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55" yWindow="765" windowWidth="9600" windowHeight="8670" tabRatio="892" firstSheet="5" activeTab="5"/>
  </bookViews>
  <sheets>
    <sheet name="TB-2007" sheetId="63" state="hidden" r:id="rId1"/>
    <sheet name="Sheet1" sheetId="36" state="hidden" r:id="rId2"/>
    <sheet name="KUBE MTD" sheetId="28" state="hidden" r:id="rId3"/>
    <sheet name="TB-MTD" sheetId="37" state="hidden" r:id="rId4"/>
    <sheet name="SUMM" sheetId="64" state="hidden" r:id="rId5"/>
    <sheet name="Kapak " sheetId="78" r:id="rId6"/>
    <sheet name="Bilanci" sheetId="59" r:id="rId7"/>
    <sheet name="PASH" sheetId="60" r:id="rId8"/>
    <sheet name="PFP" sheetId="85" r:id="rId9"/>
    <sheet name="Kapitali" sheetId="86" r:id="rId10"/>
  </sheets>
  <externalReferences>
    <externalReference r:id="rId11"/>
    <externalReference r:id="rId12"/>
  </externalReferences>
  <definedNames>
    <definedName name="_xlnm._FilterDatabase" localSheetId="2" hidden="1">'KUBE MTD'!$A$3:$J$37</definedName>
    <definedName name="_xlnm._FilterDatabase" localSheetId="1" hidden="1">Sheet1!$A$1:$A$1165</definedName>
    <definedName name="_xlnm._FilterDatabase" localSheetId="4" hidden="1">SUMM!$J$1:$K$638</definedName>
    <definedName name="_xlnm._FilterDatabase" localSheetId="0" hidden="1">'TB-2007'!$J$1:$N$510</definedName>
    <definedName name="_xlnm._FilterDatabase" localSheetId="3" hidden="1">'TB-MTD'!$O$1:$P$192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po_analogon">#REF!</definedName>
    <definedName name="apo_code">#REF!</definedName>
    <definedName name="apo_descr">#REF!</definedName>
    <definedName name="apo_diafora">#REF!</definedName>
    <definedName name="apo_diafora2">#REF!</definedName>
    <definedName name="apo_monimes">#REF!</definedName>
    <definedName name="apo_synolo">#REF!</definedName>
    <definedName name="apo_syntel">#REF!</definedName>
    <definedName name="apo_syntel1">#REF!</definedName>
    <definedName name="apo_ypoloipo">#REF!</definedName>
    <definedName name="AS2DocOpenMode" hidden="1">"AS2DocumentEdit"</definedName>
    <definedName name="codeREF_A">#REF!</definedName>
    <definedName name="codeREF_B">#REF!</definedName>
    <definedName name="_xlnm.Criteria">#REF!</definedName>
    <definedName name="_xlnm.Database">#REF!</definedName>
    <definedName name="descREF_A">#REF!</definedName>
    <definedName name="descREF_B">#REF!</definedName>
    <definedName name="entries">#REF!</definedName>
    <definedName name="_xlnm.Extract">#REF!</definedName>
    <definedName name="foros_analogon">#REF!</definedName>
    <definedName name="foros_code">#REF!</definedName>
    <definedName name="foros_descr">#REF!</definedName>
    <definedName name="foros_diafora">#REF!</definedName>
    <definedName name="foros_diafora2">#REF!</definedName>
    <definedName name="foros_monimes">#REF!</definedName>
    <definedName name="foros_synolo">#REF!</definedName>
    <definedName name="foros_syntel">#REF!</definedName>
    <definedName name="foros_ypoloipo">#REF!</definedName>
    <definedName name="k">[2]Parameters!$F$28</definedName>
    <definedName name="perigrafi_code">#REF!</definedName>
    <definedName name="posoREF_A">#REF!</definedName>
    <definedName name="posoREF_B">#REF!</definedName>
    <definedName name="_xlnm.Print_Area" localSheetId="6">Bilanci!$B$1:$H$104</definedName>
    <definedName name="_xlnm.Print_Area" localSheetId="5">'Kapak '!$A$1:$L$53</definedName>
    <definedName name="_xlnm.Print_Area" localSheetId="9">Kapitali!$B$2:$K$22</definedName>
    <definedName name="_xlnm.Print_Area" localSheetId="7">PASH!$B$1:$G$42</definedName>
    <definedName name="_xlnm.Print_Area" localSheetId="8">PFP!$C$1:$G$40</definedName>
    <definedName name="_xlnm.Print_Area" localSheetId="0">'TB-2007'!$A$1:$K$452</definedName>
    <definedName name="_xlnm.Print_Titles" localSheetId="6">Bilanci!$2:$3</definedName>
    <definedName name="_xlnm.Print_Titles" localSheetId="0">'TB-2007'!$2:$3</definedName>
    <definedName name="PROVA">#REF!</definedName>
    <definedName name="sd">#REF!</definedName>
    <definedName name="sdds">#REF!</definedName>
    <definedName name="xe110soc" localSheetId="8">#REF!</definedName>
    <definedName name="xe110soc">#REF!</definedName>
    <definedName name="xe180soc" localSheetId="8">#REF!</definedName>
    <definedName name="xe180soc">#REF!</definedName>
  </definedNames>
  <calcPr calcId="145621"/>
</workbook>
</file>

<file path=xl/calcChain.xml><?xml version="1.0" encoding="utf-8"?>
<calcChain xmlns="http://schemas.openxmlformats.org/spreadsheetml/2006/main">
  <c r="J11" i="86" l="1"/>
  <c r="G54" i="59"/>
  <c r="F54" i="59"/>
  <c r="G29" i="59"/>
  <c r="F29" i="59"/>
  <c r="G12" i="59"/>
  <c r="F12" i="59"/>
  <c r="D3" i="85" l="1"/>
  <c r="G102" i="59"/>
  <c r="F72" i="59"/>
  <c r="F75" i="59" s="1"/>
  <c r="F35" i="85" l="1"/>
  <c r="F21" i="85"/>
  <c r="F27" i="85"/>
  <c r="G21" i="60"/>
  <c r="G11" i="60"/>
  <c r="G21" i="86" l="1"/>
  <c r="I16" i="86"/>
  <c r="H16" i="86"/>
  <c r="H21" i="86" s="1"/>
  <c r="G16" i="86"/>
  <c r="F16" i="86"/>
  <c r="F21" i="86" s="1"/>
  <c r="E16" i="86"/>
  <c r="E21" i="86" s="1"/>
  <c r="D16" i="86"/>
  <c r="D21" i="86" s="1"/>
  <c r="J15" i="86"/>
  <c r="J14" i="86"/>
  <c r="J13" i="86"/>
  <c r="J12" i="86"/>
  <c r="B4" i="86"/>
  <c r="E71" i="60"/>
  <c r="E60" i="60"/>
  <c r="E59" i="60"/>
  <c r="E58" i="60"/>
  <c r="E57" i="60"/>
  <c r="E61" i="60" s="1"/>
  <c r="E56" i="60"/>
  <c r="E55" i="60"/>
  <c r="E65" i="60"/>
  <c r="E64" i="60"/>
  <c r="G6" i="60"/>
  <c r="E6" i="60"/>
  <c r="C3" i="60"/>
  <c r="G58" i="59"/>
  <c r="F58" i="59"/>
  <c r="K438" i="64"/>
  <c r="J438" i="64"/>
  <c r="K437" i="64"/>
  <c r="J437" i="64"/>
  <c r="P433" i="64"/>
  <c r="O433" i="64"/>
  <c r="K433" i="64"/>
  <c r="J433" i="64"/>
  <c r="I433" i="64"/>
  <c r="P432" i="64"/>
  <c r="O432" i="64"/>
  <c r="K432" i="64"/>
  <c r="J432" i="64"/>
  <c r="I432" i="64"/>
  <c r="O431" i="64"/>
  <c r="J431" i="64"/>
  <c r="I431" i="64"/>
  <c r="H431" i="64"/>
  <c r="K431" i="64" s="1"/>
  <c r="P430" i="64"/>
  <c r="O430" i="64"/>
  <c r="K430" i="64"/>
  <c r="J430" i="64"/>
  <c r="I430" i="64"/>
  <c r="P429" i="64"/>
  <c r="O429" i="64"/>
  <c r="K429" i="64"/>
  <c r="J429" i="64"/>
  <c r="I429" i="64"/>
  <c r="P428" i="64"/>
  <c r="O428" i="64"/>
  <c r="K428" i="64"/>
  <c r="J428" i="64"/>
  <c r="I428" i="64"/>
  <c r="P427" i="64"/>
  <c r="O427" i="64"/>
  <c r="K427" i="64"/>
  <c r="J427" i="64"/>
  <c r="I427" i="64"/>
  <c r="H427" i="64"/>
  <c r="O426" i="64"/>
  <c r="K426" i="64"/>
  <c r="J426" i="64"/>
  <c r="I426" i="64"/>
  <c r="H426" i="64"/>
  <c r="P426" i="64" s="1"/>
  <c r="P425" i="64"/>
  <c r="O425" i="64"/>
  <c r="K425" i="64"/>
  <c r="J425" i="64"/>
  <c r="I425" i="64"/>
  <c r="H425" i="64"/>
  <c r="P424" i="64"/>
  <c r="O424" i="64"/>
  <c r="K424" i="64"/>
  <c r="I424" i="64"/>
  <c r="G424" i="64"/>
  <c r="J424" i="64" s="1"/>
  <c r="P423" i="64"/>
  <c r="O423" i="64"/>
  <c r="K423" i="64"/>
  <c r="J423" i="64"/>
  <c r="I423" i="64"/>
  <c r="H423" i="64"/>
  <c r="P422" i="64"/>
  <c r="O422" i="64"/>
  <c r="K422" i="64"/>
  <c r="I422" i="64"/>
  <c r="G422" i="64"/>
  <c r="J422" i="64" s="1"/>
  <c r="P421" i="64"/>
  <c r="O421" i="64"/>
  <c r="K421" i="64"/>
  <c r="J421" i="64"/>
  <c r="I421" i="64"/>
  <c r="H421" i="64"/>
  <c r="O420" i="64"/>
  <c r="J420" i="64"/>
  <c r="I420" i="64"/>
  <c r="H420" i="64"/>
  <c r="P419" i="64"/>
  <c r="K419" i="64"/>
  <c r="J419" i="64"/>
  <c r="I419" i="64"/>
  <c r="G419" i="64"/>
  <c r="O419" i="64" s="1"/>
  <c r="O418" i="64"/>
  <c r="K418" i="64"/>
  <c r="J418" i="64"/>
  <c r="I418" i="64"/>
  <c r="H418" i="64"/>
  <c r="P418" i="64" s="1"/>
  <c r="P417" i="64"/>
  <c r="O417" i="64"/>
  <c r="K417" i="64"/>
  <c r="J417" i="64"/>
  <c r="I417" i="64"/>
  <c r="P416" i="64"/>
  <c r="O416" i="64"/>
  <c r="K416" i="64"/>
  <c r="J416" i="64"/>
  <c r="I416" i="64"/>
  <c r="P415" i="64"/>
  <c r="O415" i="64"/>
  <c r="K415" i="64"/>
  <c r="J415" i="64"/>
  <c r="I415" i="64"/>
  <c r="P414" i="64"/>
  <c r="O414" i="64"/>
  <c r="K414" i="64"/>
  <c r="J414" i="64"/>
  <c r="I414" i="64"/>
  <c r="P413" i="64"/>
  <c r="O413" i="64"/>
  <c r="K413" i="64"/>
  <c r="J413" i="64"/>
  <c r="I413" i="64"/>
  <c r="P412" i="64"/>
  <c r="O412" i="64"/>
  <c r="K412" i="64"/>
  <c r="J412" i="64"/>
  <c r="I412" i="64"/>
  <c r="P411" i="64"/>
  <c r="O411" i="64"/>
  <c r="K411" i="64"/>
  <c r="J411" i="64"/>
  <c r="I411" i="64"/>
  <c r="P410" i="64"/>
  <c r="O410" i="64"/>
  <c r="K410" i="64"/>
  <c r="J410" i="64"/>
  <c r="I410" i="64"/>
  <c r="P409" i="64"/>
  <c r="O409" i="64"/>
  <c r="K409" i="64"/>
  <c r="J409" i="64"/>
  <c r="I409" i="64"/>
  <c r="P408" i="64"/>
  <c r="O408" i="64"/>
  <c r="K408" i="64"/>
  <c r="J408" i="64"/>
  <c r="I408" i="64"/>
  <c r="P407" i="64"/>
  <c r="O407" i="64"/>
  <c r="K407" i="64"/>
  <c r="J407" i="64"/>
  <c r="I407" i="64"/>
  <c r="P406" i="64"/>
  <c r="O406" i="64"/>
  <c r="K406" i="64"/>
  <c r="J406" i="64"/>
  <c r="I406" i="64"/>
  <c r="P405" i="64"/>
  <c r="O405" i="64"/>
  <c r="K405" i="64"/>
  <c r="J405" i="64"/>
  <c r="I405" i="64"/>
  <c r="P404" i="64"/>
  <c r="O404" i="64"/>
  <c r="K404" i="64"/>
  <c r="J404" i="64"/>
  <c r="I404" i="64"/>
  <c r="P403" i="64"/>
  <c r="O403" i="64"/>
  <c r="K403" i="64"/>
  <c r="J403" i="64"/>
  <c r="I403" i="64"/>
  <c r="P402" i="64"/>
  <c r="O402" i="64"/>
  <c r="K402" i="64"/>
  <c r="J402" i="64"/>
  <c r="I402" i="64"/>
  <c r="P401" i="64"/>
  <c r="O401" i="64"/>
  <c r="K401" i="64"/>
  <c r="J401" i="64"/>
  <c r="I401" i="64"/>
  <c r="P400" i="64"/>
  <c r="O400" i="64"/>
  <c r="K400" i="64"/>
  <c r="J400" i="64"/>
  <c r="I400" i="64"/>
  <c r="P399" i="64"/>
  <c r="O399" i="64"/>
  <c r="K399" i="64"/>
  <c r="J399" i="64"/>
  <c r="I399" i="64"/>
  <c r="P398" i="64"/>
  <c r="O398" i="64"/>
  <c r="K398" i="64"/>
  <c r="J398" i="64"/>
  <c r="I398" i="64"/>
  <c r="P397" i="64"/>
  <c r="O397" i="64"/>
  <c r="K397" i="64"/>
  <c r="J397" i="64"/>
  <c r="I397" i="64"/>
  <c r="P396" i="64"/>
  <c r="O396" i="64"/>
  <c r="K396" i="64"/>
  <c r="J396" i="64"/>
  <c r="I396" i="64"/>
  <c r="P395" i="64"/>
  <c r="O395" i="64"/>
  <c r="K395" i="64"/>
  <c r="J395" i="64"/>
  <c r="I395" i="64"/>
  <c r="P394" i="64"/>
  <c r="O394" i="64"/>
  <c r="K394" i="64"/>
  <c r="J394" i="64"/>
  <c r="I394" i="64"/>
  <c r="P393" i="64"/>
  <c r="O393" i="64"/>
  <c r="K393" i="64"/>
  <c r="J393" i="64"/>
  <c r="I393" i="64"/>
  <c r="P392" i="64"/>
  <c r="O392" i="64"/>
  <c r="K392" i="64"/>
  <c r="J392" i="64"/>
  <c r="I392" i="64"/>
  <c r="P391" i="64"/>
  <c r="O391" i="64"/>
  <c r="K391" i="64"/>
  <c r="J391" i="64"/>
  <c r="I391" i="64"/>
  <c r="P390" i="64"/>
  <c r="O390" i="64"/>
  <c r="K390" i="64"/>
  <c r="J390" i="64"/>
  <c r="I390" i="64"/>
  <c r="P389" i="64"/>
  <c r="O389" i="64"/>
  <c r="K389" i="64"/>
  <c r="J389" i="64"/>
  <c r="I389" i="64"/>
  <c r="P388" i="64"/>
  <c r="O388" i="64"/>
  <c r="K388" i="64"/>
  <c r="J388" i="64"/>
  <c r="I388" i="64"/>
  <c r="P387" i="64"/>
  <c r="O387" i="64"/>
  <c r="K387" i="64"/>
  <c r="J387" i="64"/>
  <c r="I387" i="64"/>
  <c r="P386" i="64"/>
  <c r="O386" i="64"/>
  <c r="K386" i="64"/>
  <c r="J386" i="64"/>
  <c r="I386" i="64"/>
  <c r="P385" i="64"/>
  <c r="O385" i="64"/>
  <c r="K385" i="64"/>
  <c r="J385" i="64"/>
  <c r="I385" i="64"/>
  <c r="P384" i="64"/>
  <c r="O384" i="64"/>
  <c r="K384" i="64"/>
  <c r="J384" i="64"/>
  <c r="I384" i="64"/>
  <c r="P383" i="64"/>
  <c r="O383" i="64"/>
  <c r="K383" i="64"/>
  <c r="J383" i="64"/>
  <c r="I383" i="64"/>
  <c r="P382" i="64"/>
  <c r="O382" i="64"/>
  <c r="K382" i="64"/>
  <c r="J382" i="64"/>
  <c r="I382" i="64"/>
  <c r="P381" i="64"/>
  <c r="O381" i="64"/>
  <c r="K381" i="64"/>
  <c r="J381" i="64"/>
  <c r="I381" i="64"/>
  <c r="P380" i="64"/>
  <c r="O380" i="64"/>
  <c r="K380" i="64"/>
  <c r="J380" i="64"/>
  <c r="I380" i="64"/>
  <c r="P379" i="64"/>
  <c r="O379" i="64"/>
  <c r="K379" i="64"/>
  <c r="J379" i="64"/>
  <c r="I379" i="64"/>
  <c r="P378" i="64"/>
  <c r="O378" i="64"/>
  <c r="K378" i="64"/>
  <c r="J378" i="64"/>
  <c r="I378" i="64"/>
  <c r="P377" i="64"/>
  <c r="O377" i="64"/>
  <c r="K377" i="64"/>
  <c r="J377" i="64"/>
  <c r="I377" i="64"/>
  <c r="P376" i="64"/>
  <c r="O376" i="64"/>
  <c r="K376" i="64"/>
  <c r="J376" i="64"/>
  <c r="I376" i="64"/>
  <c r="P375" i="64"/>
  <c r="O375" i="64"/>
  <c r="K375" i="64"/>
  <c r="J375" i="64"/>
  <c r="I375" i="64"/>
  <c r="P374" i="64"/>
  <c r="O374" i="64"/>
  <c r="K374" i="64"/>
  <c r="J374" i="64"/>
  <c r="I374" i="64"/>
  <c r="P373" i="64"/>
  <c r="O373" i="64"/>
  <c r="K373" i="64"/>
  <c r="J373" i="64"/>
  <c r="I373" i="64"/>
  <c r="P372" i="64"/>
  <c r="O372" i="64"/>
  <c r="K372" i="64"/>
  <c r="J372" i="64"/>
  <c r="I372" i="64"/>
  <c r="P371" i="64"/>
  <c r="O371" i="64"/>
  <c r="K371" i="64"/>
  <c r="J371" i="64"/>
  <c r="I371" i="64"/>
  <c r="P370" i="64"/>
  <c r="O370" i="64"/>
  <c r="K370" i="64"/>
  <c r="J370" i="64"/>
  <c r="I370" i="64"/>
  <c r="P369" i="64"/>
  <c r="O369" i="64"/>
  <c r="K369" i="64"/>
  <c r="J369" i="64"/>
  <c r="I369" i="64"/>
  <c r="P368" i="64"/>
  <c r="O368" i="64"/>
  <c r="K368" i="64"/>
  <c r="J368" i="64"/>
  <c r="I368" i="64"/>
  <c r="P367" i="64"/>
  <c r="O367" i="64"/>
  <c r="K367" i="64"/>
  <c r="J367" i="64"/>
  <c r="I367" i="64"/>
  <c r="P366" i="64"/>
  <c r="O366" i="64"/>
  <c r="K366" i="64"/>
  <c r="J366" i="64"/>
  <c r="I366" i="64"/>
  <c r="P365" i="64"/>
  <c r="O365" i="64"/>
  <c r="K365" i="64"/>
  <c r="J365" i="64"/>
  <c r="I365" i="64"/>
  <c r="P364" i="64"/>
  <c r="O364" i="64"/>
  <c r="K364" i="64"/>
  <c r="J364" i="64"/>
  <c r="I364" i="64"/>
  <c r="P363" i="64"/>
  <c r="O363" i="64"/>
  <c r="K363" i="64"/>
  <c r="J363" i="64"/>
  <c r="I363" i="64"/>
  <c r="P362" i="64"/>
  <c r="O362" i="64"/>
  <c r="K362" i="64"/>
  <c r="J362" i="64"/>
  <c r="I362" i="64"/>
  <c r="P361" i="64"/>
  <c r="O361" i="64"/>
  <c r="K361" i="64"/>
  <c r="J361" i="64"/>
  <c r="I361" i="64"/>
  <c r="P360" i="64"/>
  <c r="O360" i="64"/>
  <c r="K360" i="64"/>
  <c r="J360" i="64"/>
  <c r="I360" i="64"/>
  <c r="P359" i="64"/>
  <c r="O359" i="64"/>
  <c r="K359" i="64"/>
  <c r="J359" i="64"/>
  <c r="I359" i="64"/>
  <c r="P358" i="64"/>
  <c r="O358" i="64"/>
  <c r="K358" i="64"/>
  <c r="J358" i="64"/>
  <c r="I358" i="64"/>
  <c r="P357" i="64"/>
  <c r="O357" i="64"/>
  <c r="K357" i="64"/>
  <c r="J357" i="64"/>
  <c r="I357" i="64"/>
  <c r="P356" i="64"/>
  <c r="O356" i="64"/>
  <c r="K356" i="64"/>
  <c r="J356" i="64"/>
  <c r="I356" i="64"/>
  <c r="P355" i="64"/>
  <c r="O355" i="64"/>
  <c r="K355" i="64"/>
  <c r="J355" i="64"/>
  <c r="I355" i="64"/>
  <c r="P354" i="64"/>
  <c r="O354" i="64"/>
  <c r="K354" i="64"/>
  <c r="J354" i="64"/>
  <c r="I354" i="64"/>
  <c r="P353" i="64"/>
  <c r="O353" i="64"/>
  <c r="K353" i="64"/>
  <c r="J353" i="64"/>
  <c r="I353" i="64"/>
  <c r="P352" i="64"/>
  <c r="O352" i="64"/>
  <c r="K352" i="64"/>
  <c r="J352" i="64"/>
  <c r="I352" i="64"/>
  <c r="P351" i="64"/>
  <c r="O351" i="64"/>
  <c r="K351" i="64"/>
  <c r="J351" i="64"/>
  <c r="I351" i="64"/>
  <c r="P350" i="64"/>
  <c r="O350" i="64"/>
  <c r="K350" i="64"/>
  <c r="J350" i="64"/>
  <c r="I350" i="64"/>
  <c r="P349" i="64"/>
  <c r="O349" i="64"/>
  <c r="K349" i="64"/>
  <c r="J349" i="64"/>
  <c r="I349" i="64"/>
  <c r="P348" i="64"/>
  <c r="O348" i="64"/>
  <c r="K348" i="64"/>
  <c r="J348" i="64"/>
  <c r="I348" i="64"/>
  <c r="P347" i="64"/>
  <c r="O347" i="64"/>
  <c r="K347" i="64"/>
  <c r="J347" i="64"/>
  <c r="I347" i="64"/>
  <c r="P346" i="64"/>
  <c r="O346" i="64"/>
  <c r="K346" i="64"/>
  <c r="J346" i="64"/>
  <c r="I346" i="64"/>
  <c r="P345" i="64"/>
  <c r="O345" i="64"/>
  <c r="K345" i="64"/>
  <c r="J345" i="64"/>
  <c r="I345" i="64"/>
  <c r="P344" i="64"/>
  <c r="O344" i="64"/>
  <c r="K344" i="64"/>
  <c r="J344" i="64"/>
  <c r="I344" i="64"/>
  <c r="P343" i="64"/>
  <c r="O343" i="64"/>
  <c r="K343" i="64"/>
  <c r="J343" i="64"/>
  <c r="I343" i="64"/>
  <c r="P342" i="64"/>
  <c r="O342" i="64"/>
  <c r="K342" i="64"/>
  <c r="J342" i="64"/>
  <c r="I342" i="64"/>
  <c r="P341" i="64"/>
  <c r="O341" i="64"/>
  <c r="K341" i="64"/>
  <c r="J341" i="64"/>
  <c r="I341" i="64"/>
  <c r="P340" i="64"/>
  <c r="O340" i="64"/>
  <c r="K340" i="64"/>
  <c r="J340" i="64"/>
  <c r="I340" i="64"/>
  <c r="P339" i="64"/>
  <c r="O339" i="64"/>
  <c r="K339" i="64"/>
  <c r="J339" i="64"/>
  <c r="I339" i="64"/>
  <c r="P338" i="64"/>
  <c r="O338" i="64"/>
  <c r="K338" i="64"/>
  <c r="J338" i="64"/>
  <c r="I338" i="64"/>
  <c r="P337" i="64"/>
  <c r="O337" i="64"/>
  <c r="K337" i="64"/>
  <c r="J337" i="64"/>
  <c r="I337" i="64"/>
  <c r="P336" i="64"/>
  <c r="O336" i="64"/>
  <c r="K336" i="64"/>
  <c r="J336" i="64"/>
  <c r="I336" i="64"/>
  <c r="P335" i="64"/>
  <c r="O335" i="64"/>
  <c r="K335" i="64"/>
  <c r="J335" i="64"/>
  <c r="I335" i="64"/>
  <c r="P334" i="64"/>
  <c r="O334" i="64"/>
  <c r="K334" i="64"/>
  <c r="J334" i="64"/>
  <c r="I334" i="64"/>
  <c r="P333" i="64"/>
  <c r="O333" i="64"/>
  <c r="K333" i="64"/>
  <c r="J333" i="64"/>
  <c r="I333" i="64"/>
  <c r="P332" i="64"/>
  <c r="O332" i="64"/>
  <c r="K332" i="64"/>
  <c r="J332" i="64"/>
  <c r="I332" i="64"/>
  <c r="P331" i="64"/>
  <c r="O331" i="64"/>
  <c r="K331" i="64"/>
  <c r="J331" i="64"/>
  <c r="I331" i="64"/>
  <c r="P330" i="64"/>
  <c r="O330" i="64"/>
  <c r="K330" i="64"/>
  <c r="J330" i="64"/>
  <c r="I330" i="64"/>
  <c r="P329" i="64"/>
  <c r="O329" i="64"/>
  <c r="K329" i="64"/>
  <c r="J329" i="64"/>
  <c r="I329" i="64"/>
  <c r="P328" i="64"/>
  <c r="O328" i="64"/>
  <c r="K328" i="64"/>
  <c r="J328" i="64"/>
  <c r="I328" i="64"/>
  <c r="P327" i="64"/>
  <c r="O327" i="64"/>
  <c r="K327" i="64"/>
  <c r="J327" i="64"/>
  <c r="I327" i="64"/>
  <c r="P326" i="64"/>
  <c r="O326" i="64"/>
  <c r="K326" i="64"/>
  <c r="J326" i="64"/>
  <c r="I326" i="64"/>
  <c r="P325" i="64"/>
  <c r="O325" i="64"/>
  <c r="K325" i="64"/>
  <c r="J325" i="64"/>
  <c r="I325" i="64"/>
  <c r="P324" i="64"/>
  <c r="O324" i="64"/>
  <c r="K324" i="64"/>
  <c r="J324" i="64"/>
  <c r="I324" i="64"/>
  <c r="P323" i="64"/>
  <c r="O323" i="64"/>
  <c r="K323" i="64"/>
  <c r="J323" i="64"/>
  <c r="I323" i="64"/>
  <c r="P322" i="64"/>
  <c r="O322" i="64"/>
  <c r="K322" i="64"/>
  <c r="J322" i="64"/>
  <c r="I322" i="64"/>
  <c r="P321" i="64"/>
  <c r="O321" i="64"/>
  <c r="K321" i="64"/>
  <c r="J321" i="64"/>
  <c r="I321" i="64"/>
  <c r="P320" i="64"/>
  <c r="O320" i="64"/>
  <c r="K320" i="64"/>
  <c r="J320" i="64"/>
  <c r="I320" i="64"/>
  <c r="P319" i="64"/>
  <c r="O319" i="64"/>
  <c r="K319" i="64"/>
  <c r="J319" i="64"/>
  <c r="I319" i="64"/>
  <c r="P318" i="64"/>
  <c r="O318" i="64"/>
  <c r="K318" i="64"/>
  <c r="J318" i="64"/>
  <c r="I318" i="64"/>
  <c r="P317" i="64"/>
  <c r="O317" i="64"/>
  <c r="K317" i="64"/>
  <c r="J317" i="64"/>
  <c r="I317" i="64"/>
  <c r="P316" i="64"/>
  <c r="O316" i="64"/>
  <c r="K316" i="64"/>
  <c r="J316" i="64"/>
  <c r="I316" i="64"/>
  <c r="P315" i="64"/>
  <c r="O315" i="64"/>
  <c r="K315" i="64"/>
  <c r="J315" i="64"/>
  <c r="I315" i="64"/>
  <c r="P314" i="64"/>
  <c r="O314" i="64"/>
  <c r="K314" i="64"/>
  <c r="J314" i="64"/>
  <c r="I314" i="64"/>
  <c r="P313" i="64"/>
  <c r="O313" i="64"/>
  <c r="K313" i="64"/>
  <c r="J313" i="64"/>
  <c r="I313" i="64"/>
  <c r="P312" i="64"/>
  <c r="O312" i="64"/>
  <c r="K312" i="64"/>
  <c r="J312" i="64"/>
  <c r="I312" i="64"/>
  <c r="P311" i="64"/>
  <c r="O311" i="64"/>
  <c r="K311" i="64"/>
  <c r="J311" i="64"/>
  <c r="I311" i="64"/>
  <c r="P310" i="64"/>
  <c r="O310" i="64"/>
  <c r="K310" i="64"/>
  <c r="J310" i="64"/>
  <c r="I310" i="64"/>
  <c r="P309" i="64"/>
  <c r="O309" i="64"/>
  <c r="K309" i="64"/>
  <c r="J309" i="64"/>
  <c r="I309" i="64"/>
  <c r="P308" i="64"/>
  <c r="O308" i="64"/>
  <c r="K308" i="64"/>
  <c r="J308" i="64"/>
  <c r="I308" i="64"/>
  <c r="P307" i="64"/>
  <c r="O307" i="64"/>
  <c r="K307" i="64"/>
  <c r="J307" i="64"/>
  <c r="I307" i="64"/>
  <c r="P306" i="64"/>
  <c r="O306" i="64"/>
  <c r="K306" i="64"/>
  <c r="J306" i="64"/>
  <c r="I306" i="64"/>
  <c r="P305" i="64"/>
  <c r="O305" i="64"/>
  <c r="K305" i="64"/>
  <c r="J305" i="64"/>
  <c r="I305" i="64"/>
  <c r="P304" i="64"/>
  <c r="O304" i="64"/>
  <c r="K304" i="64"/>
  <c r="J304" i="64"/>
  <c r="I304" i="64"/>
  <c r="P303" i="64"/>
  <c r="O303" i="64"/>
  <c r="K303" i="64"/>
  <c r="J303" i="64"/>
  <c r="I303" i="64"/>
  <c r="P302" i="64"/>
  <c r="O302" i="64"/>
  <c r="K302" i="64"/>
  <c r="J302" i="64"/>
  <c r="I302" i="64"/>
  <c r="P301" i="64"/>
  <c r="O301" i="64"/>
  <c r="K301" i="64"/>
  <c r="J301" i="64"/>
  <c r="I301" i="64"/>
  <c r="P300" i="64"/>
  <c r="O300" i="64"/>
  <c r="K300" i="64"/>
  <c r="J300" i="64"/>
  <c r="I300" i="64"/>
  <c r="P299" i="64"/>
  <c r="O299" i="64"/>
  <c r="K299" i="64"/>
  <c r="J299" i="64"/>
  <c r="I299" i="64"/>
  <c r="P298" i="64"/>
  <c r="O298" i="64"/>
  <c r="K298" i="64"/>
  <c r="J298" i="64"/>
  <c r="I298" i="64"/>
  <c r="P297" i="64"/>
  <c r="O297" i="64"/>
  <c r="K297" i="64"/>
  <c r="J297" i="64"/>
  <c r="I297" i="64"/>
  <c r="P296" i="64"/>
  <c r="O296" i="64"/>
  <c r="K296" i="64"/>
  <c r="J296" i="64"/>
  <c r="I296" i="64"/>
  <c r="P295" i="64"/>
  <c r="O295" i="64"/>
  <c r="K295" i="64"/>
  <c r="J295" i="64"/>
  <c r="I295" i="64"/>
  <c r="P294" i="64"/>
  <c r="O294" i="64"/>
  <c r="K294" i="64"/>
  <c r="J294" i="64"/>
  <c r="I294" i="64"/>
  <c r="P293" i="64"/>
  <c r="O293" i="64"/>
  <c r="K293" i="64"/>
  <c r="J293" i="64"/>
  <c r="I293" i="64"/>
  <c r="P292" i="64"/>
  <c r="O292" i="64"/>
  <c r="K292" i="64"/>
  <c r="J292" i="64"/>
  <c r="I292" i="64"/>
  <c r="P291" i="64"/>
  <c r="O291" i="64"/>
  <c r="K291" i="64"/>
  <c r="J291" i="64"/>
  <c r="I291" i="64"/>
  <c r="P290" i="64"/>
  <c r="O290" i="64"/>
  <c r="K290" i="64"/>
  <c r="J290" i="64"/>
  <c r="I290" i="64"/>
  <c r="P289" i="64"/>
  <c r="O289" i="64"/>
  <c r="K289" i="64"/>
  <c r="J289" i="64"/>
  <c r="I289" i="64"/>
  <c r="P288" i="64"/>
  <c r="O288" i="64"/>
  <c r="K288" i="64"/>
  <c r="J288" i="64"/>
  <c r="I288" i="64"/>
  <c r="P287" i="64"/>
  <c r="O287" i="64"/>
  <c r="K287" i="64"/>
  <c r="J287" i="64"/>
  <c r="I287" i="64"/>
  <c r="P286" i="64"/>
  <c r="O286" i="64"/>
  <c r="K286" i="64"/>
  <c r="J286" i="64"/>
  <c r="I286" i="64"/>
  <c r="P285" i="64"/>
  <c r="O285" i="64"/>
  <c r="K285" i="64"/>
  <c r="J285" i="64"/>
  <c r="I285" i="64"/>
  <c r="P284" i="64"/>
  <c r="O284" i="64"/>
  <c r="K284" i="64"/>
  <c r="J284" i="64"/>
  <c r="I284" i="64"/>
  <c r="P283" i="64"/>
  <c r="O283" i="64"/>
  <c r="K283" i="64"/>
  <c r="J283" i="64"/>
  <c r="I283" i="64"/>
  <c r="P282" i="64"/>
  <c r="O282" i="64"/>
  <c r="K282" i="64"/>
  <c r="J282" i="64"/>
  <c r="I282" i="64"/>
  <c r="P281" i="64"/>
  <c r="O281" i="64"/>
  <c r="K281" i="64"/>
  <c r="J281" i="64"/>
  <c r="I281" i="64"/>
  <c r="P280" i="64"/>
  <c r="O280" i="64"/>
  <c r="K280" i="64"/>
  <c r="J280" i="64"/>
  <c r="I280" i="64"/>
  <c r="P279" i="64"/>
  <c r="O279" i="64"/>
  <c r="K279" i="64"/>
  <c r="J279" i="64"/>
  <c r="I279" i="64"/>
  <c r="P278" i="64"/>
  <c r="O278" i="64"/>
  <c r="K278" i="64"/>
  <c r="J278" i="64"/>
  <c r="I278" i="64"/>
  <c r="P277" i="64"/>
  <c r="O277" i="64"/>
  <c r="K277" i="64"/>
  <c r="J277" i="64"/>
  <c r="I277" i="64"/>
  <c r="P276" i="64"/>
  <c r="O276" i="64"/>
  <c r="K276" i="64"/>
  <c r="J276" i="64"/>
  <c r="I276" i="64"/>
  <c r="P275" i="64"/>
  <c r="O275" i="64"/>
  <c r="K275" i="64"/>
  <c r="J275" i="64"/>
  <c r="I275" i="64"/>
  <c r="P274" i="64"/>
  <c r="O274" i="64"/>
  <c r="K274" i="64"/>
  <c r="J274" i="64"/>
  <c r="I274" i="64"/>
  <c r="P273" i="64"/>
  <c r="O273" i="64"/>
  <c r="K273" i="64"/>
  <c r="J273" i="64"/>
  <c r="I273" i="64"/>
  <c r="P272" i="64"/>
  <c r="O272" i="64"/>
  <c r="K272" i="64"/>
  <c r="J272" i="64"/>
  <c r="I272" i="64"/>
  <c r="P271" i="64"/>
  <c r="O271" i="64"/>
  <c r="K271" i="64"/>
  <c r="J271" i="64"/>
  <c r="I271" i="64"/>
  <c r="P270" i="64"/>
  <c r="O270" i="64"/>
  <c r="K270" i="64"/>
  <c r="J270" i="64"/>
  <c r="I270" i="64"/>
  <c r="P269" i="64"/>
  <c r="O269" i="64"/>
  <c r="K269" i="64"/>
  <c r="J269" i="64"/>
  <c r="I269" i="64"/>
  <c r="P268" i="64"/>
  <c r="O268" i="64"/>
  <c r="K268" i="64"/>
  <c r="J268" i="64"/>
  <c r="I268" i="64"/>
  <c r="P267" i="64"/>
  <c r="O267" i="64"/>
  <c r="K267" i="64"/>
  <c r="J267" i="64"/>
  <c r="I267" i="64"/>
  <c r="P266" i="64"/>
  <c r="O266" i="64"/>
  <c r="K266" i="64"/>
  <c r="J266" i="64"/>
  <c r="I266" i="64"/>
  <c r="P265" i="64"/>
  <c r="O265" i="64"/>
  <c r="K265" i="64"/>
  <c r="J265" i="64"/>
  <c r="I265" i="64"/>
  <c r="P264" i="64"/>
  <c r="O264" i="64"/>
  <c r="K264" i="64"/>
  <c r="J264" i="64"/>
  <c r="I264" i="64"/>
  <c r="P263" i="64"/>
  <c r="O263" i="64"/>
  <c r="K263" i="64"/>
  <c r="J263" i="64"/>
  <c r="I263" i="64"/>
  <c r="P262" i="64"/>
  <c r="O262" i="64"/>
  <c r="K262" i="64"/>
  <c r="J262" i="64"/>
  <c r="I262" i="64"/>
  <c r="P261" i="64"/>
  <c r="O261" i="64"/>
  <c r="K261" i="64"/>
  <c r="J261" i="64"/>
  <c r="I261" i="64"/>
  <c r="P260" i="64"/>
  <c r="O260" i="64"/>
  <c r="K260" i="64"/>
  <c r="J260" i="64"/>
  <c r="I260" i="64"/>
  <c r="P259" i="64"/>
  <c r="O259" i="64"/>
  <c r="K259" i="64"/>
  <c r="J259" i="64"/>
  <c r="I259" i="64"/>
  <c r="P258" i="64"/>
  <c r="O258" i="64"/>
  <c r="K258" i="64"/>
  <c r="J258" i="64"/>
  <c r="I258" i="64"/>
  <c r="G255" i="64"/>
  <c r="P254" i="64"/>
  <c r="O254" i="64"/>
  <c r="K254" i="64"/>
  <c r="J254" i="64"/>
  <c r="I254" i="64"/>
  <c r="P253" i="64"/>
  <c r="O253" i="64"/>
  <c r="K253" i="64"/>
  <c r="J253" i="64"/>
  <c r="I253" i="64"/>
  <c r="P252" i="64"/>
  <c r="O252" i="64"/>
  <c r="K252" i="64"/>
  <c r="J252" i="64"/>
  <c r="I252" i="64"/>
  <c r="P251" i="64"/>
  <c r="O251" i="64"/>
  <c r="K251" i="64"/>
  <c r="J251" i="64"/>
  <c r="I251" i="64"/>
  <c r="P250" i="64"/>
  <c r="O250" i="64"/>
  <c r="K250" i="64"/>
  <c r="J250" i="64"/>
  <c r="I250" i="64"/>
  <c r="P249" i="64"/>
  <c r="O249" i="64"/>
  <c r="K249" i="64"/>
  <c r="J249" i="64"/>
  <c r="I249" i="64"/>
  <c r="P248" i="64"/>
  <c r="O248" i="64"/>
  <c r="K248" i="64"/>
  <c r="J248" i="64"/>
  <c r="I248" i="64"/>
  <c r="P247" i="64"/>
  <c r="O247" i="64"/>
  <c r="K247" i="64"/>
  <c r="J247" i="64"/>
  <c r="I247" i="64"/>
  <c r="P246" i="64"/>
  <c r="O246" i="64"/>
  <c r="K246" i="64"/>
  <c r="J246" i="64"/>
  <c r="I246" i="64"/>
  <c r="P245" i="64"/>
  <c r="O245" i="64"/>
  <c r="K245" i="64"/>
  <c r="J245" i="64"/>
  <c r="I245" i="64"/>
  <c r="P244" i="64"/>
  <c r="O244" i="64"/>
  <c r="K244" i="64"/>
  <c r="J244" i="64"/>
  <c r="I244" i="64"/>
  <c r="P243" i="64"/>
  <c r="O243" i="64"/>
  <c r="K243" i="64"/>
  <c r="J243" i="64"/>
  <c r="I243" i="64"/>
  <c r="P242" i="64"/>
  <c r="O242" i="64"/>
  <c r="K242" i="64"/>
  <c r="J242" i="64"/>
  <c r="I242" i="64"/>
  <c r="P241" i="64"/>
  <c r="O241" i="64"/>
  <c r="K241" i="64"/>
  <c r="J241" i="64"/>
  <c r="I241" i="64"/>
  <c r="P240" i="64"/>
  <c r="O240" i="64"/>
  <c r="K240" i="64"/>
  <c r="J240" i="64"/>
  <c r="I240" i="64"/>
  <c r="P239" i="64"/>
  <c r="O239" i="64"/>
  <c r="K239" i="64"/>
  <c r="J239" i="64"/>
  <c r="I239" i="64"/>
  <c r="P238" i="64"/>
  <c r="O238" i="64"/>
  <c r="K238" i="64"/>
  <c r="J238" i="64"/>
  <c r="I238" i="64"/>
  <c r="P237" i="64"/>
  <c r="O237" i="64"/>
  <c r="K237" i="64"/>
  <c r="J237" i="64"/>
  <c r="I237" i="64"/>
  <c r="P236" i="64"/>
  <c r="O236" i="64"/>
  <c r="K236" i="64"/>
  <c r="J236" i="64"/>
  <c r="I236" i="64"/>
  <c r="P235" i="64"/>
  <c r="O235" i="64"/>
  <c r="K235" i="64"/>
  <c r="J235" i="64"/>
  <c r="I235" i="64"/>
  <c r="P234" i="64"/>
  <c r="O234" i="64"/>
  <c r="K234" i="64"/>
  <c r="J234" i="64"/>
  <c r="I234" i="64"/>
  <c r="P233" i="64"/>
  <c r="O233" i="64"/>
  <c r="K233" i="64"/>
  <c r="J233" i="64"/>
  <c r="I233" i="64"/>
  <c r="P232" i="64"/>
  <c r="O232" i="64"/>
  <c r="K232" i="64"/>
  <c r="J232" i="64"/>
  <c r="I232" i="64"/>
  <c r="P231" i="64"/>
  <c r="O231" i="64"/>
  <c r="K231" i="64"/>
  <c r="J231" i="64"/>
  <c r="I231" i="64"/>
  <c r="P230" i="64"/>
  <c r="O230" i="64"/>
  <c r="K230" i="64"/>
  <c r="J230" i="64"/>
  <c r="I230" i="64"/>
  <c r="P229" i="64"/>
  <c r="O229" i="64"/>
  <c r="K229" i="64"/>
  <c r="J229" i="64"/>
  <c r="I229" i="64"/>
  <c r="P228" i="64"/>
  <c r="O228" i="64"/>
  <c r="K228" i="64"/>
  <c r="J228" i="64"/>
  <c r="I228" i="64"/>
  <c r="P227" i="64"/>
  <c r="O227" i="64"/>
  <c r="K227" i="64"/>
  <c r="J227" i="64"/>
  <c r="I227" i="64"/>
  <c r="P226" i="64"/>
  <c r="O226" i="64"/>
  <c r="K226" i="64"/>
  <c r="J226" i="64"/>
  <c r="I226" i="64"/>
  <c r="P225" i="64"/>
  <c r="O225" i="64"/>
  <c r="K225" i="64"/>
  <c r="J225" i="64"/>
  <c r="I225" i="64"/>
  <c r="P224" i="64"/>
  <c r="O224" i="64"/>
  <c r="K224" i="64"/>
  <c r="J224" i="64"/>
  <c r="I224" i="64"/>
  <c r="P223" i="64"/>
  <c r="O223" i="64"/>
  <c r="K223" i="64"/>
  <c r="J223" i="64"/>
  <c r="I223" i="64"/>
  <c r="P222" i="64"/>
  <c r="O222" i="64"/>
  <c r="K222" i="64"/>
  <c r="J222" i="64"/>
  <c r="I222" i="64"/>
  <c r="P221" i="64"/>
  <c r="O221" i="64"/>
  <c r="K221" i="64"/>
  <c r="J221" i="64"/>
  <c r="I221" i="64"/>
  <c r="P220" i="64"/>
  <c r="O220" i="64"/>
  <c r="K220" i="64"/>
  <c r="J220" i="64"/>
  <c r="I220" i="64"/>
  <c r="P219" i="64"/>
  <c r="O219" i="64"/>
  <c r="K219" i="64"/>
  <c r="J219" i="64"/>
  <c r="I219" i="64"/>
  <c r="P218" i="64"/>
  <c r="O218" i="64"/>
  <c r="K218" i="64"/>
  <c r="J218" i="64"/>
  <c r="I218" i="64"/>
  <c r="P217" i="64"/>
  <c r="O217" i="64"/>
  <c r="K217" i="64"/>
  <c r="J217" i="64"/>
  <c r="I217" i="64"/>
  <c r="P216" i="64"/>
  <c r="O216" i="64"/>
  <c r="K216" i="64"/>
  <c r="J216" i="64"/>
  <c r="I216" i="64"/>
  <c r="P215" i="64"/>
  <c r="O215" i="64"/>
  <c r="K215" i="64"/>
  <c r="J215" i="64"/>
  <c r="I215" i="64"/>
  <c r="P214" i="64"/>
  <c r="O214" i="64"/>
  <c r="K214" i="64"/>
  <c r="J214" i="64"/>
  <c r="I214" i="64"/>
  <c r="P213" i="64"/>
  <c r="O213" i="64"/>
  <c r="K213" i="64"/>
  <c r="J213" i="64"/>
  <c r="I213" i="64"/>
  <c r="P212" i="64"/>
  <c r="O212" i="64"/>
  <c r="K212" i="64"/>
  <c r="J212" i="64"/>
  <c r="I212" i="64"/>
  <c r="P211" i="64"/>
  <c r="O211" i="64"/>
  <c r="K211" i="64"/>
  <c r="J211" i="64"/>
  <c r="I211" i="64"/>
  <c r="P210" i="64"/>
  <c r="O210" i="64"/>
  <c r="K210" i="64"/>
  <c r="J210" i="64"/>
  <c r="I210" i="64"/>
  <c r="P209" i="64"/>
  <c r="O209" i="64"/>
  <c r="K209" i="64"/>
  <c r="J209" i="64"/>
  <c r="I209" i="64"/>
  <c r="P208" i="64"/>
  <c r="O208" i="64"/>
  <c r="K208" i="64"/>
  <c r="J208" i="64"/>
  <c r="I208" i="64"/>
  <c r="P207" i="64"/>
  <c r="O207" i="64"/>
  <c r="K207" i="64"/>
  <c r="J207" i="64"/>
  <c r="I207" i="64"/>
  <c r="P206" i="64"/>
  <c r="O206" i="64"/>
  <c r="K206" i="64"/>
  <c r="J206" i="64"/>
  <c r="I206" i="64"/>
  <c r="P205" i="64"/>
  <c r="O205" i="64"/>
  <c r="K205" i="64"/>
  <c r="J205" i="64"/>
  <c r="I205" i="64"/>
  <c r="P204" i="64"/>
  <c r="O204" i="64"/>
  <c r="K204" i="64"/>
  <c r="J204" i="64"/>
  <c r="I204" i="64"/>
  <c r="P203" i="64"/>
  <c r="O203" i="64"/>
  <c r="K203" i="64"/>
  <c r="J203" i="64"/>
  <c r="I203" i="64"/>
  <c r="P202" i="64"/>
  <c r="O202" i="64"/>
  <c r="K202" i="64"/>
  <c r="J202" i="64"/>
  <c r="I202" i="64"/>
  <c r="P201" i="64"/>
  <c r="O201" i="64"/>
  <c r="K201" i="64"/>
  <c r="J201" i="64"/>
  <c r="I201" i="64"/>
  <c r="P200" i="64"/>
  <c r="O200" i="64"/>
  <c r="K200" i="64"/>
  <c r="J200" i="64"/>
  <c r="I200" i="64"/>
  <c r="P199" i="64"/>
  <c r="O199" i="64"/>
  <c r="K199" i="64"/>
  <c r="J199" i="64"/>
  <c r="I199" i="64"/>
  <c r="P198" i="64"/>
  <c r="O198" i="64"/>
  <c r="K198" i="64"/>
  <c r="J198" i="64"/>
  <c r="I198" i="64"/>
  <c r="P197" i="64"/>
  <c r="O197" i="64"/>
  <c r="K197" i="64"/>
  <c r="J197" i="64"/>
  <c r="I197" i="64"/>
  <c r="P196" i="64"/>
  <c r="O196" i="64"/>
  <c r="K196" i="64"/>
  <c r="J196" i="64"/>
  <c r="I196" i="64"/>
  <c r="P195" i="64"/>
  <c r="O195" i="64"/>
  <c r="K195" i="64"/>
  <c r="J195" i="64"/>
  <c r="I195" i="64"/>
  <c r="P194" i="64"/>
  <c r="O194" i="64"/>
  <c r="K194" i="64"/>
  <c r="J194" i="64"/>
  <c r="I194" i="64"/>
  <c r="P193" i="64"/>
  <c r="O193" i="64"/>
  <c r="K193" i="64"/>
  <c r="J193" i="64"/>
  <c r="I193" i="64"/>
  <c r="P192" i="64"/>
  <c r="O192" i="64"/>
  <c r="K192" i="64"/>
  <c r="J192" i="64"/>
  <c r="I192" i="64"/>
  <c r="P191" i="64"/>
  <c r="O191" i="64"/>
  <c r="K191" i="64"/>
  <c r="J191" i="64"/>
  <c r="I191" i="64"/>
  <c r="P190" i="64"/>
  <c r="O190" i="64"/>
  <c r="K190" i="64"/>
  <c r="J190" i="64"/>
  <c r="I190" i="64"/>
  <c r="P189" i="64"/>
  <c r="O189" i="64"/>
  <c r="K189" i="64"/>
  <c r="J189" i="64"/>
  <c r="I189" i="64"/>
  <c r="P188" i="64"/>
  <c r="O188" i="64"/>
  <c r="K188" i="64"/>
  <c r="J188" i="64"/>
  <c r="I188" i="64"/>
  <c r="P187" i="64"/>
  <c r="O187" i="64"/>
  <c r="K187" i="64"/>
  <c r="J187" i="64"/>
  <c r="I187" i="64"/>
  <c r="P186" i="64"/>
  <c r="O186" i="64"/>
  <c r="K186" i="64"/>
  <c r="J186" i="64"/>
  <c r="I186" i="64"/>
  <c r="P185" i="64"/>
  <c r="O185" i="64"/>
  <c r="K185" i="64"/>
  <c r="J185" i="64"/>
  <c r="I185" i="64"/>
  <c r="P184" i="64"/>
  <c r="O184" i="64"/>
  <c r="K184" i="64"/>
  <c r="J184" i="64"/>
  <c r="I184" i="64"/>
  <c r="P183" i="64"/>
  <c r="O183" i="64"/>
  <c r="K183" i="64"/>
  <c r="J183" i="64"/>
  <c r="I183" i="64"/>
  <c r="P182" i="64"/>
  <c r="O182" i="64"/>
  <c r="K182" i="64"/>
  <c r="J182" i="64"/>
  <c r="I182" i="64"/>
  <c r="P181" i="64"/>
  <c r="O181" i="64"/>
  <c r="K181" i="64"/>
  <c r="J181" i="64"/>
  <c r="I181" i="64"/>
  <c r="P180" i="64"/>
  <c r="O180" i="64"/>
  <c r="K180" i="64"/>
  <c r="J180" i="64"/>
  <c r="I180" i="64"/>
  <c r="P179" i="64"/>
  <c r="O179" i="64"/>
  <c r="K179" i="64"/>
  <c r="J179" i="64"/>
  <c r="I179" i="64"/>
  <c r="P178" i="64"/>
  <c r="O178" i="64"/>
  <c r="K178" i="64"/>
  <c r="J178" i="64"/>
  <c r="I178" i="64"/>
  <c r="P177" i="64"/>
  <c r="O177" i="64"/>
  <c r="K177" i="64"/>
  <c r="J177" i="64"/>
  <c r="I177" i="64"/>
  <c r="P176" i="64"/>
  <c r="O176" i="64"/>
  <c r="K176" i="64"/>
  <c r="J176" i="64"/>
  <c r="I176" i="64"/>
  <c r="P175" i="64"/>
  <c r="O175" i="64"/>
  <c r="K175" i="64"/>
  <c r="J175" i="64"/>
  <c r="I175" i="64"/>
  <c r="P174" i="64"/>
  <c r="O174" i="64"/>
  <c r="K174" i="64"/>
  <c r="J174" i="64"/>
  <c r="I174" i="64"/>
  <c r="P173" i="64"/>
  <c r="O173" i="64"/>
  <c r="K173" i="64"/>
  <c r="J173" i="64"/>
  <c r="I173" i="64"/>
  <c r="P172" i="64"/>
  <c r="O172" i="64"/>
  <c r="K172" i="64"/>
  <c r="J172" i="64"/>
  <c r="I172" i="64"/>
  <c r="P171" i="64"/>
  <c r="O171" i="64"/>
  <c r="K171" i="64"/>
  <c r="J171" i="64"/>
  <c r="I171" i="64"/>
  <c r="P170" i="64"/>
  <c r="O170" i="64"/>
  <c r="K170" i="64"/>
  <c r="J170" i="64"/>
  <c r="I170" i="64"/>
  <c r="P169" i="64"/>
  <c r="O169" i="64"/>
  <c r="K169" i="64"/>
  <c r="J169" i="64"/>
  <c r="I169" i="64"/>
  <c r="P168" i="64"/>
  <c r="O168" i="64"/>
  <c r="K168" i="64"/>
  <c r="J168" i="64"/>
  <c r="I168" i="64"/>
  <c r="P167" i="64"/>
  <c r="O167" i="64"/>
  <c r="K167" i="64"/>
  <c r="J167" i="64"/>
  <c r="I167" i="64"/>
  <c r="P166" i="64"/>
  <c r="O166" i="64"/>
  <c r="K166" i="64"/>
  <c r="J166" i="64"/>
  <c r="I166" i="64"/>
  <c r="P165" i="64"/>
  <c r="O165" i="64"/>
  <c r="K165" i="64"/>
  <c r="J165" i="64"/>
  <c r="I165" i="64"/>
  <c r="P164" i="64"/>
  <c r="O164" i="64"/>
  <c r="K164" i="64"/>
  <c r="J164" i="64"/>
  <c r="I164" i="64"/>
  <c r="P163" i="64"/>
  <c r="O163" i="64"/>
  <c r="K163" i="64"/>
  <c r="J163" i="64"/>
  <c r="I163" i="64"/>
  <c r="P162" i="64"/>
  <c r="O162" i="64"/>
  <c r="K162" i="64"/>
  <c r="J162" i="64"/>
  <c r="I162" i="64"/>
  <c r="P161" i="64"/>
  <c r="O161" i="64"/>
  <c r="K161" i="64"/>
  <c r="J161" i="64"/>
  <c r="I161" i="64"/>
  <c r="P160" i="64"/>
  <c r="O160" i="64"/>
  <c r="K160" i="64"/>
  <c r="J160" i="64"/>
  <c r="I160" i="64"/>
  <c r="P159" i="64"/>
  <c r="O159" i="64"/>
  <c r="K159" i="64"/>
  <c r="J159" i="64"/>
  <c r="I159" i="64"/>
  <c r="P158" i="64"/>
  <c r="O158" i="64"/>
  <c r="K158" i="64"/>
  <c r="J158" i="64"/>
  <c r="I158" i="64"/>
  <c r="P157" i="64"/>
  <c r="O157" i="64"/>
  <c r="K157" i="64"/>
  <c r="J157" i="64"/>
  <c r="I157" i="64"/>
  <c r="P156" i="64"/>
  <c r="O156" i="64"/>
  <c r="K156" i="64"/>
  <c r="J156" i="64"/>
  <c r="I156" i="64"/>
  <c r="P155" i="64"/>
  <c r="O155" i="64"/>
  <c r="K155" i="64"/>
  <c r="J155" i="64"/>
  <c r="I155" i="64"/>
  <c r="P154" i="64"/>
  <c r="O154" i="64"/>
  <c r="K154" i="64"/>
  <c r="J154" i="64"/>
  <c r="I154" i="64"/>
  <c r="P153" i="64"/>
  <c r="O153" i="64"/>
  <c r="K153" i="64"/>
  <c r="J153" i="64"/>
  <c r="I153" i="64"/>
  <c r="P152" i="64"/>
  <c r="O152" i="64"/>
  <c r="K152" i="64"/>
  <c r="J152" i="64"/>
  <c r="I152" i="64"/>
  <c r="P151" i="64"/>
  <c r="O151" i="64"/>
  <c r="K151" i="64"/>
  <c r="J151" i="64"/>
  <c r="I151" i="64"/>
  <c r="P150" i="64"/>
  <c r="O150" i="64"/>
  <c r="K150" i="64"/>
  <c r="J150" i="64"/>
  <c r="I150" i="64"/>
  <c r="P149" i="64"/>
  <c r="O149" i="64"/>
  <c r="K149" i="64"/>
  <c r="J149" i="64"/>
  <c r="I149" i="64"/>
  <c r="P148" i="64"/>
  <c r="O148" i="64"/>
  <c r="K148" i="64"/>
  <c r="J148" i="64"/>
  <c r="I148" i="64"/>
  <c r="P147" i="64"/>
  <c r="O147" i="64"/>
  <c r="K147" i="64"/>
  <c r="J147" i="64"/>
  <c r="I147" i="64"/>
  <c r="P146" i="64"/>
  <c r="O146" i="64"/>
  <c r="K146" i="64"/>
  <c r="J146" i="64"/>
  <c r="I146" i="64"/>
  <c r="P145" i="64"/>
  <c r="O145" i="64"/>
  <c r="K145" i="64"/>
  <c r="J145" i="64"/>
  <c r="I145" i="64"/>
  <c r="P144" i="64"/>
  <c r="O144" i="64"/>
  <c r="K144" i="64"/>
  <c r="J144" i="64"/>
  <c r="I144" i="64"/>
  <c r="P143" i="64"/>
  <c r="O143" i="64"/>
  <c r="K143" i="64"/>
  <c r="J143" i="64"/>
  <c r="I143" i="64"/>
  <c r="P142" i="64"/>
  <c r="O142" i="64"/>
  <c r="K142" i="64"/>
  <c r="J142" i="64"/>
  <c r="I142" i="64"/>
  <c r="P141" i="64"/>
  <c r="O141" i="64"/>
  <c r="K141" i="64"/>
  <c r="J141" i="64"/>
  <c r="I141" i="64"/>
  <c r="P140" i="64"/>
  <c r="O140" i="64"/>
  <c r="K140" i="64"/>
  <c r="J140" i="64"/>
  <c r="I140" i="64"/>
  <c r="P139" i="64"/>
  <c r="O139" i="64"/>
  <c r="K139" i="64"/>
  <c r="J139" i="64"/>
  <c r="I139" i="64"/>
  <c r="P138" i="64"/>
  <c r="O138" i="64"/>
  <c r="K138" i="64"/>
  <c r="J138" i="64"/>
  <c r="I138" i="64"/>
  <c r="P137" i="64"/>
  <c r="O137" i="64"/>
  <c r="K137" i="64"/>
  <c r="J137" i="64"/>
  <c r="I137" i="64"/>
  <c r="P136" i="64"/>
  <c r="O136" i="64"/>
  <c r="K136" i="64"/>
  <c r="J136" i="64"/>
  <c r="I136" i="64"/>
  <c r="P135" i="64"/>
  <c r="O135" i="64"/>
  <c r="K135" i="64"/>
  <c r="J135" i="64"/>
  <c r="I135" i="64"/>
  <c r="P134" i="64"/>
  <c r="O134" i="64"/>
  <c r="K134" i="64"/>
  <c r="J134" i="64"/>
  <c r="I134" i="64"/>
  <c r="P133" i="64"/>
  <c r="O133" i="64"/>
  <c r="K133" i="64"/>
  <c r="J133" i="64"/>
  <c r="I133" i="64"/>
  <c r="P132" i="64"/>
  <c r="O132" i="64"/>
  <c r="K132" i="64"/>
  <c r="J132" i="64"/>
  <c r="I132" i="64"/>
  <c r="P131" i="64"/>
  <c r="O131" i="64"/>
  <c r="K131" i="64"/>
  <c r="J131" i="64"/>
  <c r="I131" i="64"/>
  <c r="P130" i="64"/>
  <c r="O130" i="64"/>
  <c r="K130" i="64"/>
  <c r="J130" i="64"/>
  <c r="I130" i="64"/>
  <c r="P129" i="64"/>
  <c r="O129" i="64"/>
  <c r="K129" i="64"/>
  <c r="J129" i="64"/>
  <c r="I129" i="64"/>
  <c r="P128" i="64"/>
  <c r="O128" i="64"/>
  <c r="K128" i="64"/>
  <c r="J128" i="64"/>
  <c r="I128" i="64"/>
  <c r="P127" i="64"/>
  <c r="O127" i="64"/>
  <c r="K127" i="64"/>
  <c r="J127" i="64"/>
  <c r="I127" i="64"/>
  <c r="P126" i="64"/>
  <c r="O126" i="64"/>
  <c r="K126" i="64"/>
  <c r="J126" i="64"/>
  <c r="I126" i="64"/>
  <c r="P125" i="64"/>
  <c r="O125" i="64"/>
  <c r="K125" i="64"/>
  <c r="J125" i="64"/>
  <c r="I125" i="64"/>
  <c r="P124" i="64"/>
  <c r="O124" i="64"/>
  <c r="K124" i="64"/>
  <c r="J124" i="64"/>
  <c r="I124" i="64"/>
  <c r="O123" i="64"/>
  <c r="J123" i="64"/>
  <c r="I123" i="64"/>
  <c r="H123" i="64"/>
  <c r="P122" i="64"/>
  <c r="O122" i="64"/>
  <c r="K122" i="64"/>
  <c r="J122" i="64"/>
  <c r="I122" i="64"/>
  <c r="P121" i="64"/>
  <c r="O121" i="64"/>
  <c r="K121" i="64"/>
  <c r="J121" i="64"/>
  <c r="I121" i="64"/>
  <c r="P120" i="64"/>
  <c r="O120" i="64"/>
  <c r="K120" i="64"/>
  <c r="J120" i="64"/>
  <c r="I120" i="64"/>
  <c r="P119" i="64"/>
  <c r="O119" i="64"/>
  <c r="K119" i="64"/>
  <c r="J119" i="64"/>
  <c r="I119" i="64"/>
  <c r="P118" i="64"/>
  <c r="O118" i="64"/>
  <c r="K118" i="64"/>
  <c r="J118" i="64"/>
  <c r="I118" i="64"/>
  <c r="P117" i="64"/>
  <c r="O117" i="64"/>
  <c r="K117" i="64"/>
  <c r="J117" i="64"/>
  <c r="I117" i="64"/>
  <c r="P116" i="64"/>
  <c r="O116" i="64"/>
  <c r="K116" i="64"/>
  <c r="J116" i="64"/>
  <c r="I116" i="64"/>
  <c r="P115" i="64"/>
  <c r="O115" i="64"/>
  <c r="L115" i="64"/>
  <c r="K115" i="64"/>
  <c r="J115" i="64"/>
  <c r="I115" i="64"/>
  <c r="P114" i="64"/>
  <c r="O114" i="64"/>
  <c r="M114" i="64"/>
  <c r="K114" i="64"/>
  <c r="J114" i="64"/>
  <c r="I114" i="64"/>
  <c r="P113" i="64"/>
  <c r="O113" i="64"/>
  <c r="M113" i="64"/>
  <c r="K113" i="64"/>
  <c r="J113" i="64"/>
  <c r="N113" i="64" s="1"/>
  <c r="I113" i="64"/>
  <c r="P112" i="64"/>
  <c r="O112" i="64"/>
  <c r="M112" i="64"/>
  <c r="K112" i="64"/>
  <c r="J112" i="64"/>
  <c r="I112" i="64"/>
  <c r="P111" i="64"/>
  <c r="O111" i="64"/>
  <c r="M111" i="64"/>
  <c r="K111" i="64"/>
  <c r="J111" i="64"/>
  <c r="N111" i="64" s="1"/>
  <c r="I111" i="64"/>
  <c r="P110" i="64"/>
  <c r="O110" i="64"/>
  <c r="M110" i="64"/>
  <c r="K110" i="64"/>
  <c r="J110" i="64"/>
  <c r="I110" i="64"/>
  <c r="P109" i="64"/>
  <c r="O109" i="64"/>
  <c r="M109" i="64"/>
  <c r="K109" i="64"/>
  <c r="J109" i="64"/>
  <c r="N109" i="64" s="1"/>
  <c r="I109" i="64"/>
  <c r="P108" i="64"/>
  <c r="O108" i="64"/>
  <c r="M108" i="64"/>
  <c r="K108" i="64"/>
  <c r="J108" i="64"/>
  <c r="I108" i="64"/>
  <c r="P107" i="64"/>
  <c r="O107" i="64"/>
  <c r="M107" i="64"/>
  <c r="K107" i="64"/>
  <c r="J107" i="64"/>
  <c r="N107" i="64" s="1"/>
  <c r="I107" i="64"/>
  <c r="P106" i="64"/>
  <c r="O106" i="64"/>
  <c r="M106" i="64"/>
  <c r="K106" i="64"/>
  <c r="J106" i="64"/>
  <c r="I106" i="64"/>
  <c r="P105" i="64"/>
  <c r="O105" i="64"/>
  <c r="M105" i="64"/>
  <c r="K105" i="64"/>
  <c r="J105" i="64"/>
  <c r="N105" i="64" s="1"/>
  <c r="I105" i="64"/>
  <c r="P104" i="64"/>
  <c r="O104" i="64"/>
  <c r="K104" i="64"/>
  <c r="J104" i="64"/>
  <c r="I104" i="64"/>
  <c r="P103" i="64"/>
  <c r="O103" i="64"/>
  <c r="K103" i="64"/>
  <c r="J103" i="64"/>
  <c r="I103" i="64"/>
  <c r="P102" i="64"/>
  <c r="O102" i="64"/>
  <c r="K102" i="64"/>
  <c r="J102" i="64"/>
  <c r="I102" i="64"/>
  <c r="P101" i="64"/>
  <c r="O101" i="64"/>
  <c r="K101" i="64"/>
  <c r="J101" i="64"/>
  <c r="I101" i="64"/>
  <c r="P100" i="64"/>
  <c r="O100" i="64"/>
  <c r="K100" i="64"/>
  <c r="J100" i="64"/>
  <c r="I100" i="64"/>
  <c r="P99" i="64"/>
  <c r="O99" i="64"/>
  <c r="K99" i="64"/>
  <c r="J99" i="64"/>
  <c r="I99" i="64"/>
  <c r="P98" i="64"/>
  <c r="O98" i="64"/>
  <c r="K98" i="64"/>
  <c r="J98" i="64"/>
  <c r="I98" i="64"/>
  <c r="P97" i="64"/>
  <c r="O97" i="64"/>
  <c r="K97" i="64"/>
  <c r="J97" i="64"/>
  <c r="I97" i="64"/>
  <c r="P96" i="64"/>
  <c r="O96" i="64"/>
  <c r="K96" i="64"/>
  <c r="J96" i="64"/>
  <c r="I96" i="64"/>
  <c r="P95" i="64"/>
  <c r="O95" i="64"/>
  <c r="K95" i="64"/>
  <c r="J95" i="64"/>
  <c r="I95" i="64"/>
  <c r="P94" i="64"/>
  <c r="O94" i="64"/>
  <c r="K94" i="64"/>
  <c r="J94" i="64"/>
  <c r="I94" i="64"/>
  <c r="P93" i="64"/>
  <c r="O93" i="64"/>
  <c r="K93" i="64"/>
  <c r="J93" i="64"/>
  <c r="I93" i="64"/>
  <c r="P92" i="64"/>
  <c r="O92" i="64"/>
  <c r="K92" i="64"/>
  <c r="J92" i="64"/>
  <c r="I92" i="64"/>
  <c r="P91" i="64"/>
  <c r="O91" i="64"/>
  <c r="K91" i="64"/>
  <c r="J91" i="64"/>
  <c r="I91" i="64"/>
  <c r="P90" i="64"/>
  <c r="O90" i="64"/>
  <c r="K90" i="64"/>
  <c r="J90" i="64"/>
  <c r="I90" i="64"/>
  <c r="P89" i="64"/>
  <c r="O89" i="64"/>
  <c r="K89" i="64"/>
  <c r="J89" i="64"/>
  <c r="I89" i="64"/>
  <c r="P88" i="64"/>
  <c r="O88" i="64"/>
  <c r="K88" i="64"/>
  <c r="J88" i="64"/>
  <c r="I88" i="64"/>
  <c r="P87" i="64"/>
  <c r="O87" i="64"/>
  <c r="K87" i="64"/>
  <c r="J87" i="64"/>
  <c r="I87" i="64"/>
  <c r="P86" i="64"/>
  <c r="O86" i="64"/>
  <c r="K86" i="64"/>
  <c r="J86" i="64"/>
  <c r="I86" i="64"/>
  <c r="P85" i="64"/>
  <c r="O85" i="64"/>
  <c r="K85" i="64"/>
  <c r="J85" i="64"/>
  <c r="I85" i="64"/>
  <c r="P84" i="64"/>
  <c r="O84" i="64"/>
  <c r="K84" i="64"/>
  <c r="J84" i="64"/>
  <c r="I84" i="64"/>
  <c r="P83" i="64"/>
  <c r="O83" i="64"/>
  <c r="K83" i="64"/>
  <c r="J83" i="64"/>
  <c r="I83" i="64"/>
  <c r="P82" i="64"/>
  <c r="O82" i="64"/>
  <c r="K82" i="64"/>
  <c r="J82" i="64"/>
  <c r="I82" i="64"/>
  <c r="P81" i="64"/>
  <c r="O81" i="64"/>
  <c r="K81" i="64"/>
  <c r="J81" i="64"/>
  <c r="I81" i="64"/>
  <c r="P80" i="64"/>
  <c r="O80" i="64"/>
  <c r="K80" i="64"/>
  <c r="J80" i="64"/>
  <c r="I80" i="64"/>
  <c r="P79" i="64"/>
  <c r="O79" i="64"/>
  <c r="K79" i="64"/>
  <c r="J79" i="64"/>
  <c r="I79" i="64"/>
  <c r="P78" i="64"/>
  <c r="O78" i="64"/>
  <c r="K78" i="64"/>
  <c r="J78" i="64"/>
  <c r="I78" i="64"/>
  <c r="P77" i="64"/>
  <c r="O77" i="64"/>
  <c r="K77" i="64"/>
  <c r="J77" i="64"/>
  <c r="I77" i="64"/>
  <c r="P76" i="64"/>
  <c r="O76" i="64"/>
  <c r="K76" i="64"/>
  <c r="J76" i="64"/>
  <c r="I76" i="64"/>
  <c r="P75" i="64"/>
  <c r="O75" i="64"/>
  <c r="K75" i="64"/>
  <c r="J75" i="64"/>
  <c r="I75" i="64"/>
  <c r="P74" i="64"/>
  <c r="O74" i="64"/>
  <c r="K74" i="64"/>
  <c r="J74" i="64"/>
  <c r="I74" i="64"/>
  <c r="P73" i="64"/>
  <c r="O73" i="64"/>
  <c r="K73" i="64"/>
  <c r="J73" i="64"/>
  <c r="I73" i="64"/>
  <c r="P72" i="64"/>
  <c r="O72" i="64"/>
  <c r="K72" i="64"/>
  <c r="J72" i="64"/>
  <c r="I72" i="64"/>
  <c r="P71" i="64"/>
  <c r="O71" i="64"/>
  <c r="K71" i="64"/>
  <c r="J71" i="64"/>
  <c r="I71" i="64"/>
  <c r="P70" i="64"/>
  <c r="O70" i="64"/>
  <c r="K70" i="64"/>
  <c r="J70" i="64"/>
  <c r="I70" i="64"/>
  <c r="P69" i="64"/>
  <c r="O69" i="64"/>
  <c r="K69" i="64"/>
  <c r="J69" i="64"/>
  <c r="I69" i="64"/>
  <c r="P68" i="64"/>
  <c r="O68" i="64"/>
  <c r="K68" i="64"/>
  <c r="J68" i="64"/>
  <c r="I68" i="64"/>
  <c r="P67" i="64"/>
  <c r="O67" i="64"/>
  <c r="K67" i="64"/>
  <c r="J67" i="64"/>
  <c r="I67" i="64"/>
  <c r="P66" i="64"/>
  <c r="O66" i="64"/>
  <c r="K66" i="64"/>
  <c r="J66" i="64"/>
  <c r="I66" i="64"/>
  <c r="P65" i="64"/>
  <c r="O65" i="64"/>
  <c r="K65" i="64"/>
  <c r="J65" i="64"/>
  <c r="I65" i="64"/>
  <c r="P64" i="64"/>
  <c r="O64" i="64"/>
  <c r="K64" i="64"/>
  <c r="J64" i="64"/>
  <c r="I64" i="64"/>
  <c r="P63" i="64"/>
  <c r="O63" i="64"/>
  <c r="K63" i="64"/>
  <c r="J63" i="64"/>
  <c r="I63" i="64"/>
  <c r="P62" i="64"/>
  <c r="O62" i="64"/>
  <c r="K62" i="64"/>
  <c r="J62" i="64"/>
  <c r="I62" i="64"/>
  <c r="P61" i="64"/>
  <c r="O61" i="64"/>
  <c r="K61" i="64"/>
  <c r="J61" i="64"/>
  <c r="I61" i="64"/>
  <c r="P60" i="64"/>
  <c r="O60" i="64"/>
  <c r="K60" i="64"/>
  <c r="J60" i="64"/>
  <c r="I60" i="64"/>
  <c r="P59" i="64"/>
  <c r="O59" i="64"/>
  <c r="K59" i="64"/>
  <c r="J59" i="64"/>
  <c r="I59" i="64"/>
  <c r="P58" i="64"/>
  <c r="O58" i="64"/>
  <c r="K58" i="64"/>
  <c r="J58" i="64"/>
  <c r="I58" i="64"/>
  <c r="P57" i="64"/>
  <c r="O57" i="64"/>
  <c r="K57" i="64"/>
  <c r="J57" i="64"/>
  <c r="I57" i="64"/>
  <c r="P56" i="64"/>
  <c r="O56" i="64"/>
  <c r="K56" i="64"/>
  <c r="J56" i="64"/>
  <c r="I56" i="64"/>
  <c r="P55" i="64"/>
  <c r="O55" i="64"/>
  <c r="K55" i="64"/>
  <c r="J55" i="64"/>
  <c r="I55" i="64"/>
  <c r="P54" i="64"/>
  <c r="O54" i="64"/>
  <c r="K54" i="64"/>
  <c r="J54" i="64"/>
  <c r="I54" i="64"/>
  <c r="P53" i="64"/>
  <c r="O53" i="64"/>
  <c r="K53" i="64"/>
  <c r="J53" i="64"/>
  <c r="I53" i="64"/>
  <c r="P52" i="64"/>
  <c r="O52" i="64"/>
  <c r="K52" i="64"/>
  <c r="J52" i="64"/>
  <c r="I52" i="64"/>
  <c r="P51" i="64"/>
  <c r="O51" i="64"/>
  <c r="K51" i="64"/>
  <c r="J51" i="64"/>
  <c r="I51" i="64"/>
  <c r="P50" i="64"/>
  <c r="O50" i="64"/>
  <c r="K50" i="64"/>
  <c r="J50" i="64"/>
  <c r="I50" i="64"/>
  <c r="P49" i="64"/>
  <c r="O49" i="64"/>
  <c r="K49" i="64"/>
  <c r="J49" i="64"/>
  <c r="I49" i="64"/>
  <c r="P48" i="64"/>
  <c r="O48" i="64"/>
  <c r="K48" i="64"/>
  <c r="J48" i="64"/>
  <c r="I48" i="64"/>
  <c r="P47" i="64"/>
  <c r="O47" i="64"/>
  <c r="K47" i="64"/>
  <c r="J47" i="64"/>
  <c r="I47" i="64"/>
  <c r="P46" i="64"/>
  <c r="O46" i="64"/>
  <c r="K46" i="64"/>
  <c r="J46" i="64"/>
  <c r="I46" i="64"/>
  <c r="P45" i="64"/>
  <c r="O45" i="64"/>
  <c r="K45" i="64"/>
  <c r="J45" i="64"/>
  <c r="I45" i="64"/>
  <c r="P44" i="64"/>
  <c r="O44" i="64"/>
  <c r="K44" i="64"/>
  <c r="J44" i="64"/>
  <c r="I44" i="64"/>
  <c r="O43" i="64"/>
  <c r="K43" i="64"/>
  <c r="J43" i="64"/>
  <c r="I43" i="64"/>
  <c r="H43" i="64"/>
  <c r="P43" i="64" s="1"/>
  <c r="P42" i="64"/>
  <c r="O42" i="64"/>
  <c r="J42" i="64"/>
  <c r="I42" i="64"/>
  <c r="H42" i="64"/>
  <c r="H255" i="64" s="1"/>
  <c r="H256" i="64" s="1"/>
  <c r="H436" i="64" s="1"/>
  <c r="P41" i="64"/>
  <c r="O41" i="64"/>
  <c r="K41" i="64"/>
  <c r="J41" i="64"/>
  <c r="I41" i="64"/>
  <c r="P40" i="64"/>
  <c r="O40" i="64"/>
  <c r="K40" i="64"/>
  <c r="J40" i="64"/>
  <c r="I40" i="64"/>
  <c r="P39" i="64"/>
  <c r="O39" i="64"/>
  <c r="K39" i="64"/>
  <c r="J39" i="64"/>
  <c r="I39" i="64"/>
  <c r="P38" i="64"/>
  <c r="O38" i="64"/>
  <c r="K38" i="64"/>
  <c r="J38" i="64"/>
  <c r="I38" i="64"/>
  <c r="P37" i="64"/>
  <c r="O37" i="64"/>
  <c r="K37" i="64"/>
  <c r="J37" i="64"/>
  <c r="I37" i="64"/>
  <c r="P36" i="64"/>
  <c r="O36" i="64"/>
  <c r="K36" i="64"/>
  <c r="J36" i="64"/>
  <c r="I36" i="64"/>
  <c r="P35" i="64"/>
  <c r="O35" i="64"/>
  <c r="K35" i="64"/>
  <c r="J35" i="64"/>
  <c r="I35" i="64"/>
  <c r="P34" i="64"/>
  <c r="O34" i="64"/>
  <c r="K34" i="64"/>
  <c r="J34" i="64"/>
  <c r="I34" i="64"/>
  <c r="P33" i="64"/>
  <c r="O33" i="64"/>
  <c r="K33" i="64"/>
  <c r="J33" i="64"/>
  <c r="I33" i="64"/>
  <c r="P32" i="64"/>
  <c r="O32" i="64"/>
  <c r="K32" i="64"/>
  <c r="J32" i="64"/>
  <c r="I32" i="64"/>
  <c r="P31" i="64"/>
  <c r="O31" i="64"/>
  <c r="K31" i="64"/>
  <c r="J31" i="64"/>
  <c r="I31" i="64"/>
  <c r="P30" i="64"/>
  <c r="O30" i="64"/>
  <c r="K30" i="64"/>
  <c r="J30" i="64"/>
  <c r="I30" i="64"/>
  <c r="P29" i="64"/>
  <c r="O29" i="64"/>
  <c r="K29" i="64"/>
  <c r="J29" i="64"/>
  <c r="I29" i="64"/>
  <c r="P28" i="64"/>
  <c r="O28" i="64"/>
  <c r="K28" i="64"/>
  <c r="J28" i="64"/>
  <c r="I28" i="64"/>
  <c r="P27" i="64"/>
  <c r="O27" i="64"/>
  <c r="K27" i="64"/>
  <c r="J27" i="64"/>
  <c r="I27" i="64"/>
  <c r="P26" i="64"/>
  <c r="O26" i="64"/>
  <c r="K26" i="64"/>
  <c r="J26" i="64"/>
  <c r="I26" i="64"/>
  <c r="P25" i="64"/>
  <c r="O25" i="64"/>
  <c r="K25" i="64"/>
  <c r="J25" i="64"/>
  <c r="I25" i="64"/>
  <c r="P24" i="64"/>
  <c r="O24" i="64"/>
  <c r="K24" i="64"/>
  <c r="J24" i="64"/>
  <c r="I24" i="64"/>
  <c r="P23" i="64"/>
  <c r="O23" i="64"/>
  <c r="K23" i="64"/>
  <c r="J23" i="64"/>
  <c r="I23" i="64"/>
  <c r="P22" i="64"/>
  <c r="O22" i="64"/>
  <c r="K22" i="64"/>
  <c r="J22" i="64"/>
  <c r="I22" i="64"/>
  <c r="P21" i="64"/>
  <c r="O21" i="64"/>
  <c r="K21" i="64"/>
  <c r="J21" i="64"/>
  <c r="I21" i="64"/>
  <c r="P20" i="64"/>
  <c r="O20" i="64"/>
  <c r="K20" i="64"/>
  <c r="J20" i="64"/>
  <c r="I20" i="64"/>
  <c r="P19" i="64"/>
  <c r="O19" i="64"/>
  <c r="K19" i="64"/>
  <c r="J19" i="64"/>
  <c r="I19" i="64"/>
  <c r="P18" i="64"/>
  <c r="O18" i="64"/>
  <c r="K18" i="64"/>
  <c r="J18" i="64"/>
  <c r="I18" i="64"/>
  <c r="P17" i="64"/>
  <c r="O17" i="64"/>
  <c r="K17" i="64"/>
  <c r="J17" i="64"/>
  <c r="I17" i="64"/>
  <c r="P16" i="64"/>
  <c r="O16" i="64"/>
  <c r="K16" i="64"/>
  <c r="J16" i="64"/>
  <c r="I16" i="64"/>
  <c r="P15" i="64"/>
  <c r="O15" i="64"/>
  <c r="K15" i="64"/>
  <c r="J15" i="64"/>
  <c r="I15" i="64"/>
  <c r="P14" i="64"/>
  <c r="O14" i="64"/>
  <c r="K14" i="64"/>
  <c r="J14" i="64"/>
  <c r="I14" i="64"/>
  <c r="P13" i="64"/>
  <c r="O13" i="64"/>
  <c r="K13" i="64"/>
  <c r="J13" i="64"/>
  <c r="I13" i="64"/>
  <c r="P12" i="64"/>
  <c r="O12" i="64"/>
  <c r="K12" i="64"/>
  <c r="J12" i="64"/>
  <c r="I12" i="64"/>
  <c r="P11" i="64"/>
  <c r="O11" i="64"/>
  <c r="K11" i="64"/>
  <c r="J11" i="64"/>
  <c r="I11" i="64"/>
  <c r="P10" i="64"/>
  <c r="O10" i="64"/>
  <c r="K10" i="64"/>
  <c r="J10" i="64"/>
  <c r="I10" i="64"/>
  <c r="P9" i="64"/>
  <c r="O9" i="64"/>
  <c r="K9" i="64"/>
  <c r="J9" i="64"/>
  <c r="I9" i="64"/>
  <c r="P8" i="64"/>
  <c r="O8" i="64"/>
  <c r="K8" i="64"/>
  <c r="J8" i="64"/>
  <c r="I8" i="64"/>
  <c r="P7" i="64"/>
  <c r="O7" i="64"/>
  <c r="K7" i="64"/>
  <c r="J7" i="64"/>
  <c r="I7" i="64"/>
  <c r="D188" i="37"/>
  <c r="E182" i="37"/>
  <c r="H180" i="37"/>
  <c r="E180" i="37"/>
  <c r="D180" i="37"/>
  <c r="D181" i="37" s="1"/>
  <c r="F181" i="37" s="1"/>
  <c r="F179" i="37"/>
  <c r="F178" i="37"/>
  <c r="E178" i="37"/>
  <c r="D178" i="37"/>
  <c r="P177" i="37"/>
  <c r="O177" i="37"/>
  <c r="J177" i="37"/>
  <c r="F177" i="37"/>
  <c r="P176" i="37"/>
  <c r="O176" i="37"/>
  <c r="J176" i="37"/>
  <c r="I176" i="37"/>
  <c r="H176" i="37"/>
  <c r="F176" i="37"/>
  <c r="P175" i="37"/>
  <c r="O175" i="37"/>
  <c r="J175" i="37"/>
  <c r="F175" i="37"/>
  <c r="P174" i="37"/>
  <c r="O174" i="37"/>
  <c r="J174" i="37"/>
  <c r="I174" i="37"/>
  <c r="H174" i="37"/>
  <c r="F174" i="37"/>
  <c r="P173" i="37"/>
  <c r="O173" i="37"/>
  <c r="J173" i="37"/>
  <c r="F173" i="37"/>
  <c r="P172" i="37"/>
  <c r="O172" i="37"/>
  <c r="J172" i="37"/>
  <c r="I172" i="37"/>
  <c r="H172" i="37"/>
  <c r="F172" i="37"/>
  <c r="P171" i="37"/>
  <c r="O171" i="37"/>
  <c r="J171" i="37"/>
  <c r="F171" i="37"/>
  <c r="P170" i="37"/>
  <c r="O170" i="37"/>
  <c r="J170" i="37"/>
  <c r="I170" i="37"/>
  <c r="H170" i="37"/>
  <c r="F170" i="37"/>
  <c r="P169" i="37"/>
  <c r="O169" i="37"/>
  <c r="J169" i="37"/>
  <c r="F169" i="37"/>
  <c r="P168" i="37"/>
  <c r="O168" i="37"/>
  <c r="J168" i="37"/>
  <c r="I168" i="37"/>
  <c r="H168" i="37"/>
  <c r="F168" i="37"/>
  <c r="P167" i="37"/>
  <c r="O167" i="37"/>
  <c r="J167" i="37"/>
  <c r="F167" i="37"/>
  <c r="P166" i="37"/>
  <c r="O166" i="37"/>
  <c r="J166" i="37"/>
  <c r="I166" i="37"/>
  <c r="H166" i="37"/>
  <c r="F166" i="37"/>
  <c r="P165" i="37"/>
  <c r="O165" i="37"/>
  <c r="J165" i="37"/>
  <c r="F165" i="37"/>
  <c r="P164" i="37"/>
  <c r="O164" i="37"/>
  <c r="J164" i="37"/>
  <c r="I164" i="37"/>
  <c r="H164" i="37"/>
  <c r="F164" i="37"/>
  <c r="P163" i="37"/>
  <c r="O163" i="37"/>
  <c r="J163" i="37"/>
  <c r="F163" i="37"/>
  <c r="P162" i="37"/>
  <c r="O162" i="37"/>
  <c r="J162" i="37"/>
  <c r="I162" i="37"/>
  <c r="H162" i="37"/>
  <c r="F162" i="37"/>
  <c r="P161" i="37"/>
  <c r="O161" i="37"/>
  <c r="J161" i="37"/>
  <c r="F161" i="37"/>
  <c r="P160" i="37"/>
  <c r="O160" i="37"/>
  <c r="J160" i="37"/>
  <c r="I160" i="37"/>
  <c r="H160" i="37"/>
  <c r="F160" i="37"/>
  <c r="P159" i="37"/>
  <c r="O159" i="37"/>
  <c r="J159" i="37"/>
  <c r="F159" i="37"/>
  <c r="P158" i="37"/>
  <c r="O158" i="37"/>
  <c r="J158" i="37"/>
  <c r="I158" i="37"/>
  <c r="I189" i="37" s="1"/>
  <c r="H189" i="37" s="1"/>
  <c r="H158" i="37"/>
  <c r="F158" i="37"/>
  <c r="P157" i="37"/>
  <c r="O157" i="37"/>
  <c r="J157" i="37"/>
  <c r="F157" i="37"/>
  <c r="P156" i="37"/>
  <c r="O156" i="37"/>
  <c r="J156" i="37"/>
  <c r="I156" i="37"/>
  <c r="I187" i="37" s="1"/>
  <c r="H187" i="37" s="1"/>
  <c r="H156" i="37"/>
  <c r="F156" i="37"/>
  <c r="P155" i="37"/>
  <c r="O155" i="37"/>
  <c r="J155" i="37"/>
  <c r="F155" i="37"/>
  <c r="J154" i="37"/>
  <c r="F154" i="37"/>
  <c r="J153" i="37"/>
  <c r="P152" i="37"/>
  <c r="J152" i="37"/>
  <c r="I152" i="37"/>
  <c r="H152" i="37"/>
  <c r="F152" i="37"/>
  <c r="P151" i="37"/>
  <c r="O151" i="37"/>
  <c r="J151" i="37"/>
  <c r="F151" i="37"/>
  <c r="P150" i="37"/>
  <c r="O150" i="37"/>
  <c r="J150" i="37"/>
  <c r="I150" i="37"/>
  <c r="H150" i="37"/>
  <c r="F150" i="37"/>
  <c r="P149" i="37"/>
  <c r="O149" i="37"/>
  <c r="J149" i="37"/>
  <c r="F149" i="37"/>
  <c r="P148" i="37"/>
  <c r="O148" i="37"/>
  <c r="J148" i="37"/>
  <c r="I148" i="37"/>
  <c r="H148" i="37"/>
  <c r="F148" i="37"/>
  <c r="P147" i="37"/>
  <c r="O147" i="37"/>
  <c r="J147" i="37"/>
  <c r="F147" i="37"/>
  <c r="P146" i="37"/>
  <c r="O146" i="37"/>
  <c r="J146" i="37"/>
  <c r="I146" i="37"/>
  <c r="H146" i="37"/>
  <c r="F146" i="37"/>
  <c r="P145" i="37"/>
  <c r="O145" i="37"/>
  <c r="J145" i="37"/>
  <c r="F145" i="37"/>
  <c r="P144" i="37"/>
  <c r="O144" i="37"/>
  <c r="J144" i="37"/>
  <c r="I144" i="37"/>
  <c r="H144" i="37"/>
  <c r="F144" i="37"/>
  <c r="P143" i="37"/>
  <c r="O143" i="37"/>
  <c r="J143" i="37"/>
  <c r="F143" i="37"/>
  <c r="P142" i="37"/>
  <c r="O142" i="37"/>
  <c r="J142" i="37"/>
  <c r="I142" i="37"/>
  <c r="H142" i="37"/>
  <c r="F142" i="37"/>
  <c r="J141" i="37"/>
  <c r="I141" i="37"/>
  <c r="H141" i="37"/>
  <c r="F141" i="37"/>
  <c r="J140" i="37"/>
  <c r="I140" i="37"/>
  <c r="H140" i="37"/>
  <c r="F140" i="37"/>
  <c r="P139" i="37"/>
  <c r="O139" i="37"/>
  <c r="J139" i="37"/>
  <c r="F139" i="37"/>
  <c r="P138" i="37"/>
  <c r="O138" i="37"/>
  <c r="J138" i="37"/>
  <c r="I138" i="37"/>
  <c r="H138" i="37"/>
  <c r="F138" i="37"/>
  <c r="P137" i="37"/>
  <c r="O137" i="37"/>
  <c r="J137" i="37"/>
  <c r="F137" i="37"/>
  <c r="P136" i="37"/>
  <c r="O136" i="37"/>
  <c r="J136" i="37"/>
  <c r="I136" i="37"/>
  <c r="H136" i="37"/>
  <c r="F136" i="37"/>
  <c r="P135" i="37"/>
  <c r="O135" i="37"/>
  <c r="J135" i="37"/>
  <c r="F135" i="37"/>
  <c r="P134" i="37"/>
  <c r="O134" i="37"/>
  <c r="J134" i="37"/>
  <c r="I134" i="37"/>
  <c r="H134" i="37"/>
  <c r="F134" i="37"/>
  <c r="P133" i="37"/>
  <c r="O133" i="37"/>
  <c r="J133" i="37"/>
  <c r="F133" i="37"/>
  <c r="P132" i="37"/>
  <c r="O132" i="37"/>
  <c r="J132" i="37"/>
  <c r="I132" i="37"/>
  <c r="H132" i="37"/>
  <c r="F132" i="37"/>
  <c r="J131" i="37"/>
  <c r="I131" i="37"/>
  <c r="H131" i="37"/>
  <c r="F131" i="37"/>
  <c r="P130" i="37"/>
  <c r="O130" i="37"/>
  <c r="J130" i="37"/>
  <c r="F130" i="37"/>
  <c r="P129" i="37"/>
  <c r="O129" i="37"/>
  <c r="J129" i="37"/>
  <c r="I129" i="37"/>
  <c r="H129" i="37"/>
  <c r="F129" i="37"/>
  <c r="P128" i="37"/>
  <c r="O128" i="37"/>
  <c r="J128" i="37"/>
  <c r="F128" i="37"/>
  <c r="P127" i="37"/>
  <c r="O127" i="37"/>
  <c r="J127" i="37"/>
  <c r="I127" i="37"/>
  <c r="H127" i="37"/>
  <c r="F127" i="37"/>
  <c r="P126" i="37"/>
  <c r="O126" i="37"/>
  <c r="J126" i="37"/>
  <c r="F126" i="37"/>
  <c r="P125" i="37"/>
  <c r="O125" i="37"/>
  <c r="J125" i="37"/>
  <c r="I125" i="37"/>
  <c r="H125" i="37"/>
  <c r="F125" i="37"/>
  <c r="P124" i="37"/>
  <c r="O124" i="37"/>
  <c r="J124" i="37"/>
  <c r="F124" i="37"/>
  <c r="P123" i="37"/>
  <c r="O123" i="37"/>
  <c r="J123" i="37"/>
  <c r="I123" i="37"/>
  <c r="H123" i="37"/>
  <c r="F123" i="37"/>
  <c r="P122" i="37"/>
  <c r="O122" i="37"/>
  <c r="J122" i="37"/>
  <c r="F122" i="37"/>
  <c r="P121" i="37"/>
  <c r="O121" i="37"/>
  <c r="J121" i="37"/>
  <c r="I121" i="37"/>
  <c r="H121" i="37"/>
  <c r="F121" i="37"/>
  <c r="P120" i="37"/>
  <c r="O120" i="37"/>
  <c r="J120" i="37"/>
  <c r="F120" i="37"/>
  <c r="J119" i="37"/>
  <c r="F119" i="37"/>
  <c r="P118" i="37"/>
  <c r="O118" i="37"/>
  <c r="J118" i="37"/>
  <c r="I118" i="37"/>
  <c r="H118" i="37"/>
  <c r="F118" i="37"/>
  <c r="P117" i="37"/>
  <c r="O117" i="37"/>
  <c r="J117" i="37"/>
  <c r="F117" i="37"/>
  <c r="P116" i="37"/>
  <c r="O116" i="37"/>
  <c r="J116" i="37"/>
  <c r="I116" i="37"/>
  <c r="H116" i="37"/>
  <c r="F116" i="37"/>
  <c r="P115" i="37"/>
  <c r="O115" i="37"/>
  <c r="J115" i="37"/>
  <c r="F115" i="37"/>
  <c r="P114" i="37"/>
  <c r="O114" i="37"/>
  <c r="J114" i="37"/>
  <c r="I114" i="37"/>
  <c r="H114" i="37"/>
  <c r="F114" i="37"/>
  <c r="P113" i="37"/>
  <c r="O113" i="37"/>
  <c r="J113" i="37"/>
  <c r="F113" i="37"/>
  <c r="P112" i="37"/>
  <c r="O112" i="37"/>
  <c r="J112" i="37"/>
  <c r="I112" i="37"/>
  <c r="H112" i="37"/>
  <c r="F112" i="37"/>
  <c r="P111" i="37"/>
  <c r="O111" i="37"/>
  <c r="J111" i="37"/>
  <c r="F111" i="37"/>
  <c r="P110" i="37"/>
  <c r="O110" i="37"/>
  <c r="J110" i="37"/>
  <c r="I110" i="37"/>
  <c r="H110" i="37"/>
  <c r="F110" i="37"/>
  <c r="P109" i="37"/>
  <c r="J109" i="37"/>
  <c r="I109" i="37"/>
  <c r="F109" i="37"/>
  <c r="H109" i="37" s="1"/>
  <c r="P108" i="37"/>
  <c r="J108" i="37"/>
  <c r="F108" i="37"/>
  <c r="P107" i="37"/>
  <c r="J107" i="37"/>
  <c r="F107" i="37"/>
  <c r="P106" i="37"/>
  <c r="O106" i="37"/>
  <c r="J106" i="37"/>
  <c r="I106" i="37"/>
  <c r="F106" i="37"/>
  <c r="H106" i="37" s="1"/>
  <c r="P105" i="37"/>
  <c r="O105" i="37"/>
  <c r="J105" i="37"/>
  <c r="H105" i="37"/>
  <c r="F105" i="37"/>
  <c r="I105" i="37" s="1"/>
  <c r="P104" i="37"/>
  <c r="O104" i="37"/>
  <c r="J104" i="37"/>
  <c r="I104" i="37"/>
  <c r="F104" i="37"/>
  <c r="H104" i="37" s="1"/>
  <c r="P103" i="37"/>
  <c r="O103" i="37"/>
  <c r="J103" i="37"/>
  <c r="F103" i="37"/>
  <c r="P102" i="37"/>
  <c r="O102" i="37"/>
  <c r="J102" i="37"/>
  <c r="I102" i="37"/>
  <c r="F102" i="37"/>
  <c r="H102" i="37" s="1"/>
  <c r="P101" i="37"/>
  <c r="O101" i="37"/>
  <c r="J101" i="37"/>
  <c r="H101" i="37"/>
  <c r="F101" i="37"/>
  <c r="I101" i="37" s="1"/>
  <c r="P100" i="37"/>
  <c r="O100" i="37"/>
  <c r="J100" i="37"/>
  <c r="I100" i="37"/>
  <c r="F100" i="37"/>
  <c r="H100" i="37" s="1"/>
  <c r="P99" i="37"/>
  <c r="O99" i="37"/>
  <c r="J99" i="37"/>
  <c r="F99" i="37"/>
  <c r="P98" i="37"/>
  <c r="O98" i="37"/>
  <c r="J98" i="37"/>
  <c r="I98" i="37"/>
  <c r="F98" i="37"/>
  <c r="H98" i="37" s="1"/>
  <c r="P97" i="37"/>
  <c r="O97" i="37"/>
  <c r="J97" i="37"/>
  <c r="H97" i="37"/>
  <c r="F97" i="37"/>
  <c r="I97" i="37" s="1"/>
  <c r="J96" i="37"/>
  <c r="H96" i="37"/>
  <c r="F96" i="37"/>
  <c r="I96" i="37" s="1"/>
  <c r="J95" i="37"/>
  <c r="F95" i="37"/>
  <c r="P94" i="37"/>
  <c r="O94" i="37"/>
  <c r="J94" i="37"/>
  <c r="I94" i="37"/>
  <c r="F94" i="37"/>
  <c r="H94" i="37" s="1"/>
  <c r="P93" i="37"/>
  <c r="O93" i="37"/>
  <c r="J93" i="37"/>
  <c r="H93" i="37"/>
  <c r="F93" i="37"/>
  <c r="I93" i="37" s="1"/>
  <c r="P92" i="37"/>
  <c r="O92" i="37"/>
  <c r="J92" i="37"/>
  <c r="I92" i="37"/>
  <c r="F92" i="37"/>
  <c r="H92" i="37" s="1"/>
  <c r="P91" i="37"/>
  <c r="O91" i="37"/>
  <c r="J91" i="37"/>
  <c r="F91" i="37"/>
  <c r="P90" i="37"/>
  <c r="O90" i="37"/>
  <c r="J90" i="37"/>
  <c r="I90" i="37"/>
  <c r="F90" i="37"/>
  <c r="H90" i="37" s="1"/>
  <c r="P89" i="37"/>
  <c r="O89" i="37"/>
  <c r="J89" i="37"/>
  <c r="H89" i="37"/>
  <c r="F89" i="37"/>
  <c r="I89" i="37" s="1"/>
  <c r="P88" i="37"/>
  <c r="O88" i="37"/>
  <c r="J88" i="37"/>
  <c r="I88" i="37"/>
  <c r="F88" i="37"/>
  <c r="H88" i="37" s="1"/>
  <c r="P87" i="37"/>
  <c r="O87" i="37"/>
  <c r="J87" i="37"/>
  <c r="F87" i="37"/>
  <c r="P86" i="37"/>
  <c r="O86" i="37"/>
  <c r="J86" i="37"/>
  <c r="I86" i="37"/>
  <c r="F86" i="37"/>
  <c r="H86" i="37" s="1"/>
  <c r="P85" i="37"/>
  <c r="O85" i="37"/>
  <c r="J85" i="37"/>
  <c r="H85" i="37"/>
  <c r="F85" i="37"/>
  <c r="I85" i="37" s="1"/>
  <c r="P84" i="37"/>
  <c r="O84" i="37"/>
  <c r="J84" i="37"/>
  <c r="I84" i="37"/>
  <c r="H84" i="37"/>
  <c r="F84" i="37"/>
  <c r="P83" i="37"/>
  <c r="O83" i="37"/>
  <c r="J83" i="37"/>
  <c r="F83" i="37"/>
  <c r="I83" i="37" s="1"/>
  <c r="P82" i="37"/>
  <c r="O82" i="37"/>
  <c r="J82" i="37"/>
  <c r="I82" i="37"/>
  <c r="H82" i="37"/>
  <c r="F82" i="37"/>
  <c r="P81" i="37"/>
  <c r="O81" i="37"/>
  <c r="J81" i="37"/>
  <c r="F81" i="37"/>
  <c r="P80" i="37"/>
  <c r="O80" i="37"/>
  <c r="J80" i="37"/>
  <c r="I80" i="37"/>
  <c r="H80" i="37"/>
  <c r="F80" i="37"/>
  <c r="P79" i="37"/>
  <c r="O79" i="37"/>
  <c r="J79" i="37"/>
  <c r="F79" i="37"/>
  <c r="I79" i="37" s="1"/>
  <c r="P78" i="37"/>
  <c r="O78" i="37"/>
  <c r="J78" i="37"/>
  <c r="I78" i="37"/>
  <c r="H78" i="37"/>
  <c r="F78" i="37"/>
  <c r="P77" i="37"/>
  <c r="O77" i="37"/>
  <c r="J77" i="37"/>
  <c r="H77" i="37"/>
  <c r="F77" i="37"/>
  <c r="I77" i="37" s="1"/>
  <c r="J76" i="37"/>
  <c r="F76" i="37"/>
  <c r="I76" i="37" s="1"/>
  <c r="P75" i="37"/>
  <c r="O75" i="37"/>
  <c r="J75" i="37"/>
  <c r="I75" i="37"/>
  <c r="H75" i="37"/>
  <c r="F75" i="37"/>
  <c r="P74" i="37"/>
  <c r="O74" i="37"/>
  <c r="J74" i="37"/>
  <c r="F74" i="37"/>
  <c r="P73" i="37"/>
  <c r="O73" i="37"/>
  <c r="J73" i="37"/>
  <c r="I73" i="37"/>
  <c r="H73" i="37"/>
  <c r="F73" i="37"/>
  <c r="P72" i="37"/>
  <c r="O72" i="37"/>
  <c r="J72" i="37"/>
  <c r="F72" i="37"/>
  <c r="I72" i="37" s="1"/>
  <c r="P71" i="37"/>
  <c r="O71" i="37"/>
  <c r="J71" i="37"/>
  <c r="I71" i="37"/>
  <c r="H71" i="37"/>
  <c r="F71" i="37"/>
  <c r="P70" i="37"/>
  <c r="O70" i="37"/>
  <c r="J70" i="37"/>
  <c r="H70" i="37"/>
  <c r="F70" i="37"/>
  <c r="I70" i="37" s="1"/>
  <c r="P69" i="37"/>
  <c r="O69" i="37"/>
  <c r="J69" i="37"/>
  <c r="I69" i="37"/>
  <c r="H69" i="37"/>
  <c r="F69" i="37"/>
  <c r="P68" i="37"/>
  <c r="O68" i="37"/>
  <c r="J68" i="37"/>
  <c r="F68" i="37"/>
  <c r="I68" i="37" s="1"/>
  <c r="J67" i="37"/>
  <c r="H67" i="37"/>
  <c r="F67" i="37"/>
  <c r="I67" i="37" s="1"/>
  <c r="P66" i="37"/>
  <c r="O66" i="37"/>
  <c r="J66" i="37"/>
  <c r="I66" i="37"/>
  <c r="F66" i="37"/>
  <c r="H66" i="37" s="1"/>
  <c r="P65" i="37"/>
  <c r="O65" i="37"/>
  <c r="J65" i="37"/>
  <c r="F65" i="37"/>
  <c r="I65" i="37" s="1"/>
  <c r="P64" i="37"/>
  <c r="O64" i="37"/>
  <c r="J64" i="37"/>
  <c r="I64" i="37"/>
  <c r="F64" i="37"/>
  <c r="H64" i="37" s="1"/>
  <c r="P63" i="37"/>
  <c r="O63" i="37"/>
  <c r="J63" i="37"/>
  <c r="H63" i="37"/>
  <c r="F63" i="37"/>
  <c r="I63" i="37" s="1"/>
  <c r="J62" i="37"/>
  <c r="F62" i="37"/>
  <c r="I62" i="37" s="1"/>
  <c r="P61" i="37"/>
  <c r="O61" i="37"/>
  <c r="J61" i="37"/>
  <c r="I61" i="37"/>
  <c r="F61" i="37"/>
  <c r="H61" i="37" s="1"/>
  <c r="P60" i="37"/>
  <c r="O60" i="37"/>
  <c r="J60" i="37"/>
  <c r="F60" i="37"/>
  <c r="I60" i="37" s="1"/>
  <c r="P59" i="37"/>
  <c r="O59" i="37"/>
  <c r="J59" i="37"/>
  <c r="I59" i="37"/>
  <c r="F59" i="37"/>
  <c r="H59" i="37" s="1"/>
  <c r="P58" i="37"/>
  <c r="O58" i="37"/>
  <c r="J58" i="37"/>
  <c r="F58" i="37"/>
  <c r="I58" i="37" s="1"/>
  <c r="P57" i="37"/>
  <c r="O57" i="37"/>
  <c r="J57" i="37"/>
  <c r="I57" i="37"/>
  <c r="F57" i="37"/>
  <c r="H57" i="37" s="1"/>
  <c r="P56" i="37"/>
  <c r="O56" i="37"/>
  <c r="J56" i="37"/>
  <c r="F56" i="37"/>
  <c r="I56" i="37" s="1"/>
  <c r="P55" i="37"/>
  <c r="O55" i="37"/>
  <c r="J55" i="37"/>
  <c r="I55" i="37"/>
  <c r="F55" i="37"/>
  <c r="H55" i="37" s="1"/>
  <c r="P54" i="37"/>
  <c r="O54" i="37"/>
  <c r="J54" i="37"/>
  <c r="F54" i="37"/>
  <c r="I54" i="37" s="1"/>
  <c r="P53" i="37"/>
  <c r="O53" i="37"/>
  <c r="J53" i="37"/>
  <c r="I53" i="37"/>
  <c r="F53" i="37"/>
  <c r="H53" i="37" s="1"/>
  <c r="P52" i="37"/>
  <c r="O52" i="37"/>
  <c r="J52" i="37"/>
  <c r="F52" i="37"/>
  <c r="I52" i="37" s="1"/>
  <c r="P51" i="37"/>
  <c r="O51" i="37"/>
  <c r="J51" i="37"/>
  <c r="I51" i="37"/>
  <c r="F51" i="37"/>
  <c r="H51" i="37" s="1"/>
  <c r="P50" i="37"/>
  <c r="O50" i="37"/>
  <c r="J50" i="37"/>
  <c r="F50" i="37"/>
  <c r="I50" i="37" s="1"/>
  <c r="P49" i="37"/>
  <c r="O49" i="37"/>
  <c r="J49" i="37"/>
  <c r="I49" i="37"/>
  <c r="F49" i="37"/>
  <c r="H49" i="37" s="1"/>
  <c r="P48" i="37"/>
  <c r="O48" i="37"/>
  <c r="J48" i="37"/>
  <c r="F48" i="37"/>
  <c r="I48" i="37" s="1"/>
  <c r="P47" i="37"/>
  <c r="O47" i="37"/>
  <c r="J47" i="37"/>
  <c r="I47" i="37"/>
  <c r="F47" i="37"/>
  <c r="H47" i="37" s="1"/>
  <c r="P46" i="37"/>
  <c r="O46" i="37"/>
  <c r="J46" i="37"/>
  <c r="F46" i="37"/>
  <c r="I46" i="37" s="1"/>
  <c r="P45" i="37"/>
  <c r="O45" i="37"/>
  <c r="J45" i="37"/>
  <c r="I45" i="37"/>
  <c r="F45" i="37"/>
  <c r="H45" i="37" s="1"/>
  <c r="P44" i="37"/>
  <c r="O44" i="37"/>
  <c r="J44" i="37"/>
  <c r="F44" i="37"/>
  <c r="I44" i="37" s="1"/>
  <c r="P43" i="37"/>
  <c r="O43" i="37"/>
  <c r="J43" i="37"/>
  <c r="I43" i="37"/>
  <c r="F43" i="37"/>
  <c r="H43" i="37" s="1"/>
  <c r="J42" i="37"/>
  <c r="I42" i="37"/>
  <c r="F42" i="37"/>
  <c r="H42" i="37" s="1"/>
  <c r="P41" i="37"/>
  <c r="O41" i="37"/>
  <c r="J41" i="37"/>
  <c r="F41" i="37"/>
  <c r="I41" i="37" s="1"/>
  <c r="P40" i="37"/>
  <c r="O40" i="37"/>
  <c r="J40" i="37"/>
  <c r="I40" i="37"/>
  <c r="F40" i="37"/>
  <c r="H40" i="37" s="1"/>
  <c r="P39" i="37"/>
  <c r="O39" i="37"/>
  <c r="J39" i="37"/>
  <c r="H39" i="37"/>
  <c r="F39" i="37"/>
  <c r="I39" i="37" s="1"/>
  <c r="P38" i="37"/>
  <c r="O38" i="37"/>
  <c r="J38" i="37"/>
  <c r="I38" i="37"/>
  <c r="F38" i="37"/>
  <c r="H38" i="37" s="1"/>
  <c r="P37" i="37"/>
  <c r="O37" i="37"/>
  <c r="J37" i="37"/>
  <c r="F37" i="37"/>
  <c r="I37" i="37" s="1"/>
  <c r="P36" i="37"/>
  <c r="O36" i="37"/>
  <c r="J36" i="37"/>
  <c r="I36" i="37"/>
  <c r="F36" i="37"/>
  <c r="H36" i="37" s="1"/>
  <c r="P35" i="37"/>
  <c r="O35" i="37"/>
  <c r="J35" i="37"/>
  <c r="H35" i="37"/>
  <c r="F35" i="37"/>
  <c r="I35" i="37" s="1"/>
  <c r="P34" i="37"/>
  <c r="O34" i="37"/>
  <c r="J34" i="37"/>
  <c r="I34" i="37"/>
  <c r="F34" i="37"/>
  <c r="H34" i="37" s="1"/>
  <c r="P33" i="37"/>
  <c r="O33" i="37"/>
  <c r="J33" i="37"/>
  <c r="F33" i="37"/>
  <c r="I33" i="37" s="1"/>
  <c r="P32" i="37"/>
  <c r="O32" i="37"/>
  <c r="J32" i="37"/>
  <c r="I32" i="37"/>
  <c r="F32" i="37"/>
  <c r="H32" i="37" s="1"/>
  <c r="P31" i="37"/>
  <c r="O31" i="37"/>
  <c r="J31" i="37"/>
  <c r="H31" i="37"/>
  <c r="F31" i="37"/>
  <c r="I31" i="37" s="1"/>
  <c r="P30" i="37"/>
  <c r="O30" i="37"/>
  <c r="J30" i="37"/>
  <c r="I30" i="37"/>
  <c r="F30" i="37"/>
  <c r="H30" i="37" s="1"/>
  <c r="P29" i="37"/>
  <c r="O29" i="37"/>
  <c r="J29" i="37"/>
  <c r="F29" i="37"/>
  <c r="I29" i="37" s="1"/>
  <c r="P28" i="37"/>
  <c r="O28" i="37"/>
  <c r="J28" i="37"/>
  <c r="I28" i="37"/>
  <c r="F28" i="37"/>
  <c r="H28" i="37" s="1"/>
  <c r="P27" i="37"/>
  <c r="O27" i="37"/>
  <c r="J27" i="37"/>
  <c r="H27" i="37"/>
  <c r="F27" i="37"/>
  <c r="I27" i="37" s="1"/>
  <c r="P26" i="37"/>
  <c r="O26" i="37"/>
  <c r="J26" i="37"/>
  <c r="I26" i="37"/>
  <c r="F26" i="37"/>
  <c r="H26" i="37" s="1"/>
  <c r="P25" i="37"/>
  <c r="O25" i="37"/>
  <c r="J25" i="37"/>
  <c r="F25" i="37"/>
  <c r="I25" i="37" s="1"/>
  <c r="P24" i="37"/>
  <c r="O24" i="37"/>
  <c r="J24" i="37"/>
  <c r="I24" i="37"/>
  <c r="F24" i="37"/>
  <c r="H24" i="37" s="1"/>
  <c r="P23" i="37"/>
  <c r="O23" i="37"/>
  <c r="J23" i="37"/>
  <c r="H23" i="37"/>
  <c r="F23" i="37"/>
  <c r="I23" i="37" s="1"/>
  <c r="P22" i="37"/>
  <c r="O22" i="37"/>
  <c r="J22" i="37"/>
  <c r="I22" i="37"/>
  <c r="F22" i="37"/>
  <c r="H22" i="37" s="1"/>
  <c r="P21" i="37"/>
  <c r="O21" i="37"/>
  <c r="J21" i="37"/>
  <c r="F21" i="37"/>
  <c r="I21" i="37" s="1"/>
  <c r="P20" i="37"/>
  <c r="O20" i="37"/>
  <c r="J20" i="37"/>
  <c r="I20" i="37"/>
  <c r="F20" i="37"/>
  <c r="H20" i="37" s="1"/>
  <c r="P19" i="37"/>
  <c r="O19" i="37"/>
  <c r="J19" i="37"/>
  <c r="H19" i="37"/>
  <c r="F19" i="37"/>
  <c r="I19" i="37" s="1"/>
  <c r="P18" i="37"/>
  <c r="O18" i="37"/>
  <c r="J18" i="37"/>
  <c r="I18" i="37"/>
  <c r="F18" i="37"/>
  <c r="H18" i="37" s="1"/>
  <c r="P17" i="37"/>
  <c r="O17" i="37"/>
  <c r="J17" i="37"/>
  <c r="F17" i="37"/>
  <c r="I17" i="37" s="1"/>
  <c r="P16" i="37"/>
  <c r="O16" i="37"/>
  <c r="J16" i="37"/>
  <c r="I16" i="37"/>
  <c r="F16" i="37"/>
  <c r="H16" i="37" s="1"/>
  <c r="P15" i="37"/>
  <c r="O15" i="37"/>
  <c r="J15" i="37"/>
  <c r="H15" i="37"/>
  <c r="F15" i="37"/>
  <c r="I15" i="37" s="1"/>
  <c r="P14" i="37"/>
  <c r="O14" i="37"/>
  <c r="J14" i="37"/>
  <c r="I14" i="37"/>
  <c r="F14" i="37"/>
  <c r="H14" i="37" s="1"/>
  <c r="P13" i="37"/>
  <c r="O13" i="37"/>
  <c r="J13" i="37"/>
  <c r="F13" i="37"/>
  <c r="I13" i="37" s="1"/>
  <c r="P12" i="37"/>
  <c r="O12" i="37"/>
  <c r="J12" i="37"/>
  <c r="I12" i="37"/>
  <c r="F12" i="37"/>
  <c r="H12" i="37" s="1"/>
  <c r="P11" i="37"/>
  <c r="O11" i="37"/>
  <c r="J11" i="37"/>
  <c r="H11" i="37"/>
  <c r="F11" i="37"/>
  <c r="I11" i="37" s="1"/>
  <c r="J10" i="37"/>
  <c r="F10" i="37"/>
  <c r="I10" i="37" s="1"/>
  <c r="P9" i="37"/>
  <c r="O9" i="37"/>
  <c r="J9" i="37"/>
  <c r="I9" i="37"/>
  <c r="F9" i="37"/>
  <c r="H9" i="37" s="1"/>
  <c r="P8" i="37"/>
  <c r="O8" i="37"/>
  <c r="J8" i="37"/>
  <c r="F8" i="37"/>
  <c r="I8" i="37" s="1"/>
  <c r="P7" i="37"/>
  <c r="O7" i="37"/>
  <c r="J7" i="37"/>
  <c r="I7" i="37"/>
  <c r="F7" i="37"/>
  <c r="H7" i="37" s="1"/>
  <c r="I37" i="28"/>
  <c r="H37" i="28"/>
  <c r="G37" i="28"/>
  <c r="J36" i="28"/>
  <c r="A36" i="28"/>
  <c r="J35" i="28"/>
  <c r="A35" i="28"/>
  <c r="J34" i="28"/>
  <c r="A34" i="28"/>
  <c r="J33" i="28"/>
  <c r="A33" i="28"/>
  <c r="J32" i="28"/>
  <c r="A32" i="28"/>
  <c r="J31" i="28"/>
  <c r="A31" i="28"/>
  <c r="J30" i="28"/>
  <c r="A30" i="28"/>
  <c r="J29" i="28"/>
  <c r="A29" i="28"/>
  <c r="J28" i="28"/>
  <c r="A28" i="28"/>
  <c r="J27" i="28"/>
  <c r="A27" i="28"/>
  <c r="J26" i="28"/>
  <c r="A26" i="28"/>
  <c r="J25" i="28"/>
  <c r="A25" i="28"/>
  <c r="J24" i="28"/>
  <c r="A24" i="28"/>
  <c r="J23" i="28"/>
  <c r="A23" i="28"/>
  <c r="J22" i="28"/>
  <c r="A22" i="28"/>
  <c r="J21" i="28"/>
  <c r="A21" i="28"/>
  <c r="J20" i="28"/>
  <c r="A20" i="28"/>
  <c r="J19" i="28"/>
  <c r="A19" i="28"/>
  <c r="J18" i="28"/>
  <c r="A18" i="28"/>
  <c r="J17" i="28"/>
  <c r="A17" i="28"/>
  <c r="J16" i="28"/>
  <c r="A16" i="28"/>
  <c r="J15" i="28"/>
  <c r="A15" i="28"/>
  <c r="J14" i="28"/>
  <c r="A14" i="28"/>
  <c r="J13" i="28"/>
  <c r="A13" i="28"/>
  <c r="J12" i="28"/>
  <c r="A12" i="28"/>
  <c r="J11" i="28"/>
  <c r="A11" i="28"/>
  <c r="J10" i="28"/>
  <c r="A10" i="28"/>
  <c r="J9" i="28"/>
  <c r="A9" i="28"/>
  <c r="J8" i="28"/>
  <c r="A8" i="28"/>
  <c r="J7" i="28"/>
  <c r="A7" i="28"/>
  <c r="J6" i="28"/>
  <c r="A6" i="28"/>
  <c r="J5" i="28"/>
  <c r="A5" i="28"/>
  <c r="J4" i="28"/>
  <c r="J37" i="28" s="1"/>
  <c r="A4" i="28"/>
  <c r="I1163" i="36"/>
  <c r="E1163" i="36"/>
  <c r="I1161" i="36"/>
  <c r="H1161" i="36"/>
  <c r="G1161" i="36"/>
  <c r="F1161" i="36"/>
  <c r="A1160" i="36"/>
  <c r="A1159" i="36"/>
  <c r="A1158" i="36"/>
  <c r="A1157" i="36"/>
  <c r="A1156" i="36"/>
  <c r="A1155" i="36"/>
  <c r="A1154" i="36"/>
  <c r="A1153" i="36"/>
  <c r="A1152" i="36"/>
  <c r="A1151" i="36"/>
  <c r="A1150" i="36"/>
  <c r="A1149" i="36"/>
  <c r="A1148" i="36"/>
  <c r="A1147" i="36"/>
  <c r="A1146" i="36"/>
  <c r="A1145" i="36"/>
  <c r="A1144" i="36"/>
  <c r="A1143" i="36"/>
  <c r="A1142" i="36"/>
  <c r="A1141" i="36"/>
  <c r="A1140" i="36"/>
  <c r="A1139" i="36"/>
  <c r="A1138" i="36"/>
  <c r="A1137" i="36"/>
  <c r="A1136" i="36"/>
  <c r="A1135" i="36"/>
  <c r="A1134" i="36"/>
  <c r="A1133" i="36"/>
  <c r="A1132" i="36"/>
  <c r="A1131" i="36"/>
  <c r="A1130" i="36"/>
  <c r="A1129" i="36"/>
  <c r="A1128" i="36"/>
  <c r="A1127" i="36"/>
  <c r="A1126" i="36"/>
  <c r="A1125" i="36"/>
  <c r="A1124" i="36"/>
  <c r="A1123" i="36"/>
  <c r="A1122" i="36"/>
  <c r="A1121" i="36"/>
  <c r="A1120" i="36"/>
  <c r="A1119" i="36"/>
  <c r="A1118" i="36"/>
  <c r="A1117" i="36"/>
  <c r="A1116" i="36"/>
  <c r="A1115" i="36"/>
  <c r="A1114" i="36"/>
  <c r="A1113" i="36"/>
  <c r="A1112" i="36"/>
  <c r="A1111" i="36"/>
  <c r="A1110" i="36"/>
  <c r="A1109" i="36"/>
  <c r="A1108" i="36"/>
  <c r="A1107" i="36"/>
  <c r="A1106" i="36"/>
  <c r="A1105" i="36"/>
  <c r="A1104" i="36"/>
  <c r="A1103" i="36"/>
  <c r="A1102" i="36"/>
  <c r="A1101" i="36"/>
  <c r="A1100" i="36"/>
  <c r="A1099" i="36"/>
  <c r="A1098" i="36"/>
  <c r="A1097" i="36"/>
  <c r="A1096" i="36"/>
  <c r="A1095" i="36"/>
  <c r="A1094" i="36"/>
  <c r="A1093" i="36"/>
  <c r="A1092" i="36"/>
  <c r="A1091" i="36"/>
  <c r="A1090" i="36"/>
  <c r="A1089" i="36"/>
  <c r="A1088" i="36"/>
  <c r="A1087" i="36"/>
  <c r="A1086" i="36"/>
  <c r="A1085" i="36"/>
  <c r="A1084" i="36"/>
  <c r="A1083" i="36"/>
  <c r="A1082" i="36"/>
  <c r="A1081" i="36"/>
  <c r="A1080" i="36"/>
  <c r="A1079" i="36"/>
  <c r="A1078" i="36"/>
  <c r="A1077" i="36"/>
  <c r="A1076" i="36"/>
  <c r="A1075" i="36"/>
  <c r="A1074" i="36"/>
  <c r="A1073" i="36"/>
  <c r="A1072" i="36"/>
  <c r="A1071" i="36"/>
  <c r="A1070" i="36"/>
  <c r="A1069" i="36"/>
  <c r="A1068" i="36"/>
  <c r="A1067" i="36"/>
  <c r="A1066" i="36"/>
  <c r="A1065" i="36"/>
  <c r="A1064" i="36"/>
  <c r="A1063" i="36"/>
  <c r="A1062" i="36"/>
  <c r="A1061" i="36"/>
  <c r="A1060" i="36"/>
  <c r="A1059" i="36"/>
  <c r="A1058" i="36"/>
  <c r="A1057" i="36"/>
  <c r="A1056" i="36"/>
  <c r="A1055" i="36"/>
  <c r="A1054" i="36"/>
  <c r="A1053" i="36"/>
  <c r="A1052" i="36"/>
  <c r="A1051" i="36"/>
  <c r="A1050" i="36"/>
  <c r="A1049" i="36"/>
  <c r="A1048" i="36"/>
  <c r="A1047" i="36"/>
  <c r="A1046" i="36"/>
  <c r="A1045" i="36"/>
  <c r="A1044" i="36"/>
  <c r="A1043" i="36"/>
  <c r="A1042" i="36"/>
  <c r="A1041" i="36"/>
  <c r="A1040" i="36"/>
  <c r="A1039" i="36"/>
  <c r="A1038" i="36"/>
  <c r="A1037" i="36"/>
  <c r="A1036" i="36"/>
  <c r="A1035" i="36"/>
  <c r="A1034" i="36"/>
  <c r="A1033" i="36"/>
  <c r="A1032" i="36"/>
  <c r="A1031" i="36"/>
  <c r="A1030" i="36"/>
  <c r="A1029" i="36"/>
  <c r="A1028" i="36"/>
  <c r="A1027" i="36"/>
  <c r="A1026" i="36"/>
  <c r="A1025" i="36"/>
  <c r="H1023" i="36"/>
  <c r="I1022" i="36"/>
  <c r="H1022" i="36"/>
  <c r="G1022" i="36"/>
  <c r="G1163" i="36" s="1"/>
  <c r="G1165" i="36" s="1"/>
  <c r="F1022" i="36"/>
  <c r="F1163" i="36" s="1"/>
  <c r="F1165" i="36" s="1"/>
  <c r="E1022" i="36"/>
  <c r="D1022" i="36"/>
  <c r="D1163" i="36" s="1"/>
  <c r="A1021" i="36"/>
  <c r="A1020" i="36"/>
  <c r="A1019" i="36"/>
  <c r="A1018" i="36"/>
  <c r="A1017" i="36"/>
  <c r="A1016" i="36"/>
  <c r="A1015" i="36"/>
  <c r="A1014" i="36"/>
  <c r="A1013" i="36"/>
  <c r="A1012" i="36"/>
  <c r="A1011" i="36"/>
  <c r="A1010" i="36"/>
  <c r="A1009" i="36"/>
  <c r="A1008" i="36"/>
  <c r="A1007" i="36"/>
  <c r="A1006" i="36"/>
  <c r="A1005" i="36"/>
  <c r="A1004" i="36"/>
  <c r="A1003" i="36"/>
  <c r="A1002" i="36"/>
  <c r="A1001" i="36"/>
  <c r="A1000" i="36"/>
  <c r="A999" i="36"/>
  <c r="A998" i="36"/>
  <c r="A997" i="36"/>
  <c r="A996" i="36"/>
  <c r="A995" i="36"/>
  <c r="A994" i="36"/>
  <c r="A993" i="36"/>
  <c r="A992" i="36"/>
  <c r="A991" i="36"/>
  <c r="A990" i="36"/>
  <c r="A989" i="36"/>
  <c r="A988" i="36"/>
  <c r="A987" i="36"/>
  <c r="A986" i="36"/>
  <c r="A985" i="36"/>
  <c r="A984" i="36"/>
  <c r="A983" i="36"/>
  <c r="A982" i="36"/>
  <c r="A981" i="36"/>
  <c r="A980" i="36"/>
  <c r="A979" i="36"/>
  <c r="A978" i="36"/>
  <c r="A977" i="36"/>
  <c r="A976" i="36"/>
  <c r="A975" i="36"/>
  <c r="A974" i="36"/>
  <c r="A973" i="36"/>
  <c r="A972" i="36"/>
  <c r="A971" i="36"/>
  <c r="A970" i="36"/>
  <c r="A969" i="36"/>
  <c r="A968" i="36"/>
  <c r="A967" i="36"/>
  <c r="A966" i="36"/>
  <c r="A965" i="36"/>
  <c r="A964" i="36"/>
  <c r="A963" i="36"/>
  <c r="A962" i="36"/>
  <c r="A961" i="36"/>
  <c r="A960" i="36"/>
  <c r="A959" i="36"/>
  <c r="A958" i="36"/>
  <c r="A957" i="36"/>
  <c r="A956" i="36"/>
  <c r="A955" i="36"/>
  <c r="A954" i="36"/>
  <c r="A953" i="36"/>
  <c r="A952" i="36"/>
  <c r="A951" i="36"/>
  <c r="A950" i="36"/>
  <c r="A949" i="36"/>
  <c r="A948" i="36"/>
  <c r="A947" i="36"/>
  <c r="A946" i="36"/>
  <c r="A945" i="36"/>
  <c r="A944" i="36"/>
  <c r="A943" i="36"/>
  <c r="A942" i="36"/>
  <c r="A941" i="36"/>
  <c r="A940" i="36"/>
  <c r="A939" i="36"/>
  <c r="A938" i="36"/>
  <c r="A937" i="36"/>
  <c r="A936" i="36"/>
  <c r="A935" i="36"/>
  <c r="A934" i="36"/>
  <c r="A933" i="36"/>
  <c r="A932" i="36"/>
  <c r="A931" i="36"/>
  <c r="A930" i="36"/>
  <c r="A929" i="36"/>
  <c r="A928" i="36"/>
  <c r="A927" i="36"/>
  <c r="A926" i="36"/>
  <c r="A925" i="36"/>
  <c r="A924" i="36"/>
  <c r="A923" i="36"/>
  <c r="A922" i="36"/>
  <c r="A921" i="36"/>
  <c r="A920" i="36"/>
  <c r="A919" i="36"/>
  <c r="A918" i="36"/>
  <c r="A917" i="36"/>
  <c r="A916" i="36"/>
  <c r="A915" i="36"/>
  <c r="A914" i="36"/>
  <c r="A913" i="36"/>
  <c r="A912" i="36"/>
  <c r="A911" i="36"/>
  <c r="A910" i="36"/>
  <c r="A909" i="36"/>
  <c r="A908" i="36"/>
  <c r="A907" i="36"/>
  <c r="A906" i="36"/>
  <c r="A905" i="36"/>
  <c r="A904" i="36"/>
  <c r="A903" i="36"/>
  <c r="A902" i="36"/>
  <c r="A901" i="36"/>
  <c r="A900" i="36"/>
  <c r="A899" i="36"/>
  <c r="A898" i="36"/>
  <c r="A897" i="36"/>
  <c r="A896" i="36"/>
  <c r="A895" i="36"/>
  <c r="A894" i="36"/>
  <c r="A893" i="36"/>
  <c r="A892" i="36"/>
  <c r="A891" i="36"/>
  <c r="A890" i="36"/>
  <c r="A889" i="36"/>
  <c r="A888" i="36"/>
  <c r="A887" i="36"/>
  <c r="A886" i="36"/>
  <c r="A885" i="36"/>
  <c r="A884" i="36"/>
  <c r="A883" i="36"/>
  <c r="A882" i="36"/>
  <c r="A881" i="36"/>
  <c r="A880" i="36"/>
  <c r="A879" i="36"/>
  <c r="A878" i="36"/>
  <c r="A877" i="36"/>
  <c r="A876" i="36"/>
  <c r="A875" i="36"/>
  <c r="A874" i="36"/>
  <c r="A873" i="36"/>
  <c r="A872" i="36"/>
  <c r="A871" i="36"/>
  <c r="A870" i="36"/>
  <c r="A869" i="36"/>
  <c r="A868" i="36"/>
  <c r="A867" i="36"/>
  <c r="A866" i="36"/>
  <c r="A865" i="36"/>
  <c r="A864" i="36"/>
  <c r="A863" i="36"/>
  <c r="A862" i="36"/>
  <c r="A861" i="36"/>
  <c r="A860" i="36"/>
  <c r="A859" i="36"/>
  <c r="A858" i="36"/>
  <c r="A857" i="36"/>
  <c r="A856" i="36"/>
  <c r="A855" i="36"/>
  <c r="A854" i="36"/>
  <c r="A853" i="36"/>
  <c r="A852" i="36"/>
  <c r="A851" i="36"/>
  <c r="A850" i="36"/>
  <c r="A849" i="36"/>
  <c r="A848" i="36"/>
  <c r="A847" i="36"/>
  <c r="A846" i="36"/>
  <c r="A845" i="36"/>
  <c r="A844" i="36"/>
  <c r="A843" i="36"/>
  <c r="A842" i="36"/>
  <c r="A841" i="36"/>
  <c r="A840" i="36"/>
  <c r="A839" i="36"/>
  <c r="A838" i="36"/>
  <c r="A837" i="36"/>
  <c r="A836" i="36"/>
  <c r="A835" i="36"/>
  <c r="A834" i="36"/>
  <c r="A833" i="36"/>
  <c r="A832" i="36"/>
  <c r="A831" i="36"/>
  <c r="A830" i="36"/>
  <c r="A829" i="36"/>
  <c r="A828" i="36"/>
  <c r="A827" i="36"/>
  <c r="A826" i="36"/>
  <c r="A825" i="36"/>
  <c r="A824" i="36"/>
  <c r="A823" i="36"/>
  <c r="A822" i="36"/>
  <c r="A821" i="36"/>
  <c r="A820" i="36"/>
  <c r="A819" i="36"/>
  <c r="A818" i="36"/>
  <c r="A817" i="36"/>
  <c r="A816" i="36"/>
  <c r="A815" i="36"/>
  <c r="A814" i="36"/>
  <c r="A813" i="36"/>
  <c r="A812" i="36"/>
  <c r="A811" i="36"/>
  <c r="A810" i="36"/>
  <c r="A809" i="36"/>
  <c r="A808" i="36"/>
  <c r="A807" i="36"/>
  <c r="A806" i="36"/>
  <c r="A805" i="36"/>
  <c r="A804" i="36"/>
  <c r="A803" i="36"/>
  <c r="A802" i="36"/>
  <c r="A801" i="36"/>
  <c r="A800" i="36"/>
  <c r="A799" i="36"/>
  <c r="A798" i="36"/>
  <c r="A797" i="36"/>
  <c r="A796" i="36"/>
  <c r="A795" i="36"/>
  <c r="A794" i="36"/>
  <c r="A793" i="36"/>
  <c r="A792" i="36"/>
  <c r="A791" i="36"/>
  <c r="A790" i="36"/>
  <c r="A789" i="36"/>
  <c r="A788" i="36"/>
  <c r="A787" i="36"/>
  <c r="A786" i="36"/>
  <c r="A785" i="36"/>
  <c r="A784" i="36"/>
  <c r="A783" i="36"/>
  <c r="A782" i="36"/>
  <c r="A781" i="36"/>
  <c r="A780" i="36"/>
  <c r="A779" i="36"/>
  <c r="A778" i="36"/>
  <c r="A777" i="36"/>
  <c r="A776" i="36"/>
  <c r="A775" i="36"/>
  <c r="A774" i="36"/>
  <c r="A773" i="36"/>
  <c r="A772" i="36"/>
  <c r="A771" i="36"/>
  <c r="A770" i="36"/>
  <c r="A769" i="36"/>
  <c r="A768" i="36"/>
  <c r="A767" i="36"/>
  <c r="A766" i="36"/>
  <c r="A765" i="36"/>
  <c r="A764" i="36"/>
  <c r="A763" i="36"/>
  <c r="A762" i="36"/>
  <c r="A761" i="36"/>
  <c r="A760" i="36"/>
  <c r="A759" i="36"/>
  <c r="A758" i="36"/>
  <c r="A757" i="36"/>
  <c r="A756" i="36"/>
  <c r="A755" i="36"/>
  <c r="A754" i="36"/>
  <c r="A753" i="36"/>
  <c r="A752" i="36"/>
  <c r="A751" i="36"/>
  <c r="A750" i="36"/>
  <c r="A749" i="36"/>
  <c r="A748" i="36"/>
  <c r="A747" i="36"/>
  <c r="A746" i="36"/>
  <c r="A745" i="36"/>
  <c r="A744" i="36"/>
  <c r="A743" i="36"/>
  <c r="A742" i="36"/>
  <c r="A741" i="36"/>
  <c r="A740" i="36"/>
  <c r="A739" i="36"/>
  <c r="A738" i="36"/>
  <c r="A737" i="36"/>
  <c r="A736" i="36"/>
  <c r="A735" i="36"/>
  <c r="A734" i="36"/>
  <c r="A733" i="36"/>
  <c r="A732" i="36"/>
  <c r="A731" i="36"/>
  <c r="A730" i="36"/>
  <c r="A729" i="36"/>
  <c r="A728" i="36"/>
  <c r="A727" i="36"/>
  <c r="A726" i="36"/>
  <c r="A725" i="36"/>
  <c r="A724" i="36"/>
  <c r="A723" i="36"/>
  <c r="A722" i="36"/>
  <c r="A721" i="36"/>
  <c r="A720" i="36"/>
  <c r="A719" i="36"/>
  <c r="A718" i="36"/>
  <c r="A717" i="36"/>
  <c r="A716" i="36"/>
  <c r="A715" i="36"/>
  <c r="A714" i="36"/>
  <c r="A713" i="36"/>
  <c r="A712" i="36"/>
  <c r="A711" i="36"/>
  <c r="A710" i="36"/>
  <c r="A709" i="36"/>
  <c r="A708" i="36"/>
  <c r="A707" i="36"/>
  <c r="A706" i="36"/>
  <c r="A705" i="36"/>
  <c r="A704" i="36"/>
  <c r="A703" i="36"/>
  <c r="A702" i="36"/>
  <c r="A701" i="36"/>
  <c r="A700" i="36"/>
  <c r="A699" i="36"/>
  <c r="A698" i="36"/>
  <c r="A697" i="36"/>
  <c r="A696" i="36"/>
  <c r="A695" i="36"/>
  <c r="A694" i="36"/>
  <c r="A693" i="36"/>
  <c r="A692" i="36"/>
  <c r="A691" i="36"/>
  <c r="A690" i="36"/>
  <c r="A689" i="36"/>
  <c r="A688" i="36"/>
  <c r="A687" i="36"/>
  <c r="A686" i="36"/>
  <c r="A685" i="36"/>
  <c r="A684" i="36"/>
  <c r="A683" i="36"/>
  <c r="A682" i="36"/>
  <c r="A681" i="36"/>
  <c r="A680" i="36"/>
  <c r="A679" i="36"/>
  <c r="A678" i="36"/>
  <c r="A677" i="36"/>
  <c r="A676" i="36"/>
  <c r="A675" i="36"/>
  <c r="A674" i="36"/>
  <c r="A673" i="36"/>
  <c r="A672" i="36"/>
  <c r="A671" i="36"/>
  <c r="A670" i="36"/>
  <c r="A669" i="36"/>
  <c r="A668" i="36"/>
  <c r="A667" i="36"/>
  <c r="A666" i="36"/>
  <c r="A665" i="36"/>
  <c r="A664" i="36"/>
  <c r="A663" i="36"/>
  <c r="A662" i="36"/>
  <c r="A661" i="36"/>
  <c r="A660" i="36"/>
  <c r="A659" i="36"/>
  <c r="A658" i="36"/>
  <c r="A657" i="36"/>
  <c r="A656" i="36"/>
  <c r="A655" i="36"/>
  <c r="A654" i="36"/>
  <c r="A653" i="36"/>
  <c r="A652" i="36"/>
  <c r="A651" i="36"/>
  <c r="A650" i="36"/>
  <c r="A649" i="36"/>
  <c r="A648" i="36"/>
  <c r="A647" i="36"/>
  <c r="A646" i="36"/>
  <c r="A645" i="36"/>
  <c r="A644" i="36"/>
  <c r="A643" i="36"/>
  <c r="A642" i="36"/>
  <c r="A641" i="36"/>
  <c r="A640" i="36"/>
  <c r="A639" i="36"/>
  <c r="A638" i="36"/>
  <c r="A637" i="36"/>
  <c r="A636" i="36"/>
  <c r="A635" i="36"/>
  <c r="A634" i="36"/>
  <c r="A633" i="36"/>
  <c r="A632" i="36"/>
  <c r="A631" i="36"/>
  <c r="A630" i="36"/>
  <c r="A629" i="36"/>
  <c r="A628" i="36"/>
  <c r="A627" i="36"/>
  <c r="A626" i="36"/>
  <c r="A625" i="36"/>
  <c r="A624" i="36"/>
  <c r="A623" i="36"/>
  <c r="A622" i="36"/>
  <c r="A621" i="36"/>
  <c r="A620" i="36"/>
  <c r="A619" i="36"/>
  <c r="A618" i="36"/>
  <c r="A617" i="36"/>
  <c r="A616" i="36"/>
  <c r="A615" i="36"/>
  <c r="A614" i="36"/>
  <c r="A613" i="36"/>
  <c r="A612" i="36"/>
  <c r="A611" i="36"/>
  <c r="A610" i="36"/>
  <c r="A609" i="36"/>
  <c r="A608" i="36"/>
  <c r="A607" i="36"/>
  <c r="A606" i="36"/>
  <c r="A605" i="36"/>
  <c r="A604" i="36"/>
  <c r="A603" i="36"/>
  <c r="A602" i="36"/>
  <c r="A601" i="36"/>
  <c r="A600" i="36"/>
  <c r="A599" i="36"/>
  <c r="A598" i="36"/>
  <c r="A597" i="36"/>
  <c r="A596" i="36"/>
  <c r="A595" i="36"/>
  <c r="A594" i="36"/>
  <c r="A593" i="36"/>
  <c r="A592" i="36"/>
  <c r="A591" i="36"/>
  <c r="A590" i="36"/>
  <c r="A589" i="36"/>
  <c r="A588" i="36"/>
  <c r="A587" i="36"/>
  <c r="A586" i="36"/>
  <c r="A585" i="36"/>
  <c r="A584" i="36"/>
  <c r="A583" i="36"/>
  <c r="A582" i="36"/>
  <c r="A581" i="36"/>
  <c r="A580" i="36"/>
  <c r="A579" i="36"/>
  <c r="A578" i="36"/>
  <c r="A577" i="36"/>
  <c r="A576" i="36"/>
  <c r="A575" i="36"/>
  <c r="A574" i="36"/>
  <c r="A573" i="36"/>
  <c r="A572" i="36"/>
  <c r="A571" i="36"/>
  <c r="A570" i="36"/>
  <c r="A569" i="36"/>
  <c r="A568" i="36"/>
  <c r="A567" i="36"/>
  <c r="A566" i="36"/>
  <c r="A565" i="36"/>
  <c r="A564" i="36"/>
  <c r="A563" i="36"/>
  <c r="A562" i="36"/>
  <c r="A561" i="36"/>
  <c r="A560" i="36"/>
  <c r="A559" i="36"/>
  <c r="A558" i="36"/>
  <c r="A557" i="36"/>
  <c r="A556" i="36"/>
  <c r="A555" i="36"/>
  <c r="A554" i="36"/>
  <c r="A553" i="36"/>
  <c r="A552" i="36"/>
  <c r="A551" i="36"/>
  <c r="A550" i="36"/>
  <c r="A549" i="36"/>
  <c r="A548" i="36"/>
  <c r="A547" i="36"/>
  <c r="A546" i="36"/>
  <c r="A545" i="36"/>
  <c r="A544" i="36"/>
  <c r="A543" i="36"/>
  <c r="A542" i="36"/>
  <c r="A541" i="36"/>
  <c r="A540" i="36"/>
  <c r="A539" i="36"/>
  <c r="A538" i="36"/>
  <c r="A537" i="36"/>
  <c r="A536" i="36"/>
  <c r="A535" i="36"/>
  <c r="A534" i="36"/>
  <c r="A533" i="36"/>
  <c r="A532" i="36"/>
  <c r="A531" i="36"/>
  <c r="A530" i="36"/>
  <c r="A529" i="36"/>
  <c r="A528" i="36"/>
  <c r="A527" i="36"/>
  <c r="A526" i="36"/>
  <c r="A525" i="36"/>
  <c r="A524" i="36"/>
  <c r="A523" i="36"/>
  <c r="A522" i="36"/>
  <c r="A521" i="36"/>
  <c r="A520" i="36"/>
  <c r="A519" i="36"/>
  <c r="A518" i="36"/>
  <c r="A517" i="36"/>
  <c r="A516" i="36"/>
  <c r="A515" i="36"/>
  <c r="A514" i="36"/>
  <c r="A513" i="36"/>
  <c r="A512" i="36"/>
  <c r="A511" i="36"/>
  <c r="A510" i="36"/>
  <c r="A509" i="36"/>
  <c r="A508" i="36"/>
  <c r="A507" i="36"/>
  <c r="A506" i="36"/>
  <c r="A505" i="36"/>
  <c r="A504" i="36"/>
  <c r="A503" i="36"/>
  <c r="A502" i="36"/>
  <c r="A501" i="36"/>
  <c r="A500" i="36"/>
  <c r="A499" i="36"/>
  <c r="A498" i="36"/>
  <c r="A497" i="36"/>
  <c r="A496" i="36"/>
  <c r="A495" i="36"/>
  <c r="A494" i="36"/>
  <c r="A493" i="36"/>
  <c r="A492" i="36"/>
  <c r="A491" i="36"/>
  <c r="A490" i="36"/>
  <c r="A489" i="36"/>
  <c r="A488" i="36"/>
  <c r="A487" i="36"/>
  <c r="A486" i="36"/>
  <c r="A485" i="36"/>
  <c r="A484" i="36"/>
  <c r="A483" i="36"/>
  <c r="A482" i="36"/>
  <c r="A481" i="36"/>
  <c r="A480" i="36"/>
  <c r="A479" i="36"/>
  <c r="A478" i="36"/>
  <c r="A477" i="36"/>
  <c r="A476" i="36"/>
  <c r="A475" i="36"/>
  <c r="A474" i="36"/>
  <c r="A473" i="36"/>
  <c r="A472" i="36"/>
  <c r="A471" i="36"/>
  <c r="A470" i="36"/>
  <c r="A469" i="36"/>
  <c r="A468" i="36"/>
  <c r="A467" i="36"/>
  <c r="A466" i="36"/>
  <c r="A465" i="36"/>
  <c r="A464" i="36"/>
  <c r="A463" i="36"/>
  <c r="A462" i="36"/>
  <c r="A461" i="36"/>
  <c r="A460" i="36"/>
  <c r="A459" i="36"/>
  <c r="A458" i="36"/>
  <c r="A457" i="36"/>
  <c r="A456" i="36"/>
  <c r="A455" i="36"/>
  <c r="A454" i="36"/>
  <c r="A453" i="36"/>
  <c r="A452" i="36"/>
  <c r="A451" i="36"/>
  <c r="A450" i="36"/>
  <c r="A449" i="36"/>
  <c r="A448" i="36"/>
  <c r="A447" i="36"/>
  <c r="A446" i="36"/>
  <c r="A445" i="36"/>
  <c r="A444" i="36"/>
  <c r="A443" i="36"/>
  <c r="A442" i="36"/>
  <c r="A441" i="36"/>
  <c r="A440" i="36"/>
  <c r="A439" i="36"/>
  <c r="A438" i="36"/>
  <c r="A437" i="36"/>
  <c r="A436" i="36"/>
  <c r="A435" i="36"/>
  <c r="A434" i="36"/>
  <c r="A433" i="36"/>
  <c r="A432" i="36"/>
  <c r="A431" i="36"/>
  <c r="A430" i="36"/>
  <c r="A429" i="36"/>
  <c r="A428" i="36"/>
  <c r="A427" i="36"/>
  <c r="A426" i="36"/>
  <c r="A425" i="36"/>
  <c r="A424" i="36"/>
  <c r="A423" i="36"/>
  <c r="A422" i="36"/>
  <c r="A421" i="36"/>
  <c r="A420" i="36"/>
  <c r="A419" i="36"/>
  <c r="A418" i="36"/>
  <c r="A417" i="36"/>
  <c r="A416" i="36"/>
  <c r="A415" i="36"/>
  <c r="A414" i="36"/>
  <c r="A413" i="36"/>
  <c r="A412" i="36"/>
  <c r="A411" i="36"/>
  <c r="A410" i="36"/>
  <c r="A409" i="36"/>
  <c r="A408" i="36"/>
  <c r="A407" i="36"/>
  <c r="A406" i="36"/>
  <c r="A405" i="36"/>
  <c r="A404" i="36"/>
  <c r="A403" i="36"/>
  <c r="A402" i="36"/>
  <c r="A401" i="36"/>
  <c r="A400" i="36"/>
  <c r="A399" i="36"/>
  <c r="A398" i="36"/>
  <c r="A397" i="36"/>
  <c r="A396" i="36"/>
  <c r="A395" i="36"/>
  <c r="A394" i="36"/>
  <c r="A393" i="36"/>
  <c r="A392" i="36"/>
  <c r="A391" i="36"/>
  <c r="A390" i="36"/>
  <c r="A389" i="36"/>
  <c r="A388" i="36"/>
  <c r="A387" i="36"/>
  <c r="A386" i="36"/>
  <c r="A385" i="36"/>
  <c r="A384" i="36"/>
  <c r="A383" i="36"/>
  <c r="A382" i="36"/>
  <c r="A381" i="36"/>
  <c r="A380" i="36"/>
  <c r="A379" i="36"/>
  <c r="A378" i="36"/>
  <c r="A377" i="36"/>
  <c r="A376" i="36"/>
  <c r="A375" i="36"/>
  <c r="A374" i="36"/>
  <c r="A373" i="36"/>
  <c r="A372" i="36"/>
  <c r="A371" i="36"/>
  <c r="A370" i="36"/>
  <c r="A369" i="36"/>
  <c r="A368" i="36"/>
  <c r="A367" i="36"/>
  <c r="A366" i="36"/>
  <c r="A365" i="36"/>
  <c r="A364" i="36"/>
  <c r="A363" i="36"/>
  <c r="A362" i="36"/>
  <c r="A361" i="36"/>
  <c r="A360" i="36"/>
  <c r="A359" i="36"/>
  <c r="A358" i="36"/>
  <c r="A357" i="36"/>
  <c r="A356" i="36"/>
  <c r="A355" i="36"/>
  <c r="A354" i="36"/>
  <c r="A353" i="36"/>
  <c r="A352" i="36"/>
  <c r="A351" i="36"/>
  <c r="A350" i="36"/>
  <c r="A349" i="36"/>
  <c r="A348" i="36"/>
  <c r="A347" i="36"/>
  <c r="A346" i="36"/>
  <c r="A345" i="36"/>
  <c r="A344" i="36"/>
  <c r="A343" i="36"/>
  <c r="A342" i="36"/>
  <c r="A341" i="36"/>
  <c r="A340" i="36"/>
  <c r="A339" i="36"/>
  <c r="A338" i="36"/>
  <c r="A337" i="36"/>
  <c r="A336" i="36"/>
  <c r="A335" i="36"/>
  <c r="A334" i="36"/>
  <c r="A333" i="36"/>
  <c r="A332" i="36"/>
  <c r="A331" i="36"/>
  <c r="A330" i="36"/>
  <c r="A329" i="36"/>
  <c r="A328" i="36"/>
  <c r="A327" i="36"/>
  <c r="A326" i="36"/>
  <c r="A325" i="36"/>
  <c r="A324" i="36"/>
  <c r="A323" i="36"/>
  <c r="A322" i="36"/>
  <c r="A321" i="36"/>
  <c r="A320" i="36"/>
  <c r="A319" i="36"/>
  <c r="A318" i="36"/>
  <c r="A317" i="36"/>
  <c r="A316" i="36"/>
  <c r="A315" i="36"/>
  <c r="A314" i="36"/>
  <c r="A313" i="36"/>
  <c r="A312" i="36"/>
  <c r="A311" i="36"/>
  <c r="A310" i="36"/>
  <c r="A309" i="36"/>
  <c r="A308" i="36"/>
  <c r="A307" i="36"/>
  <c r="A306" i="36"/>
  <c r="A305" i="36"/>
  <c r="A304" i="36"/>
  <c r="A303" i="36"/>
  <c r="A302" i="36"/>
  <c r="A301" i="36"/>
  <c r="A300" i="36"/>
  <c r="A299" i="36"/>
  <c r="A298" i="36"/>
  <c r="A297" i="36"/>
  <c r="A296" i="36"/>
  <c r="A295" i="36"/>
  <c r="A294" i="36"/>
  <c r="A293" i="36"/>
  <c r="A292" i="36"/>
  <c r="A291" i="36"/>
  <c r="A290" i="36"/>
  <c r="A289" i="36"/>
  <c r="A288" i="36"/>
  <c r="A287" i="36"/>
  <c r="A286" i="36"/>
  <c r="A285" i="36"/>
  <c r="A284" i="36"/>
  <c r="A283" i="36"/>
  <c r="A282" i="36"/>
  <c r="A281" i="36"/>
  <c r="A280" i="36"/>
  <c r="A279" i="36"/>
  <c r="A278" i="36"/>
  <c r="A277" i="36"/>
  <c r="A276" i="36"/>
  <c r="A275" i="36"/>
  <c r="A274" i="36"/>
  <c r="A273" i="36"/>
  <c r="A272" i="36"/>
  <c r="A271" i="36"/>
  <c r="A270" i="36"/>
  <c r="A269" i="36"/>
  <c r="A268" i="36"/>
  <c r="A267" i="36"/>
  <c r="A266" i="36"/>
  <c r="A265" i="36"/>
  <c r="A264" i="36"/>
  <c r="A263" i="36"/>
  <c r="A262" i="36"/>
  <c r="A261" i="36"/>
  <c r="A260" i="36"/>
  <c r="A259" i="36"/>
  <c r="A258" i="36"/>
  <c r="A257" i="36"/>
  <c r="A256" i="36"/>
  <c r="A255" i="36"/>
  <c r="A254" i="36"/>
  <c r="A253" i="36"/>
  <c r="A252" i="36"/>
  <c r="A251" i="36"/>
  <c r="A250" i="36"/>
  <c r="A249" i="36"/>
  <c r="A248" i="36"/>
  <c r="A247" i="36"/>
  <c r="A246" i="36"/>
  <c r="A245" i="36"/>
  <c r="A244" i="36"/>
  <c r="A243" i="36"/>
  <c r="A242" i="36"/>
  <c r="A241" i="36"/>
  <c r="A240" i="36"/>
  <c r="A239" i="36"/>
  <c r="A238" i="36"/>
  <c r="A237" i="36"/>
  <c r="A236" i="36"/>
  <c r="A235" i="36"/>
  <c r="A234" i="36"/>
  <c r="A233" i="36"/>
  <c r="A232" i="36"/>
  <c r="A231" i="36"/>
  <c r="A230" i="36"/>
  <c r="A229" i="36"/>
  <c r="A228" i="36"/>
  <c r="A227" i="36"/>
  <c r="A226" i="36"/>
  <c r="A225" i="36"/>
  <c r="A224" i="36"/>
  <c r="A223" i="36"/>
  <c r="A222" i="36"/>
  <c r="A221" i="36"/>
  <c r="A220" i="36"/>
  <c r="A219" i="36"/>
  <c r="A218" i="36"/>
  <c r="A217" i="36"/>
  <c r="A216" i="36"/>
  <c r="A215" i="36"/>
  <c r="A214" i="36"/>
  <c r="A213" i="36"/>
  <c r="A212" i="36"/>
  <c r="A211" i="36"/>
  <c r="A210" i="36"/>
  <c r="A209" i="36"/>
  <c r="A208" i="36"/>
  <c r="A207" i="36"/>
  <c r="A206" i="36"/>
  <c r="A205" i="36"/>
  <c r="A204" i="36"/>
  <c r="A203" i="36"/>
  <c r="A202" i="36"/>
  <c r="A201" i="36"/>
  <c r="A200" i="36"/>
  <c r="A199" i="36"/>
  <c r="A198" i="36"/>
  <c r="A197" i="36"/>
  <c r="A196" i="36"/>
  <c r="A195" i="36"/>
  <c r="A194" i="36"/>
  <c r="A193" i="36"/>
  <c r="A192" i="36"/>
  <c r="A191" i="36"/>
  <c r="A190" i="36"/>
  <c r="A189" i="36"/>
  <c r="A188" i="36"/>
  <c r="A187" i="36"/>
  <c r="A186" i="36"/>
  <c r="A185" i="36"/>
  <c r="A184" i="36"/>
  <c r="A183" i="36"/>
  <c r="A182" i="36"/>
  <c r="A181" i="36"/>
  <c r="A180" i="36"/>
  <c r="A179" i="36"/>
  <c r="A178" i="36"/>
  <c r="A177" i="36"/>
  <c r="A176" i="36"/>
  <c r="A175" i="36"/>
  <c r="A174" i="36"/>
  <c r="A173" i="36"/>
  <c r="A172" i="36"/>
  <c r="A171" i="36"/>
  <c r="A170" i="36"/>
  <c r="A169" i="36"/>
  <c r="A168" i="36"/>
  <c r="A167" i="36"/>
  <c r="A166" i="36"/>
  <c r="A165" i="36"/>
  <c r="A164" i="36"/>
  <c r="A163" i="36"/>
  <c r="A162" i="36"/>
  <c r="A161" i="36"/>
  <c r="A160" i="36"/>
  <c r="A159" i="36"/>
  <c r="A158" i="36"/>
  <c r="A157" i="36"/>
  <c r="A156" i="36"/>
  <c r="A155" i="36"/>
  <c r="A154" i="36"/>
  <c r="A153" i="36"/>
  <c r="A152" i="36"/>
  <c r="A151" i="36"/>
  <c r="A150" i="36"/>
  <c r="A149" i="36"/>
  <c r="A148" i="36"/>
  <c r="A147" i="36"/>
  <c r="A146" i="36"/>
  <c r="A145" i="36"/>
  <c r="A144" i="36"/>
  <c r="A143" i="36"/>
  <c r="A142" i="36"/>
  <c r="A141" i="36"/>
  <c r="A140" i="36"/>
  <c r="A139" i="36"/>
  <c r="A138" i="36"/>
  <c r="A137" i="36"/>
  <c r="A136" i="36"/>
  <c r="A135" i="36"/>
  <c r="A134" i="36"/>
  <c r="A133" i="36"/>
  <c r="A132" i="36"/>
  <c r="A131" i="36"/>
  <c r="A130" i="36"/>
  <c r="A129" i="36"/>
  <c r="A128" i="36"/>
  <c r="A127" i="36"/>
  <c r="A126" i="36"/>
  <c r="A125" i="36"/>
  <c r="A124" i="36"/>
  <c r="A123" i="36"/>
  <c r="A122" i="36"/>
  <c r="A121" i="36"/>
  <c r="A120" i="36"/>
  <c r="A119" i="36"/>
  <c r="A118" i="36"/>
  <c r="A117" i="36"/>
  <c r="A116" i="36"/>
  <c r="A115" i="36"/>
  <c r="A114" i="36"/>
  <c r="A113" i="36"/>
  <c r="A112" i="36"/>
  <c r="A111" i="36"/>
  <c r="A110" i="36"/>
  <c r="A109" i="36"/>
  <c r="A108" i="36"/>
  <c r="A107" i="36"/>
  <c r="A106" i="36"/>
  <c r="A105" i="36"/>
  <c r="A104" i="36"/>
  <c r="A103" i="36"/>
  <c r="A102" i="36"/>
  <c r="A101" i="36"/>
  <c r="A100" i="36"/>
  <c r="A99" i="36"/>
  <c r="A98" i="36"/>
  <c r="A97" i="36"/>
  <c r="A96" i="36"/>
  <c r="A95" i="36"/>
  <c r="A94" i="36"/>
  <c r="A93" i="36"/>
  <c r="A92" i="36"/>
  <c r="A91" i="36"/>
  <c r="A90" i="36"/>
  <c r="A89" i="36"/>
  <c r="A88" i="36"/>
  <c r="A87" i="36"/>
  <c r="A86" i="36"/>
  <c r="A85" i="36"/>
  <c r="A84" i="36"/>
  <c r="A83" i="36"/>
  <c r="A82" i="36"/>
  <c r="A81" i="36"/>
  <c r="A80" i="36"/>
  <c r="A79" i="36"/>
  <c r="A78" i="36"/>
  <c r="A77" i="36"/>
  <c r="A76" i="36"/>
  <c r="A75" i="36"/>
  <c r="A74" i="36"/>
  <c r="A73" i="36"/>
  <c r="A72" i="36"/>
  <c r="A71" i="36"/>
  <c r="A70" i="36"/>
  <c r="A69" i="36"/>
  <c r="A68" i="36"/>
  <c r="A67" i="36"/>
  <c r="A66" i="36"/>
  <c r="A65" i="36"/>
  <c r="A64" i="36"/>
  <c r="A63" i="36"/>
  <c r="A62" i="36"/>
  <c r="A61" i="36"/>
  <c r="A60" i="36"/>
  <c r="A59" i="36"/>
  <c r="A58" i="36"/>
  <c r="A57" i="36"/>
  <c r="A56" i="36"/>
  <c r="A55" i="36"/>
  <c r="A54" i="36"/>
  <c r="A53" i="36"/>
  <c r="A52" i="36"/>
  <c r="A51" i="36"/>
  <c r="A50" i="36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I509" i="63"/>
  <c r="H509" i="63"/>
  <c r="H510" i="63" s="1"/>
  <c r="G447" i="63"/>
  <c r="F447" i="63"/>
  <c r="I445" i="63"/>
  <c r="H445" i="63"/>
  <c r="I446" i="63" s="1"/>
  <c r="H265" i="63" s="1"/>
  <c r="G445" i="63"/>
  <c r="F445" i="63"/>
  <c r="G446" i="63" s="1"/>
  <c r="E445" i="63"/>
  <c r="D445" i="63"/>
  <c r="B269" i="63"/>
  <c r="A269" i="63"/>
  <c r="G264" i="63"/>
  <c r="I263" i="63"/>
  <c r="H263" i="63"/>
  <c r="I264" i="63" s="1"/>
  <c r="G263" i="63"/>
  <c r="F263" i="63"/>
  <c r="F264" i="63" s="1"/>
  <c r="E263" i="63"/>
  <c r="D263" i="63"/>
  <c r="D264" i="63" s="1"/>
  <c r="N187" i="63"/>
  <c r="N185" i="63"/>
  <c r="N172" i="63"/>
  <c r="N173" i="63" s="1"/>
  <c r="M172" i="63"/>
  <c r="M173" i="63" s="1"/>
  <c r="N169" i="63"/>
  <c r="N170" i="63" s="1"/>
  <c r="M169" i="63"/>
  <c r="M170" i="63" s="1"/>
  <c r="N168" i="63"/>
  <c r="N167" i="63" s="1"/>
  <c r="M168" i="63"/>
  <c r="M167" i="63" s="1"/>
  <c r="N85" i="63"/>
  <c r="M86" i="63" s="1"/>
  <c r="M85" i="63"/>
  <c r="M82" i="63"/>
  <c r="M84" i="63" s="1"/>
  <c r="M41" i="63"/>
  <c r="N40" i="63"/>
  <c r="O39" i="63"/>
  <c r="M38" i="63"/>
  <c r="N37" i="63"/>
  <c r="M36" i="63"/>
  <c r="M35" i="63"/>
  <c r="M34" i="63"/>
  <c r="M32" i="63"/>
  <c r="M31" i="63"/>
  <c r="N30" i="63"/>
  <c r="M29" i="63"/>
  <c r="M27" i="63"/>
  <c r="M26" i="63"/>
  <c r="M25" i="63"/>
  <c r="O24" i="63"/>
  <c r="N24" i="63"/>
  <c r="M22" i="63"/>
  <c r="M21" i="63"/>
  <c r="M12" i="63"/>
  <c r="M11" i="63"/>
  <c r="J16" i="86" l="1"/>
  <c r="H448" i="63"/>
  <c r="I117" i="37"/>
  <c r="H117" i="37"/>
  <c r="I120" i="37"/>
  <c r="H120" i="37"/>
  <c r="I124" i="37"/>
  <c r="H124" i="37"/>
  <c r="I137" i="37"/>
  <c r="H137" i="37"/>
  <c r="I147" i="37"/>
  <c r="H147" i="37"/>
  <c r="I163" i="37"/>
  <c r="H163" i="37"/>
  <c r="I167" i="37"/>
  <c r="H167" i="37"/>
  <c r="I175" i="37"/>
  <c r="I196" i="37" s="1"/>
  <c r="H175" i="37"/>
  <c r="M24" i="63"/>
  <c r="M20" i="63" s="1"/>
  <c r="M18" i="63" s="1"/>
  <c r="E447" i="63"/>
  <c r="I447" i="63"/>
  <c r="H50" i="37"/>
  <c r="H54" i="37"/>
  <c r="H62" i="37"/>
  <c r="I108" i="37"/>
  <c r="H108" i="37"/>
  <c r="H446" i="63"/>
  <c r="I265" i="63" s="1"/>
  <c r="I266" i="63" s="1"/>
  <c r="H1163" i="36"/>
  <c r="I1164" i="36" s="1"/>
  <c r="H17" i="37"/>
  <c r="H21" i="37"/>
  <c r="H33" i="37"/>
  <c r="H41" i="37"/>
  <c r="I91" i="37"/>
  <c r="H91" i="37"/>
  <c r="P123" i="64"/>
  <c r="K123" i="64"/>
  <c r="H264" i="63"/>
  <c r="H8" i="37"/>
  <c r="H44" i="37"/>
  <c r="H48" i="37"/>
  <c r="H52" i="37"/>
  <c r="H56" i="37"/>
  <c r="H60" i="37"/>
  <c r="H68" i="37"/>
  <c r="H83" i="37"/>
  <c r="I87" i="37"/>
  <c r="H87" i="37"/>
  <c r="I103" i="37"/>
  <c r="H103" i="37"/>
  <c r="D447" i="63"/>
  <c r="H447" i="63"/>
  <c r="I81" i="37"/>
  <c r="H81" i="37"/>
  <c r="I99" i="37"/>
  <c r="H99" i="37"/>
  <c r="I113" i="37"/>
  <c r="H113" i="37"/>
  <c r="I128" i="37"/>
  <c r="H128" i="37"/>
  <c r="I133" i="37"/>
  <c r="H133" i="37"/>
  <c r="I143" i="37"/>
  <c r="H143" i="37"/>
  <c r="I151" i="37"/>
  <c r="H151" i="37"/>
  <c r="I155" i="37"/>
  <c r="I186" i="37" s="1"/>
  <c r="H186" i="37" s="1"/>
  <c r="H190" i="37" s="1"/>
  <c r="H192" i="37" s="1"/>
  <c r="H155" i="37"/>
  <c r="I159" i="37"/>
  <c r="H159" i="37"/>
  <c r="I171" i="37"/>
  <c r="H171" i="37"/>
  <c r="F180" i="37"/>
  <c r="F182" i="37" s="1"/>
  <c r="I1162" i="36"/>
  <c r="H1024" i="36" s="1"/>
  <c r="H10" i="37"/>
  <c r="H46" i="37"/>
  <c r="H58" i="37"/>
  <c r="H76" i="37"/>
  <c r="I95" i="37"/>
  <c r="H95" i="37"/>
  <c r="P420" i="64"/>
  <c r="K420" i="64"/>
  <c r="H13" i="37"/>
  <c r="H25" i="37"/>
  <c r="H29" i="37"/>
  <c r="H178" i="37" s="1"/>
  <c r="H37" i="37"/>
  <c r="H65" i="37"/>
  <c r="I74" i="37"/>
  <c r="I178" i="37" s="1"/>
  <c r="H74" i="37"/>
  <c r="I107" i="37"/>
  <c r="H107" i="37"/>
  <c r="I195" i="37"/>
  <c r="G88" i="59"/>
  <c r="F446" i="63"/>
  <c r="H72" i="37"/>
  <c r="H79" i="37"/>
  <c r="E183" i="37"/>
  <c r="E185" i="37" s="1"/>
  <c r="P431" i="64"/>
  <c r="H434" i="64"/>
  <c r="I111" i="37"/>
  <c r="H111" i="37"/>
  <c r="I115" i="37"/>
  <c r="H115" i="37"/>
  <c r="I119" i="37"/>
  <c r="H119" i="37"/>
  <c r="I122" i="37"/>
  <c r="H122" i="37"/>
  <c r="I126" i="37"/>
  <c r="H126" i="37"/>
  <c r="I130" i="37"/>
  <c r="H130" i="37"/>
  <c r="I135" i="37"/>
  <c r="H135" i="37"/>
  <c r="I139" i="37"/>
  <c r="H139" i="37"/>
  <c r="I200" i="37"/>
  <c r="I145" i="37"/>
  <c r="H145" i="37"/>
  <c r="I149" i="37"/>
  <c r="H149" i="37"/>
  <c r="I154" i="37"/>
  <c r="H154" i="37"/>
  <c r="I157" i="37"/>
  <c r="I188" i="37" s="1"/>
  <c r="H188" i="37" s="1"/>
  <c r="H157" i="37"/>
  <c r="I161" i="37"/>
  <c r="H161" i="37"/>
  <c r="I165" i="37"/>
  <c r="H165" i="37"/>
  <c r="I169" i="37"/>
  <c r="H169" i="37"/>
  <c r="I173" i="37"/>
  <c r="H173" i="37"/>
  <c r="I177" i="37"/>
  <c r="H177" i="37"/>
  <c r="G434" i="64"/>
  <c r="K42" i="64"/>
  <c r="N106" i="64"/>
  <c r="N108" i="64"/>
  <c r="N110" i="64"/>
  <c r="N112" i="64"/>
  <c r="N114" i="64"/>
  <c r="E11" i="60"/>
  <c r="E26" i="60" s="1"/>
  <c r="E49" i="60"/>
  <c r="E21" i="60"/>
  <c r="E48" i="60"/>
  <c r="H179" i="37" l="1"/>
  <c r="H181" i="37" s="1"/>
  <c r="G104" i="59"/>
  <c r="I199" i="37"/>
  <c r="H435" i="64"/>
  <c r="E36" i="60"/>
  <c r="E50" i="60"/>
  <c r="E27" i="85"/>
  <c r="E52" i="60"/>
  <c r="E63" i="60" l="1"/>
  <c r="E72" i="60" s="1"/>
  <c r="E51" i="60"/>
  <c r="E53" i="60" s="1"/>
  <c r="F88" i="59" l="1"/>
  <c r="E35" i="85" l="1"/>
  <c r="E38" i="60" l="1"/>
  <c r="F101" i="59" l="1"/>
  <c r="F102" i="59" s="1"/>
  <c r="F104" i="59" s="1"/>
  <c r="E9" i="85"/>
  <c r="E15" i="85" s="1"/>
  <c r="E21" i="85" s="1"/>
  <c r="I17" i="86"/>
  <c r="I21" i="86" s="1"/>
  <c r="J17" i="86" l="1"/>
  <c r="J21" i="86" s="1"/>
  <c r="E37" i="85" l="1"/>
</calcChain>
</file>

<file path=xl/sharedStrings.xml><?xml version="1.0" encoding="utf-8"?>
<sst xmlns="http://schemas.openxmlformats.org/spreadsheetml/2006/main" count="4257" uniqueCount="3281">
  <si>
    <t>EUROBETON GJIROKASTER</t>
  </si>
  <si>
    <t>411-BU-LEK-00062</t>
  </si>
  <si>
    <t>EUROTEOREMA</t>
  </si>
  <si>
    <t>411-BU-LEK-00063</t>
  </si>
  <si>
    <t>EUROTEOREMA GROUP</t>
  </si>
  <si>
    <t>411-BU-LEK-00064</t>
  </si>
  <si>
    <t>EUROVINI</t>
  </si>
  <si>
    <t>411-BU-LEK-00072</t>
  </si>
  <si>
    <t>GJOKA 2002</t>
  </si>
  <si>
    <t>411-BU-LEK-00078</t>
  </si>
  <si>
    <t>HELALB BETON</t>
  </si>
  <si>
    <t>411-BU-LEK-00079</t>
  </si>
  <si>
    <t>ILIR GJINI</t>
  </si>
  <si>
    <t>411-BU-LEK-00085</t>
  </si>
  <si>
    <t>ITALCOL</t>
  </si>
  <si>
    <t>411-BU-LEK-00086</t>
  </si>
  <si>
    <t>J &amp; P AVAX</t>
  </si>
  <si>
    <t>411-BU-LEK-00090</t>
  </si>
  <si>
    <t>KDK</t>
  </si>
  <si>
    <t>411-BU-LEK-00102</t>
  </si>
  <si>
    <t>411-BU-LEK-00107</t>
  </si>
  <si>
    <t>MANTOVANI BETON</t>
  </si>
  <si>
    <t>411-BU-LEK-00109</t>
  </si>
  <si>
    <t>MECI GJIROKASTER</t>
  </si>
  <si>
    <t>411-BU-LEK-00112</t>
  </si>
  <si>
    <t>MIFOL INERT</t>
  </si>
  <si>
    <t>411-BU-LEK-00115</t>
  </si>
  <si>
    <t>ML SHPK</t>
  </si>
  <si>
    <t>411-BU-LEK-00128</t>
  </si>
  <si>
    <t>QARRI - 02 SHPK</t>
  </si>
  <si>
    <t>411-BU-LEK-00132</t>
  </si>
  <si>
    <t>RENOVO</t>
  </si>
  <si>
    <t>411-BU-LEK-00138</t>
  </si>
  <si>
    <t>411-BU-LEK-001381</t>
  </si>
  <si>
    <t>411-BU-LEK-001382</t>
  </si>
  <si>
    <t>SALILLARI VLORE</t>
  </si>
  <si>
    <t>411-BU-LEK-00139</t>
  </si>
  <si>
    <t>SAP BETON ASFALT</t>
  </si>
  <si>
    <t>411-BU-LEK-00145</t>
  </si>
  <si>
    <t>SINA '98</t>
  </si>
  <si>
    <t>411-BU-LEK-00224</t>
  </si>
  <si>
    <t>LUAN GJATA</t>
  </si>
  <si>
    <t>411-BU-LEK-00314</t>
  </si>
  <si>
    <t>PF TRADE TIRANA SHPK</t>
  </si>
  <si>
    <t>411-BU-USD-00001</t>
  </si>
  <si>
    <t>411-BU-USD-00011</t>
  </si>
  <si>
    <t>ALBA KONSTRUKSION</t>
  </si>
  <si>
    <t>411-BU-USD-00012</t>
  </si>
  <si>
    <t>ALBA SHPK</t>
  </si>
  <si>
    <t>411-BU-USD-00013</t>
  </si>
  <si>
    <t>411-BU-USD-00015</t>
  </si>
  <si>
    <t>411-BU-USD-00017</t>
  </si>
  <si>
    <t>ANI SHPK</t>
  </si>
  <si>
    <t>411-BU-USD-00021</t>
  </si>
  <si>
    <t>ARTI SHPK</t>
  </si>
  <si>
    <t>411-BU-USD-00025</t>
  </si>
  <si>
    <t>411-BU-USD-00032</t>
  </si>
  <si>
    <t>411-BU-USD-00033</t>
  </si>
  <si>
    <t>411-BU-USD-00036</t>
  </si>
  <si>
    <t>411-BU-USD-000361</t>
  </si>
  <si>
    <t>EDMOND MANCE</t>
  </si>
  <si>
    <t>411-BU-USD-00037</t>
  </si>
  <si>
    <t>411-BU-USD-00044</t>
  </si>
  <si>
    <t>411-BU-USD-00053</t>
  </si>
  <si>
    <t>411-BU-USD-00054</t>
  </si>
  <si>
    <t>411-BU-USD-00057</t>
  </si>
  <si>
    <t>411-BU-USD-00058</t>
  </si>
  <si>
    <t>411-BU-USD-00061</t>
  </si>
  <si>
    <t>411-BU-USD-00062</t>
  </si>
  <si>
    <t>411-BU-USD-00063</t>
  </si>
  <si>
    <t>411-BU-USD-00064</t>
  </si>
  <si>
    <t>411-BU-USD-00071</t>
  </si>
  <si>
    <t>GINTASH</t>
  </si>
  <si>
    <t>411-BU-USD-00072</t>
  </si>
  <si>
    <t>411-BU-USD-00073</t>
  </si>
  <si>
    <t>411-BU-USD-00076</t>
  </si>
  <si>
    <t>HALILI</t>
  </si>
  <si>
    <t>411-BU-USD-00079</t>
  </si>
  <si>
    <t>411-BU-USD-00084</t>
  </si>
  <si>
    <t>ITAL LUNDRA</t>
  </si>
  <si>
    <t>411-BU-USD-00085</t>
  </si>
  <si>
    <t>411-BU-USD-00090</t>
  </si>
  <si>
    <t>411-BU-USD-00094</t>
  </si>
  <si>
    <t>KIRCHBERGER ALBAN</t>
  </si>
  <si>
    <t>411-BU-USD-00106</t>
  </si>
  <si>
    <t>MAK &amp; MAK ALBANIA</t>
  </si>
  <si>
    <t>411-BU-USD-00107</t>
  </si>
  <si>
    <t>411-BU-USD-00112</t>
  </si>
  <si>
    <t>411-BU-USD-00120</t>
  </si>
  <si>
    <t>PRIELI SHPK GJIROKASTER</t>
  </si>
  <si>
    <t>411-BU-USD-001202</t>
  </si>
  <si>
    <t>NDERTUESI BOCI GJIROKASTER</t>
  </si>
  <si>
    <t>411-BU-USD-00127</t>
  </si>
  <si>
    <t>PLATE BETON</t>
  </si>
  <si>
    <t>411-BU-USD-001271</t>
  </si>
  <si>
    <t>ANSI</t>
  </si>
  <si>
    <t>411-BU-USD-00128</t>
  </si>
  <si>
    <t>411-BU-USD-00133</t>
  </si>
  <si>
    <t>RIAR BETON</t>
  </si>
  <si>
    <t>411-BU-USD-00138</t>
  </si>
  <si>
    <t>411-BU-USD-001381</t>
  </si>
  <si>
    <t>411-BU-USD-00145</t>
  </si>
  <si>
    <t>411-BU-USD-00150</t>
  </si>
  <si>
    <t>SUPER BETON</t>
  </si>
  <si>
    <t>411-BU-USD-00229</t>
  </si>
  <si>
    <t>ALB ADRIATIK</t>
  </si>
  <si>
    <t>411-OTH-LEK-00206</t>
  </si>
  <si>
    <t>XHOI SHPK</t>
  </si>
  <si>
    <t>411-OTH-LEK-00220</t>
  </si>
  <si>
    <t>411-OTH-LEK-00227</t>
  </si>
  <si>
    <t>411-OTH-LEK-00228</t>
  </si>
  <si>
    <t>YLBERI</t>
  </si>
  <si>
    <t>411-OTH-LEK-00254</t>
  </si>
  <si>
    <t>UZINA MEKANIKE</t>
  </si>
  <si>
    <t>411-OTH-LEK-00322</t>
  </si>
  <si>
    <t>ROGNER TIRANA</t>
  </si>
  <si>
    <t>411-OTH-USD-00246</t>
  </si>
  <si>
    <t>MUHARREM ZALLA</t>
  </si>
  <si>
    <t>412-BG-EUR-00005</t>
  </si>
  <si>
    <t>CEMI TRADE</t>
  </si>
  <si>
    <t>412-BG-EUR-00006</t>
  </si>
  <si>
    <t>CEROVO DOO BAR</t>
  </si>
  <si>
    <t>412-BG-EUR-00007</t>
  </si>
  <si>
    <t>VUKAJ COMPANY DOO</t>
  </si>
  <si>
    <t>412-BG-EUR-00009</t>
  </si>
  <si>
    <t>EURO-UNI-TRADE DOO</t>
  </si>
  <si>
    <t>412-BG-EUR-00015</t>
  </si>
  <si>
    <t>KIPS</t>
  </si>
  <si>
    <t>412-BG-EUR-00016</t>
  </si>
  <si>
    <t>KOMERC KEKA DOO</t>
  </si>
  <si>
    <t>412-BG-EUR-00018</t>
  </si>
  <si>
    <t>LIKAPROM DOO</t>
  </si>
  <si>
    <t>412-BG-EUR-00019</t>
  </si>
  <si>
    <t>NECKOM</t>
  </si>
  <si>
    <t>412-BG-EUR-00020</t>
  </si>
  <si>
    <t>NIVEL DOO</t>
  </si>
  <si>
    <t>412-BG-EUR-00021</t>
  </si>
  <si>
    <t>PEKU DOO</t>
  </si>
  <si>
    <t>412-BG-EUR-00023</t>
  </si>
  <si>
    <t>RUDOLF JOBSTL MONTENEGRO DOO</t>
  </si>
  <si>
    <t>412-BG-EUR-00026</t>
  </si>
  <si>
    <t>VOLVOX</t>
  </si>
  <si>
    <t>412-BG-EUR-00028</t>
  </si>
  <si>
    <t>E.C AUTO TRADE DOO</t>
  </si>
  <si>
    <t>412-BG-EUR-00029</t>
  </si>
  <si>
    <t>DRVOMONT DOO</t>
  </si>
  <si>
    <t>412-OTH-EUR-00027</t>
  </si>
  <si>
    <t>FABRIKA CEMENTA LUKAVAC DD</t>
  </si>
  <si>
    <t>OLD CLIENTS</t>
  </si>
  <si>
    <t>Xhevdet shala</t>
  </si>
  <si>
    <t>Risto Siliqi</t>
  </si>
  <si>
    <t>Dhimiter Bozo</t>
  </si>
  <si>
    <t>Besim Hysaj</t>
  </si>
  <si>
    <t>Eva Elbasani</t>
  </si>
  <si>
    <t>Petrit Qazolli</t>
  </si>
  <si>
    <t>Ylli Dylgjeri</t>
  </si>
  <si>
    <t>Shpetim Balla</t>
  </si>
  <si>
    <t>Mustafa Kaziu</t>
  </si>
  <si>
    <t>Ilir Elbasani</t>
  </si>
  <si>
    <t>Shkelqim Xhija - Euro</t>
  </si>
  <si>
    <t>Sofigaz</t>
  </si>
  <si>
    <t>I.SH.P.K. Konstruksione Metalike</t>
  </si>
  <si>
    <t>423-EUR-0001</t>
  </si>
  <si>
    <t>ANWAR RIZIK</t>
  </si>
  <si>
    <t>423-EUR-0002</t>
  </si>
  <si>
    <t>LEON HOOPER</t>
  </si>
  <si>
    <t>423-EUR-0003</t>
  </si>
  <si>
    <t>LAYTH JWEIN</t>
  </si>
  <si>
    <t>423-EUR-0004</t>
  </si>
  <si>
    <t>FADI RIHAN</t>
  </si>
  <si>
    <t>423-EUR-0005</t>
  </si>
  <si>
    <t>VASIL DHONO</t>
  </si>
  <si>
    <t>423-EUR-0006</t>
  </si>
  <si>
    <t>GEORGE GEHA</t>
  </si>
  <si>
    <t>423-EUR-0007</t>
  </si>
  <si>
    <t>JOE PEMBERTON</t>
  </si>
  <si>
    <t>423-EUR-0008</t>
  </si>
  <si>
    <t>MAROUN WAKIM</t>
  </si>
  <si>
    <t>423-EUR-0009</t>
  </si>
  <si>
    <t>EDWARD SAMAHA</t>
  </si>
  <si>
    <t>423-EUR-0010</t>
  </si>
  <si>
    <t>SADI DAHDALE</t>
  </si>
  <si>
    <t>423-EUR-0011</t>
  </si>
  <si>
    <t>ORNELA PULAJ</t>
  </si>
  <si>
    <t>423-EUR-0012</t>
  </si>
  <si>
    <t>CHRISTIAN GEHA</t>
  </si>
  <si>
    <t>423-LEK-0001</t>
  </si>
  <si>
    <t>423-LEK-0002</t>
  </si>
  <si>
    <t>423-LEK-0003</t>
  </si>
  <si>
    <t>423-LEK-0004</t>
  </si>
  <si>
    <t>DORINA MUCA</t>
  </si>
  <si>
    <t>423-LEK-0005</t>
  </si>
  <si>
    <t>BESNIK KAPO</t>
  </si>
  <si>
    <t>423-LEK-0006</t>
  </si>
  <si>
    <t>IMER HIDRI</t>
  </si>
  <si>
    <t>423-LEK-0007</t>
  </si>
  <si>
    <t>FATMIR MEMOCI</t>
  </si>
  <si>
    <t>423-LEK-0008</t>
  </si>
  <si>
    <t>RAMAZAN MEMA</t>
  </si>
  <si>
    <t>423-LEK-0009</t>
  </si>
  <si>
    <t>ASIM NELAJ</t>
  </si>
  <si>
    <t>423-LEK-0010</t>
  </si>
  <si>
    <t>ENKELEJDS VOGLI</t>
  </si>
  <si>
    <t>423-LEK-0011</t>
  </si>
  <si>
    <t>HITMET LULAJ</t>
  </si>
  <si>
    <t>423-LEK-0012</t>
  </si>
  <si>
    <t>PETRIT KURTI</t>
  </si>
  <si>
    <t>423-LEK-0013</t>
  </si>
  <si>
    <t>HAJDAR ZALLA</t>
  </si>
  <si>
    <t>423-LEK-0014</t>
  </si>
  <si>
    <t>FLAMUR BOJA</t>
  </si>
  <si>
    <t>423-LEK-0015</t>
  </si>
  <si>
    <t>KLODIAN ISTREFI</t>
  </si>
  <si>
    <t>423-LEK-0016</t>
  </si>
  <si>
    <t>S.K. JAIN</t>
  </si>
  <si>
    <t>423-LEK-0017</t>
  </si>
  <si>
    <t>RIZA ALUSHI</t>
  </si>
  <si>
    <t>423-LEK-0018</t>
  </si>
  <si>
    <t>MEKHAYEL FAJLOUN</t>
  </si>
  <si>
    <t>423-LEK-0019</t>
  </si>
  <si>
    <t>SOKOL MURATAJ</t>
  </si>
  <si>
    <t>423-LEK-0020</t>
  </si>
  <si>
    <t>DONALD TASHO</t>
  </si>
  <si>
    <t>423-LEK-0021</t>
  </si>
  <si>
    <t>423-LEK-0022</t>
  </si>
  <si>
    <t>ILIR KOKONOMI</t>
  </si>
  <si>
    <t>423-LEK-0023</t>
  </si>
  <si>
    <t>LORENC CEKLI</t>
  </si>
  <si>
    <t>423-LEK-0024</t>
  </si>
  <si>
    <t>ARTAN XHIANI</t>
  </si>
  <si>
    <t>423-LEK-0025</t>
  </si>
  <si>
    <t>ADER BOZHANI</t>
  </si>
  <si>
    <t>423-LEK-0026</t>
  </si>
  <si>
    <t>HAVA CIRO</t>
  </si>
  <si>
    <t>423-LEK-0027</t>
  </si>
  <si>
    <t>ABAZ ZALLA</t>
  </si>
  <si>
    <t>423-LEK-0028</t>
  </si>
  <si>
    <t>423-LEK-0029</t>
  </si>
  <si>
    <t>LORIDA IKONOMI</t>
  </si>
  <si>
    <t>423-LEK-0030</t>
  </si>
  <si>
    <t>LEONARD ZANI</t>
  </si>
  <si>
    <t>423-USD-0001</t>
  </si>
  <si>
    <t>423-USD-0002</t>
  </si>
  <si>
    <t>423-USD-0003</t>
  </si>
  <si>
    <t>423-USD-0004</t>
  </si>
  <si>
    <t>423-USD-0005</t>
  </si>
  <si>
    <t>Raporte rimbursim</t>
  </si>
  <si>
    <t>Garanci per akt kontrolli</t>
  </si>
  <si>
    <t>Llogari te lidhura - UNIBULK SHIPPING -</t>
  </si>
  <si>
    <t>Akcise Receivable from Government</t>
  </si>
  <si>
    <t>Huamarrje afatgjatë - LT LOAN SEAMENT HO</t>
  </si>
  <si>
    <t>Diferenca konvertimi aktive</t>
  </si>
  <si>
    <t>Diferenca konvertimi pasive</t>
  </si>
  <si>
    <t>Vodafore</t>
  </si>
  <si>
    <t>Mobitel</t>
  </si>
  <si>
    <t>KESH Filiali elektrik KR</t>
  </si>
  <si>
    <t>Vili SHRSF</t>
  </si>
  <si>
    <t>Bashkimi Z</t>
  </si>
  <si>
    <t>Daci</t>
  </si>
  <si>
    <t>Xhulio</t>
  </si>
  <si>
    <t>Mondi trans (m Shala)</t>
  </si>
  <si>
    <t>Bardhyl Hidri</t>
  </si>
  <si>
    <t>CBMI Provision</t>
  </si>
  <si>
    <t>Transport personeli, Provision</t>
  </si>
  <si>
    <t>Firma Son - 2</t>
  </si>
  <si>
    <t>AMC Provision</t>
  </si>
  <si>
    <t>Provizion Bashkia FUSHE KRUJE</t>
  </si>
  <si>
    <t>Interes IFC</t>
  </si>
  <si>
    <t>Interes OPEC</t>
  </si>
  <si>
    <t>Interes EBRD</t>
  </si>
  <si>
    <t>Interes ALPHA BANK</t>
  </si>
  <si>
    <t>O/D Interest</t>
  </si>
  <si>
    <t>Shpenzime per t'u shperndare - FIORD TEC</t>
  </si>
  <si>
    <t>Shpenzime per t'u shperndare - Wartsila</t>
  </si>
  <si>
    <t>ALPHA BANK PROJECT-EURO</t>
  </si>
  <si>
    <t>ATH - ALPHA ATHENS - USD</t>
  </si>
  <si>
    <t>ALPHA O/DRAFT - USD</t>
  </si>
  <si>
    <t>A10 - Mater. ndihmë. - Rripa për transpo</t>
  </si>
  <si>
    <t>A06 - Mater. ndihmë. - Të tjera mater. n</t>
  </si>
  <si>
    <t>C07 - Karburant per auto dhe gjener. veg</t>
  </si>
  <si>
    <t>Sigurimi shendetesor staff i huaj</t>
  </si>
  <si>
    <t>Shpenzime amortizimi - Ndertesa te vjetr</t>
  </si>
  <si>
    <t>Shitje eksport - CT32.5</t>
  </si>
  <si>
    <t>Ndryshim gjëndje - WP 07 Raw mixture</t>
  </si>
  <si>
    <t>Ndryshim gjëndje - WP 08 Raw meal</t>
  </si>
  <si>
    <t>Totali</t>
  </si>
  <si>
    <t>ECF</t>
  </si>
  <si>
    <t>Seament International</t>
  </si>
  <si>
    <t>Seabulk Shipping SA</t>
  </si>
  <si>
    <t>Seabulk SA</t>
  </si>
  <si>
    <t>American Bank - USD</t>
  </si>
  <si>
    <t>Union contribution</t>
  </si>
  <si>
    <t>Tax on profit</t>
  </si>
  <si>
    <t>Bilanci Vertetues</t>
  </si>
  <si>
    <t>Muaji nga</t>
  </si>
  <si>
    <t>Deri</t>
  </si>
  <si>
    <t>Teprica e Llogarive perf. te dhenat e hapjes</t>
  </si>
  <si>
    <t>FUSHE KRUJE CEMENT FACTORY</t>
  </si>
  <si>
    <t>Teprica e Llogarive perf. te dhenat e mbylljes</t>
  </si>
  <si>
    <t>Viti</t>
  </si>
  <si>
    <t>OPENING BALANCE</t>
  </si>
  <si>
    <t>CLOSING BALANCE</t>
  </si>
  <si>
    <t>Pershkrimi</t>
  </si>
  <si>
    <t>Rezerva të tjera</t>
  </si>
  <si>
    <t>Toka</t>
  </si>
  <si>
    <t>Power Plant - Repair Crank Shaft</t>
  </si>
  <si>
    <t>Limestone Hooper</t>
  </si>
  <si>
    <t>O08 - Tires</t>
  </si>
  <si>
    <t>Prod. Gatshm. - FP 07 CEM1R</t>
  </si>
  <si>
    <t>401-EUR-0061</t>
  </si>
  <si>
    <t>COALB shpk</t>
  </si>
  <si>
    <t>401-EUR-0066</t>
  </si>
  <si>
    <t>VAPORUSA - ALB shpk</t>
  </si>
  <si>
    <t>FIORD TECHNOLOGIES ALBANIA</t>
  </si>
  <si>
    <t>401-EUR-0088</t>
  </si>
  <si>
    <t>BLOKSMA</t>
  </si>
  <si>
    <t>401-EUR-0090</t>
  </si>
  <si>
    <t>DYRRAH - SPED Agjenci Spedicionere</t>
  </si>
  <si>
    <t>401-LEK-0012</t>
  </si>
  <si>
    <t>ALFA SERVICE shpk</t>
  </si>
  <si>
    <t>401-LEK-0021</t>
  </si>
  <si>
    <t>HOTEL MONDIAL</t>
  </si>
  <si>
    <t>401-LEK-0035</t>
  </si>
  <si>
    <t>LORENC ALIAJ</t>
  </si>
  <si>
    <t>401-LEK-0036</t>
  </si>
  <si>
    <t>INTERSIG</t>
  </si>
  <si>
    <t>401-LEK-0072</t>
  </si>
  <si>
    <t>ALBA sh.a</t>
  </si>
  <si>
    <t>401-LEK-0084</t>
  </si>
  <si>
    <t>BASHKIA FUSHE KRUJE</t>
  </si>
  <si>
    <t>401-LEK-0086</t>
  </si>
  <si>
    <t>ARDIAN MUSA</t>
  </si>
  <si>
    <t>ALBA - LEDI SHA</t>
  </si>
  <si>
    <t>401-LEK-0182</t>
  </si>
  <si>
    <t>LINDI</t>
  </si>
  <si>
    <t>401-LEK-0226</t>
  </si>
  <si>
    <t>ELEKTROKLIMA VORE</t>
  </si>
  <si>
    <t>401-LEK-0277</t>
  </si>
  <si>
    <t>SERVIS BACI</t>
  </si>
  <si>
    <t>401-LEK-0286</t>
  </si>
  <si>
    <t>COMEC</t>
  </si>
  <si>
    <t>401-LEK-0335</t>
  </si>
  <si>
    <t>RO-AL shpk</t>
  </si>
  <si>
    <t>401-LEK-0376</t>
  </si>
  <si>
    <t>BASHKIM BROJKA</t>
  </si>
  <si>
    <t>401-LEK-0387</t>
  </si>
  <si>
    <t>ROLAND DOROZHANI</t>
  </si>
  <si>
    <t>401-LEK-0462</t>
  </si>
  <si>
    <t>MILJANA MIMINI</t>
  </si>
  <si>
    <t>401-LEK-0464</t>
  </si>
  <si>
    <t>LUDEMIR Shpk</t>
  </si>
  <si>
    <t>401-LEK-0465</t>
  </si>
  <si>
    <t>AGRON ISAI</t>
  </si>
  <si>
    <t>401-LEK-0466</t>
  </si>
  <si>
    <t>AL.P.IN Sha</t>
  </si>
  <si>
    <t>401-LEK-0467</t>
  </si>
  <si>
    <t>DASHAMIR GERDECI</t>
  </si>
  <si>
    <t>401-LEK-0468</t>
  </si>
  <si>
    <t>NJAZI CENAJ</t>
  </si>
  <si>
    <t>401-LEK-0469</t>
  </si>
  <si>
    <t>SAMI CENAJ</t>
  </si>
  <si>
    <t>401-LEK-0470</t>
  </si>
  <si>
    <t>VEIZ TANUSHI</t>
  </si>
  <si>
    <t>401-LEK-0471</t>
  </si>
  <si>
    <t>SELIM KAMBERI</t>
  </si>
  <si>
    <t>401-LEK-0472</t>
  </si>
  <si>
    <t>RESHAT KAZANI</t>
  </si>
  <si>
    <t>401-LEK-0473</t>
  </si>
  <si>
    <t>RAMAZAN BODLLI</t>
  </si>
  <si>
    <t>401-LEK-0474</t>
  </si>
  <si>
    <t>SILVIO Shpk</t>
  </si>
  <si>
    <t>401-LEK-0475</t>
  </si>
  <si>
    <t>HOUSE OF COMPUTERS</t>
  </si>
  <si>
    <t>401-LEK-0476</t>
  </si>
  <si>
    <t>TEA Shpk</t>
  </si>
  <si>
    <t>401-LEK-0477</t>
  </si>
  <si>
    <t>Business &amp; Technology Computers Albania</t>
  </si>
  <si>
    <t>401-LEK-0478</t>
  </si>
  <si>
    <t>SAHITAJ KONSTRUKSION Shpk</t>
  </si>
  <si>
    <t>401-LEK-0479</t>
  </si>
  <si>
    <t>LUDI SARACI</t>
  </si>
  <si>
    <t>401-LEK-0480</t>
  </si>
  <si>
    <t>Kompleksi NORD PARK</t>
  </si>
  <si>
    <t>401-LEK-0481</t>
  </si>
  <si>
    <t>ASTRIT KONGOLI</t>
  </si>
  <si>
    <t>401-LEK-0482</t>
  </si>
  <si>
    <t>NEZIR DOCI</t>
  </si>
  <si>
    <t>401-LEK-0483</t>
  </si>
  <si>
    <t>401-LEK-0484</t>
  </si>
  <si>
    <t>ELECTRONICS Shpk</t>
  </si>
  <si>
    <t>401-LEK-0485</t>
  </si>
  <si>
    <t>S &amp; T Shpk</t>
  </si>
  <si>
    <t>401-LEK-0486</t>
  </si>
  <si>
    <t>ARIANET s.r.l.</t>
  </si>
  <si>
    <t>401-USD-0018</t>
  </si>
  <si>
    <t>Travelport ViewTRIP</t>
  </si>
  <si>
    <t>402-EUR-0056</t>
  </si>
  <si>
    <t>RAYTEK GMBH</t>
  </si>
  <si>
    <t>402-EUR-0099</t>
  </si>
  <si>
    <t>The DANISH CEMENT CONSULTANTS</t>
  </si>
  <si>
    <t>402-EUR-0100</t>
  </si>
  <si>
    <t>MODERN FREIGHT S.A</t>
  </si>
  <si>
    <t>402-EUR-0101</t>
  </si>
  <si>
    <t>BERNSEIN - WERKZEUG FABRIK STEINRUCKE Gm</t>
  </si>
  <si>
    <t>402-EUR-0102</t>
  </si>
  <si>
    <t>PETER und LOCHNER</t>
  </si>
  <si>
    <t>402-USD-0028</t>
  </si>
  <si>
    <t>MING XING CO.LTD</t>
  </si>
  <si>
    <t>402-USD-0029</t>
  </si>
  <si>
    <t>KAMEL INSURANCE OFFICE Sarl</t>
  </si>
  <si>
    <t>403-LEK-0070</t>
  </si>
  <si>
    <t>411-BG-LEK-00121</t>
  </si>
  <si>
    <t>P&amp;A</t>
  </si>
  <si>
    <t>411-BG-LEK-00284</t>
  </si>
  <si>
    <t>PAKO</t>
  </si>
  <si>
    <t>411-BG-LEK-00330</t>
  </si>
  <si>
    <t>AFRIMI</t>
  </si>
  <si>
    <t>411-BG-LEK-00331</t>
  </si>
  <si>
    <t>ALBA 2006</t>
  </si>
  <si>
    <t>411-BG-LEK-00332</t>
  </si>
  <si>
    <t>ELKO KONSTRUKSION</t>
  </si>
  <si>
    <t>411-BG-LEK-00333</t>
  </si>
  <si>
    <t>MAZENI SHPK</t>
  </si>
  <si>
    <t>411-BG-LEK-00335</t>
  </si>
  <si>
    <t>MONDI ZALLA</t>
  </si>
  <si>
    <t>411-BG-LEK-00336</t>
  </si>
  <si>
    <t>ETEM</t>
  </si>
  <si>
    <t>411-BG-LEK-00338</t>
  </si>
  <si>
    <t>ELVIS 03 SHPK</t>
  </si>
  <si>
    <t>411-BG-LEK-00339</t>
  </si>
  <si>
    <t>COKU</t>
  </si>
  <si>
    <t>411-BG-LEK-00340</t>
  </si>
  <si>
    <t>SELAMI</t>
  </si>
  <si>
    <t>411-OTH-LEK-00334</t>
  </si>
  <si>
    <t>INSTITUTI I NDERTIMIT</t>
  </si>
  <si>
    <t>412-BG-EUR-00033</t>
  </si>
  <si>
    <t>MP COMERCE DOO</t>
  </si>
  <si>
    <t>423-LEK-0031</t>
  </si>
  <si>
    <t>SERJ HREICHE</t>
  </si>
  <si>
    <t>423-LEK-0032</t>
  </si>
  <si>
    <t>FLAMUR TUSHA</t>
  </si>
  <si>
    <t>423-USD-0007</t>
  </si>
  <si>
    <t>FIORD tECHNOLOGIES / PROVISIONS</t>
  </si>
  <si>
    <t>WARTSILA / PROVISIONS</t>
  </si>
  <si>
    <t>Skela Syla - Provizion</t>
  </si>
  <si>
    <t>Shpenzime per t'u shperndare - KILN</t>
  </si>
  <si>
    <t>Shpenzime për t'u shpërndarë - Grinding</t>
  </si>
  <si>
    <t>Shpenzime për t'u shpërndarë - Wear Part</t>
  </si>
  <si>
    <t>A05 - Mater. ndihmë. - Sfera (Grinding M</t>
  </si>
  <si>
    <t>C06 - Lëndë djegëse - Të tjera lëndë dje</t>
  </si>
  <si>
    <t>Raw material transport</t>
  </si>
  <si>
    <t>Tatime/Taksa - Taksa vendore</t>
  </si>
  <si>
    <t>Gjoba dhe dëmshpërblime</t>
  </si>
  <si>
    <t>Amort.Limestone Quarry Exp.</t>
  </si>
  <si>
    <t>Amort.Clay Quarry Exp.</t>
  </si>
  <si>
    <t>Ndryshim gjëndje - FP 05 CEM1R</t>
  </si>
  <si>
    <t>Shitje Aktivesh</t>
  </si>
  <si>
    <t>Corporate WINLine® Version 8.4 (Build 1108)</t>
  </si>
  <si>
    <t>Perdoruesi:</t>
  </si>
  <si>
    <t>Teprica e Llogarive perj. te dhenat e hapjes</t>
  </si>
  <si>
    <t>Teprica e Llogarive perj. te dhenat e mbylljes</t>
  </si>
  <si>
    <t>Ndermarrja</t>
  </si>
  <si>
    <t>FK08</t>
  </si>
  <si>
    <t>Nr Llogarise</t>
  </si>
  <si>
    <t>Celje</t>
  </si>
  <si>
    <t>413-BU-LEK-00003</t>
  </si>
  <si>
    <t>SEAMENT ALBANIA SHPK</t>
  </si>
  <si>
    <t>413-OTH-LEK-00004</t>
  </si>
  <si>
    <t>UNITED QUARRIES</t>
  </si>
  <si>
    <t>Shpenzime auditimi/taksa</t>
  </si>
  <si>
    <t>R&amp;M Ndërtesa - Shërbime inxhinierike</t>
  </si>
  <si>
    <t>Të tjera taksa</t>
  </si>
  <si>
    <t>Trainime Teknike</t>
  </si>
  <si>
    <t>Shitje çimento - CEM1R</t>
  </si>
  <si>
    <t>Shitje klinker - Local</t>
  </si>
  <si>
    <t>SUPPLIERS FOR FA</t>
  </si>
  <si>
    <t>ADVANCES TO STAFF</t>
  </si>
  <si>
    <t>SEAMENT ALBANIA</t>
  </si>
  <si>
    <t>Expat salaries</t>
  </si>
  <si>
    <t>LOCAL SUPPLIERS</t>
  </si>
  <si>
    <t>IMPORT SUPPLIERS</t>
  </si>
  <si>
    <t>LOCAL CLIENTS</t>
  </si>
  <si>
    <t>EXPORT CLIENTS</t>
  </si>
  <si>
    <t>CLINKER</t>
  </si>
  <si>
    <t>FUSHE KRUJA CEMENT FACTORY</t>
  </si>
  <si>
    <t>Ndertimi i muri rrethues te FKCF-se</t>
  </si>
  <si>
    <t>403-USD-0010</t>
  </si>
  <si>
    <t>SEABULK SHIPPING SA</t>
  </si>
  <si>
    <t>Parapagime të marra - ZENN EXPORT</t>
  </si>
  <si>
    <t>Parapagime të marra - AAF</t>
  </si>
  <si>
    <t>Parapagime të marra - UNIQUE</t>
  </si>
  <si>
    <t>O03 - Mater.të tjera - Bateri</t>
  </si>
  <si>
    <t>Shpenzime ngarkim- shkarkimi</t>
  </si>
  <si>
    <t>Shpenzime shpërndarje klinker</t>
  </si>
  <si>
    <t>Shitje Eksport - Klinker</t>
  </si>
  <si>
    <t>Të ardhura nga interesi</t>
  </si>
  <si>
    <t>401-XXXX</t>
  </si>
  <si>
    <t>402-XXXX</t>
  </si>
  <si>
    <t>404-XXXX</t>
  </si>
  <si>
    <t>411-XXXX</t>
  </si>
  <si>
    <t>412-XXXX</t>
  </si>
  <si>
    <t>423-XXXX</t>
  </si>
  <si>
    <t>Dif. konv. aktive - Kliente 411</t>
  </si>
  <si>
    <t>Dif.konv. aktive - Kliente 412</t>
  </si>
  <si>
    <t>Dif.Konv.Aktive - Furnitore 401</t>
  </si>
  <si>
    <t>Dif.konv.Aktive - Furnitore 402</t>
  </si>
  <si>
    <t>Dif.Konv.Aktive - Llogari te tjera</t>
  </si>
  <si>
    <t>Dif.konv. pasive - Kliente 411</t>
  </si>
  <si>
    <t>Dif.Konv.Pasive - Kliente 412</t>
  </si>
  <si>
    <t>Dif.Konv.Pasive - Furnitore 401</t>
  </si>
  <si>
    <t>Dif.Konv.Pasive - furnitore 402</t>
  </si>
  <si>
    <t>Dif.konv.Pasive - Llogari te tjera</t>
  </si>
  <si>
    <t>Other</t>
  </si>
  <si>
    <t>Share capital</t>
  </si>
  <si>
    <t>Cement</t>
  </si>
  <si>
    <t>Trade receivables</t>
  </si>
  <si>
    <t>Other receivables</t>
  </si>
  <si>
    <t>ASSETS</t>
  </si>
  <si>
    <t>ELBASAN CEMENT FACTORY</t>
  </si>
  <si>
    <t>Retained earnings</t>
  </si>
  <si>
    <t>Total</t>
  </si>
  <si>
    <t>Land</t>
  </si>
  <si>
    <t>Buildings</t>
  </si>
  <si>
    <t>Realized forex loss</t>
  </si>
  <si>
    <t>Unrealized forex loss</t>
  </si>
  <si>
    <t>Realized forex gain</t>
  </si>
  <si>
    <t>Unrealized forex gains</t>
  </si>
  <si>
    <t>PR08-003 Lidhje me rrjetin e KESH</t>
  </si>
  <si>
    <t>413-BU-EUR-00006</t>
  </si>
  <si>
    <t>413-BU-EUR-00007</t>
  </si>
  <si>
    <t>SEAMENT ITALIA SRL</t>
  </si>
  <si>
    <t>Raporte Mjeksore</t>
  </si>
  <si>
    <t>Detyr. per shtetin - Taksa Minerare</t>
  </si>
  <si>
    <t>Qera Autovetura</t>
  </si>
  <si>
    <t>Njoftime dhe publikime</t>
  </si>
  <si>
    <t>Të tjera kontribute për personelin</t>
  </si>
  <si>
    <t>Shpenzime për interesa Hua IFC</t>
  </si>
  <si>
    <t>Shpenzime për interesa Hua OPEC</t>
  </si>
  <si>
    <t>Shpenzime për interesa Hua EBRD</t>
  </si>
  <si>
    <t>Shpenzime për interesa Hua ALPHA Bank</t>
  </si>
  <si>
    <t>Shpenzime për interesa Over Drafts</t>
  </si>
  <si>
    <t>Shitje eksport - CR42.5</t>
  </si>
  <si>
    <t>Other taxes</t>
  </si>
  <si>
    <t>Deprec.portion Quarry open.works</t>
  </si>
  <si>
    <t>Llogari te lidhura - Unibulk Ship. - EUR</t>
  </si>
  <si>
    <t>Huamarrje afat shkurtër - EBRD</t>
  </si>
  <si>
    <t>Huamarrje afat shkurtër - OPEC</t>
  </si>
  <si>
    <t>Huamarrje afat shkurtër - IFC</t>
  </si>
  <si>
    <t>Huamarrje afatgjatë - EBRD</t>
  </si>
  <si>
    <t>Huamarrje afatgjatë -SEAMENT HOLDING</t>
  </si>
  <si>
    <t>Interesa te perllogaritura IFC</t>
  </si>
  <si>
    <t>Interesa te perllogaritura OPEC</t>
  </si>
  <si>
    <t>Interesa te perllogaritura EBRD</t>
  </si>
  <si>
    <t>Interesa te perllogaritura ALPHA BANK</t>
  </si>
  <si>
    <t>Garanci per doganen</t>
  </si>
  <si>
    <t>Qera makineri e paisje prodhuese</t>
  </si>
  <si>
    <t>Shpen. Amort. - Clay Quarry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</si>
  <si>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</si>
  <si>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</si>
  <si>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</si>
  <si>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</si>
  <si>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</si>
  <si>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</si>
  <si>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</si>
  <si>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</si>
  <si>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</si>
  <si>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R04 - Grinding aid</t>
  </si>
  <si>
    <t>Debit</t>
  </si>
  <si>
    <t>Credit</t>
  </si>
  <si>
    <t>Kapitali i paguar</t>
  </si>
  <si>
    <t>Fitim/Humbje e pa shpërndarë</t>
  </si>
  <si>
    <t>Rezultati i ushtimit</t>
  </si>
  <si>
    <t>Emri i mirë</t>
  </si>
  <si>
    <t>Shpenzime të zhvillimit</t>
  </si>
  <si>
    <t>Ndërtesa</t>
  </si>
  <si>
    <t>Mjete transporti</t>
  </si>
  <si>
    <t>Mobilje dhe paisje zyre</t>
  </si>
  <si>
    <t>Paisje informative</t>
  </si>
  <si>
    <t>Mobilje të vjetra</t>
  </si>
  <si>
    <t>Hapje karriere për gurin gëlqeror</t>
  </si>
  <si>
    <t>Amortizimi për emrin e mirë</t>
  </si>
  <si>
    <t>Amortizimi për shpenzimet e zhvillimit</t>
  </si>
  <si>
    <t>Amortizimi për ndërtesa</t>
  </si>
  <si>
    <t>Amortizimi për mjete transporti</t>
  </si>
  <si>
    <t>Amortizimi për mobilje e paisje zyre</t>
  </si>
  <si>
    <t>Amortizimi për paisje informative</t>
  </si>
  <si>
    <t>Amortizimi për hapje karriere - argila</t>
  </si>
  <si>
    <t>R08 - Gypsium</t>
  </si>
  <si>
    <t>R11 - Shiste</t>
  </si>
  <si>
    <t>A02 - Shamot Bricks</t>
  </si>
  <si>
    <t>A03 - Aluminate Bricks</t>
  </si>
  <si>
    <t>A04 - Pluhur Shamot</t>
  </si>
  <si>
    <t>A05 - Grinding Media</t>
  </si>
  <si>
    <t>A06 - Other Auxiliary</t>
  </si>
  <si>
    <t>A07 - Explosive</t>
  </si>
  <si>
    <t>A08 - Nuts and Bolts</t>
  </si>
  <si>
    <t>A12 - Lumber / Wood</t>
  </si>
  <si>
    <t>A13 - Electrode</t>
  </si>
  <si>
    <t>A14 - Cable</t>
  </si>
  <si>
    <t>A18 - Chemicals</t>
  </si>
  <si>
    <t>C04 - Coal</t>
  </si>
  <si>
    <t>C13 - Oxygen / Acetylene</t>
  </si>
  <si>
    <t>S01 - Bearings</t>
  </si>
  <si>
    <t>S02 - Pumps</t>
  </si>
  <si>
    <t>S03 - Plates</t>
  </si>
  <si>
    <t>P01 - Bags</t>
  </si>
  <si>
    <t>P02 - Pallets</t>
  </si>
  <si>
    <t>P03 - Nylon / Shrink Wrap</t>
  </si>
  <si>
    <t>O01 - Clothes</t>
  </si>
  <si>
    <t>O02 - Shoes</t>
  </si>
  <si>
    <t>O06 - Other tools</t>
  </si>
  <si>
    <t>O07 - Helmets</t>
  </si>
  <si>
    <t>O10 - Tools in use</t>
  </si>
  <si>
    <t>Produkte të gatshëm - FP 01 CR32.5</t>
  </si>
  <si>
    <t>Produkte të gatshëm - FP 02 CT32.5</t>
  </si>
  <si>
    <t>Parapagime të marra</t>
  </si>
  <si>
    <t>Paga dhe shpërblime - Expatriates</t>
  </si>
  <si>
    <t>Personeli detyrime të  tjera</t>
  </si>
  <si>
    <t>Detyrime për sigurime shoqërore</t>
  </si>
  <si>
    <t>Detyrime për sigurime shëndetësore</t>
  </si>
  <si>
    <t>Detyrime për shtetin -Tatim mbi fitimin</t>
  </si>
  <si>
    <t>TVSH për t'u marrë</t>
  </si>
  <si>
    <t>TVSH e zbritshme</t>
  </si>
  <si>
    <t>TVSH e pagushme</t>
  </si>
  <si>
    <t>Detyrime për shtetin -Tatime në burim</t>
  </si>
  <si>
    <t>Llogari të lidhura - Seament Holding</t>
  </si>
  <si>
    <t>Llogari të lidhura - Seabulk Shipping SA</t>
  </si>
  <si>
    <t>Llogari të lidhura - Seabulk SA</t>
  </si>
  <si>
    <t>Llogari të lidhura - ACE</t>
  </si>
  <si>
    <t>Llogari të lidhura - ISM</t>
  </si>
  <si>
    <t>Llogari të lidhura - UNIBULK</t>
  </si>
  <si>
    <t>Llogari të lidhura - FK-TRANS</t>
  </si>
  <si>
    <t>Llogari të lidhura - FK-HANDLING</t>
  </si>
  <si>
    <t>Llogari të lidhura - ECF - LEK</t>
  </si>
  <si>
    <t>Llogari të lidhura - United Quarries</t>
  </si>
  <si>
    <t>Llogari të lidhura - Lebalco</t>
  </si>
  <si>
    <t>Huamarrje afat shkurtër - Bankat ALPHA</t>
  </si>
  <si>
    <t>Huamarrje afat shkurtër - Bankat IBRD</t>
  </si>
  <si>
    <t>Huamarrje afat shkurtër - Bankat OPEC</t>
  </si>
  <si>
    <t>Huamarrje afat shkurtër - Bankat IFC</t>
  </si>
  <si>
    <t>Provizione afatgjatë</t>
  </si>
  <si>
    <t>Huamarrje afatgjatë - ALPHA</t>
  </si>
  <si>
    <t>Huamarrje afatgjatë - IBRD</t>
  </si>
  <si>
    <t>Huamarrje afatgjatë - OPEC</t>
  </si>
  <si>
    <t>Huamarrje afatgjatë - IFC</t>
  </si>
  <si>
    <t>Shpenzime për t'u shpërndarë - Taksa</t>
  </si>
  <si>
    <t>Shpenzime për t'u shpërndarë - Të tjera</t>
  </si>
  <si>
    <t>ALP - Alpha Bank - LEK</t>
  </si>
  <si>
    <t>ABA - American Bank - LEK</t>
  </si>
  <si>
    <t>CRE - Banka Credins  - LEK</t>
  </si>
  <si>
    <t>BIA - Banka Ital-Alb. - LEK</t>
  </si>
  <si>
    <t>BKT - BKT - LEK</t>
  </si>
  <si>
    <t>EMP - Emporiki Bank - LEK</t>
  </si>
  <si>
    <t>PRC - Procredit Bank - LEK</t>
  </si>
  <si>
    <t>RFZ - Raiffeissen Bank - LEK</t>
  </si>
  <si>
    <t>TIB - Tirana Bank - LEK</t>
  </si>
  <si>
    <t>ALP - Alpha Bank - EUR</t>
  </si>
  <si>
    <t>ABA - American Bank - EUR</t>
  </si>
  <si>
    <t>CRE - Banka Credins  - EUR</t>
  </si>
  <si>
    <t>BIA - Banka Ital-Alb. - EUR 1</t>
  </si>
  <si>
    <t>BKT - BKT - EUR</t>
  </si>
  <si>
    <t>EMP - Emporiki Bank - EUR</t>
  </si>
  <si>
    <t>PRC - Procredit Bank - EUR</t>
  </si>
  <si>
    <t>RFZ - Raiffeissen Bank - EUR</t>
  </si>
  <si>
    <t>TIB - Tirana Bank - EUR</t>
  </si>
  <si>
    <t>ALP - Alpha Bank - USD</t>
  </si>
  <si>
    <t>ABA - American Bank - USD 1</t>
  </si>
  <si>
    <t>CRE - Banka Credins  - USD</t>
  </si>
  <si>
    <t>BIA - Banka Ital-Alb. - USD</t>
  </si>
  <si>
    <t>BKT - BKT - USD</t>
  </si>
  <si>
    <t>CBA - Credit Bank of Alb - USD</t>
  </si>
  <si>
    <t>EMP - Emporiki Bank - USD</t>
  </si>
  <si>
    <t>PRC - Procredit Bank - USD</t>
  </si>
  <si>
    <t>RFZ - Raiffeissen Bank - USD</t>
  </si>
  <si>
    <t>TIB - Tirana Bank - USD</t>
  </si>
  <si>
    <t>Arka - LEK</t>
  </si>
  <si>
    <t>Arka - EUR</t>
  </si>
  <si>
    <t>Arka - USD</t>
  </si>
  <si>
    <t>Xhirime të  brëndëshme</t>
  </si>
  <si>
    <t>Llogari provizore</t>
  </si>
  <si>
    <t>R09 - Lëndë të para - Rërë</t>
  </si>
  <si>
    <t>R12 - Lëndë të para - Pirit</t>
  </si>
  <si>
    <t>R08 - Lëndë të para - Gips</t>
  </si>
  <si>
    <t>R11 - Lëndë të para - Shiste</t>
  </si>
  <si>
    <t>A13 - Materiale ndihmëse - Elektroda</t>
  </si>
  <si>
    <t>A15 - Materiale ndihmëse - Llamariana</t>
  </si>
  <si>
    <t>A18 - Materiale ndihmëse - Kimikate</t>
  </si>
  <si>
    <t>A06 - Materiale ndihmëse - Materiale IT</t>
  </si>
  <si>
    <t>C04 - Lëndë djegëse - Qymyr importi</t>
  </si>
  <si>
    <t>C02 - Lëndë djegëse - Disel për furrën</t>
  </si>
  <si>
    <t>C10 - Lëndë djegëse - Mazut</t>
  </si>
  <si>
    <t>C11 - Lëndë djegëse - Solar</t>
  </si>
  <si>
    <t>C13 - Lëndë djegëse - Oksigjen/Acitilen</t>
  </si>
  <si>
    <t>S10 - Pjesë ndërrimi - Thasë filtri</t>
  </si>
  <si>
    <t>S04 - Pjesë ndërrimi - Për automjete</t>
  </si>
  <si>
    <t>P01 - Materiale paketimi - Thasë letre</t>
  </si>
  <si>
    <t>P07 - Materiale paketimi - Gas</t>
  </si>
  <si>
    <t>Materiale të tjera</t>
  </si>
  <si>
    <t>Blerje shërbimesh - Ujë (Kompania)</t>
  </si>
  <si>
    <t>Blerje shërbimesh - Ujë (apt)</t>
  </si>
  <si>
    <t>Shërbime në Karriere</t>
  </si>
  <si>
    <t>Shërbime të përgjithshme prodhimi</t>
  </si>
  <si>
    <t>Shpenzime avokatie</t>
  </si>
  <si>
    <t>Qera Zyre</t>
  </si>
  <si>
    <t>Qera apartamente</t>
  </si>
  <si>
    <t>R&amp;M automjete - Shërbime kontraktuale</t>
  </si>
  <si>
    <t>R&amp;M Ndërtesa - Shërbime kontractuale</t>
  </si>
  <si>
    <t>R &amp; M aptartments</t>
  </si>
  <si>
    <t>Siguracioni i fabrikës</t>
  </si>
  <si>
    <t>Siguracion i punonjësve</t>
  </si>
  <si>
    <t>Siguracion i automjeteve</t>
  </si>
  <si>
    <t>Shërbimi rojes private</t>
  </si>
  <si>
    <t>Catering-Canteen</t>
  </si>
  <si>
    <t>Entertainment</t>
  </si>
  <si>
    <t>Antarësime, Abonime</t>
  </si>
  <si>
    <t>Librari teknike</t>
  </si>
  <si>
    <t>Të tjera të përgjithshme</t>
  </si>
  <si>
    <t>Kancelari, printime dhe fotokopje</t>
  </si>
  <si>
    <t>Konferenca, Simposiume</t>
  </si>
  <si>
    <t>Shpenzime mjeksore (medikamente)</t>
  </si>
  <si>
    <t>Shpenzime Marketingu</t>
  </si>
  <si>
    <t>Rregullime/Sistemime të vogla llogarish</t>
  </si>
  <si>
    <t>Reklama, Publicitet</t>
  </si>
  <si>
    <t>Shpenzime Udhëtimi - Hotel and lodging</t>
  </si>
  <si>
    <t>Shpenzime Udhëtimi - Bileta avioni</t>
  </si>
  <si>
    <t>Shpenzime Udhëtimi - Restorant</t>
  </si>
  <si>
    <t>Shpenzime Udhëtimi - Dieta</t>
  </si>
  <si>
    <t>Shpenzime Udhëtimi - Të tjera</t>
  </si>
  <si>
    <t>Shpenzime Telefon&amp;Internet</t>
  </si>
  <si>
    <t>Shpenzime Postare</t>
  </si>
  <si>
    <t>Shpenzime transporti - Me kontratë</t>
  </si>
  <si>
    <t>Shpenzime shpërndarje çimento</t>
  </si>
  <si>
    <t>Shpenzime transporti - Personeli</t>
  </si>
  <si>
    <t>Shpenzime transporti - Të tjera</t>
  </si>
  <si>
    <t>Komisione dhe tarifa bankare</t>
  </si>
  <si>
    <t>Shpenzime dogane</t>
  </si>
  <si>
    <t>Shpenzime të tjera te lidhura me doganën</t>
  </si>
  <si>
    <t>Tatim Taksa - Taksa Minerare</t>
  </si>
  <si>
    <t>Tatim Taksa - Automjete</t>
  </si>
  <si>
    <t>Paga</t>
  </si>
  <si>
    <t>Sigurime shoqërore (kompania)</t>
  </si>
  <si>
    <t>Sigurime shëndetsore (kompania)</t>
  </si>
  <si>
    <t>Trainime Jo -Teknike</t>
  </si>
  <si>
    <t>Dhurata , donacione, sponsorizime</t>
  </si>
  <si>
    <t>Shpenzime përfaqësimi</t>
  </si>
  <si>
    <t>Shpenzime për interesa bankare</t>
  </si>
  <si>
    <t>Shpenzime financiare</t>
  </si>
  <si>
    <t>Humbje nga këmbimet valutore</t>
  </si>
  <si>
    <t>Shpenzime amortizimi - Ndërtesa</t>
  </si>
  <si>
    <t>Shpenzime amortizimi - Makineri, Paisje</t>
  </si>
  <si>
    <t>Shpenzime amortizimi - Mjete transporti</t>
  </si>
  <si>
    <t>Shitje çimento - CT32.5</t>
  </si>
  <si>
    <t>Shitje çimento - CR42.5</t>
  </si>
  <si>
    <t>Të ardhura të tjera - të tjera</t>
  </si>
  <si>
    <t>Ndryshim gjëndje - WP 04 HG limestone</t>
  </si>
  <si>
    <t>Ndryshim gjëndje - WP 05 Raw clay</t>
  </si>
  <si>
    <t>Ndryshim gjëndje - WP 09 Clinker</t>
  </si>
  <si>
    <t>Ndryshim gjëndje - FP 01 CR32.5</t>
  </si>
  <si>
    <t>Ndryshim gjëndje - FP 02 CT32.5</t>
  </si>
  <si>
    <t>Ndryshim gjëndje - FP 03 CR42.5</t>
  </si>
  <si>
    <t>Fitim nga këmbimet valutore</t>
  </si>
  <si>
    <t>Bilanci i Celjes</t>
  </si>
  <si>
    <t>FSC1</t>
  </si>
  <si>
    <t>FSC2</t>
  </si>
  <si>
    <t>Second Line Fee</t>
  </si>
  <si>
    <t>Amortizimi për instalime, makineri e pai</t>
  </si>
  <si>
    <t>Amortizimi për hapje karriere  - guri gë</t>
  </si>
  <si>
    <t>Paga dhe shpërblime - Local staff on the</t>
  </si>
  <si>
    <t>Detyrime për sigurime - Union contributi</t>
  </si>
  <si>
    <t>Detyrime për shtetin -Tatim mbi të ardhu</t>
  </si>
  <si>
    <t>Detyrime për shtetin -Tatime në burim -</t>
  </si>
  <si>
    <t>Llogari të lidhura - Seament Internation</t>
  </si>
  <si>
    <t>Llogari të lidhura - Seament Albania - L</t>
  </si>
  <si>
    <t>Shpenzime për t'u shpërndarë - Siguracio</t>
  </si>
  <si>
    <t>ALPHA BANK PROJECT-LEK</t>
  </si>
  <si>
    <t>ALPHA BANK PROJECT-USD</t>
  </si>
  <si>
    <t>VEPRIME EURO/USD</t>
  </si>
  <si>
    <t>A06 - Materiale ndihmëse - Të tjera mate</t>
  </si>
  <si>
    <t>A08 - Materiale ndihmëse - Vida dhe Bull</t>
  </si>
  <si>
    <t>A09 - Materiale ndihmëse - Profile hekur</t>
  </si>
  <si>
    <t>A11 - Materiale ndihmëse - Rripa transme</t>
  </si>
  <si>
    <t>A14 - Materiale ndihmëse - Kablo dhe tel</t>
  </si>
  <si>
    <t>A16 - Materiale ndihmëse - Materiale ele</t>
  </si>
  <si>
    <t>A17 - Materiale ndihmëse - Materale hidr</t>
  </si>
  <si>
    <t>A06 - Materiale ndihmëse - Materiale zyr</t>
  </si>
  <si>
    <t>C03 - Lëndë djegëse - HFO për Gjenerator</t>
  </si>
  <si>
    <t>C08 - Lëndë djegëse - Lubrifikantë, Gras</t>
  </si>
  <si>
    <t>S03 - Pjesë ndërrimi - Veshje të brëndës</t>
  </si>
  <si>
    <t>S08 - Pjesë ndërrimi - Të tjera pjesë nd</t>
  </si>
  <si>
    <t>S09 - Pjesë ndërrimi - Të tjera pjesë nd</t>
  </si>
  <si>
    <t>S06 - Pjesë ndërrimi - Të tjera dhe elek</t>
  </si>
  <si>
    <t>P03 - Materiale paketimi - Shrink film (</t>
  </si>
  <si>
    <t>O04 - Materiale të tjera - Vegla elektri</t>
  </si>
  <si>
    <t>O05 - Materiale të tjera - Vegla mekanik</t>
  </si>
  <si>
    <t>O06 - Materiale të tjera - Vegla të tjer</t>
  </si>
  <si>
    <t>O09 - Materiale të tjera - Vegla pune &lt;1</t>
  </si>
  <si>
    <t>O10 - Materiale të tjera - Vegla pune në</t>
  </si>
  <si>
    <t>O07 - Materiale të tjera - Paisje siguri</t>
  </si>
  <si>
    <t>O01&amp;02 - Materiale të tjera - Veshje pun</t>
  </si>
  <si>
    <t>Blerje shërbimesh - Energji elektrike (K</t>
  </si>
  <si>
    <t>Blerje shërbimesh - Energji elektrike (a</t>
  </si>
  <si>
    <t>R&amp;M Makineri/Paisje - Shërbime kontraktu</t>
  </si>
  <si>
    <t>R&amp;M Makineri/Paisje - Shërbime inxhinier</t>
  </si>
  <si>
    <t>R&amp;M Makineri/Paisje - Paisje riparuese m</t>
  </si>
  <si>
    <t>R&amp;M Mobile Equipt. - Shërbime kontraktua</t>
  </si>
  <si>
    <t>R&amp;M Mobile Equipt. - Shërbime inxhinieri</t>
  </si>
  <si>
    <t>Paga Personeli i Huaj</t>
  </si>
  <si>
    <t>Sigurime Shoq.-Staff i Huaj</t>
  </si>
  <si>
    <t>Shpenzime amortizimi - Mobilje e paisje</t>
  </si>
  <si>
    <t>Shpenzime amortizimi - Paisje informativ</t>
  </si>
  <si>
    <t>Shpenzime amortizimi - Hapje karriere gu</t>
  </si>
  <si>
    <t>Shpenzime amortizimi - Hapje karriere ar</t>
  </si>
  <si>
    <t>Ndryshim gjëndje - WP 01 Uncrushed limes</t>
  </si>
  <si>
    <t>Assets</t>
  </si>
  <si>
    <t>FS Main 1</t>
  </si>
  <si>
    <t>FS Main 2</t>
  </si>
  <si>
    <t>R04 -</t>
  </si>
  <si>
    <t>C12 - Blended HFO</t>
  </si>
  <si>
    <t>Provisions</t>
  </si>
  <si>
    <t>Advertising</t>
  </si>
  <si>
    <t>Clinker</t>
  </si>
  <si>
    <t>No</t>
  </si>
  <si>
    <t>Periudha: 03 - 03</t>
  </si>
  <si>
    <t>140 - ADMINISTRATION &amp; FINANCE</t>
  </si>
  <si>
    <t>150 - OTHER NON-PRODUCTION OVERHEAD</t>
  </si>
  <si>
    <t>160 - SALES AND MARKETING</t>
  </si>
  <si>
    <t>Totals</t>
  </si>
  <si>
    <t>1013 Financial Income</t>
  </si>
  <si>
    <t>1051 Disposal of Fixed Assets</t>
  </si>
  <si>
    <t>331 Lubrication Oils and Greases</t>
  </si>
  <si>
    <t>337 Other Maintenance</t>
  </si>
  <si>
    <t>345 Electrical material</t>
  </si>
  <si>
    <t>349 Mechanical tools</t>
  </si>
  <si>
    <t>351 Tires</t>
  </si>
  <si>
    <t>354 Auto Spare parts</t>
  </si>
  <si>
    <t>402 Diesel / Gasoline for transport, po</t>
  </si>
  <si>
    <t>478 Security</t>
  </si>
  <si>
    <t>480 Electricity from KESH</t>
  </si>
  <si>
    <t>481 Vehicle insurance</t>
  </si>
  <si>
    <t>482 Industrial water</t>
  </si>
  <si>
    <t>520 Travel</t>
  </si>
  <si>
    <t>530 Sponsorships, Donations and Gifts</t>
  </si>
  <si>
    <t>580 Bank charges</t>
  </si>
  <si>
    <t>581 Custom duties</t>
  </si>
  <si>
    <t>582 Custom related expenses</t>
  </si>
  <si>
    <t>585 Withholding tax</t>
  </si>
  <si>
    <t>586 Other taxes</t>
  </si>
  <si>
    <t>590 Sundry Expenses</t>
  </si>
  <si>
    <t>591 Telephone &amp; Postage</t>
  </si>
  <si>
    <t>592 Stationary, printing and photocopy</t>
  </si>
  <si>
    <t>594 Apartments - Rent</t>
  </si>
  <si>
    <t>597 Apartments - other R&amp;M</t>
  </si>
  <si>
    <t>710 Salaries and Wages</t>
  </si>
  <si>
    <t>720 Personnel Social Benefits</t>
  </si>
  <si>
    <t>730 Contract Labor</t>
  </si>
  <si>
    <t>750 Medical Expenses</t>
  </si>
  <si>
    <t>751 Personnel Insurance</t>
  </si>
  <si>
    <t>910 Insurance</t>
  </si>
  <si>
    <t>940 Financial Fees</t>
  </si>
  <si>
    <t>960 Legal Fees</t>
  </si>
  <si>
    <t>Cost Types</t>
  </si>
  <si>
    <t>Cost Centers</t>
  </si>
  <si>
    <t>From</t>
  </si>
  <si>
    <t>To A</t>
  </si>
  <si>
    <t>To M</t>
  </si>
  <si>
    <t>To O</t>
  </si>
  <si>
    <t>413-BG-LEK-00005</t>
  </si>
  <si>
    <t>ACE SHPK</t>
  </si>
  <si>
    <t>413-OTH-LEK-00002</t>
  </si>
  <si>
    <t>403-USD-0005</t>
  </si>
  <si>
    <t>MOVEMENTS</t>
  </si>
  <si>
    <t>DT</t>
  </si>
  <si>
    <t>CR</t>
  </si>
  <si>
    <t>Hapje Karriere per Argjilen</t>
  </si>
  <si>
    <t>Instalime, mak.paisje, instrumente</t>
  </si>
  <si>
    <t>Pack Machines &amp; Elevators</t>
  </si>
  <si>
    <t>Bucket &amp; Reel Steel Base</t>
  </si>
  <si>
    <t>WINLINE</t>
  </si>
  <si>
    <t>Aksione në komp. kontrolluar - UNIBULK</t>
  </si>
  <si>
    <t>Aksione në komp. kontrolluar - FK TRANS</t>
  </si>
  <si>
    <t>Aksione në komp. kontrolluar - FK HANDLI</t>
  </si>
  <si>
    <t>R12 - Pyrite / Irone ore</t>
  </si>
  <si>
    <t>A01 - Magnesit Bricks</t>
  </si>
  <si>
    <t>A09 - Steel Bars and Profiles</t>
  </si>
  <si>
    <t>A10 - Belts for Conveyors</t>
  </si>
  <si>
    <t>A11 - Belts Other</t>
  </si>
  <si>
    <t>A15 - Steel Sheets</t>
  </si>
  <si>
    <t>A16 - Electrical Materials</t>
  </si>
  <si>
    <t>A17 - Hydraulic Material</t>
  </si>
  <si>
    <t>C02 - Diesel for Kiln</t>
  </si>
  <si>
    <t>C03 - Diesel for Power Plant</t>
  </si>
  <si>
    <t>C06 - Other Combustibles</t>
  </si>
  <si>
    <t>C07 - Diesel for Transportation</t>
  </si>
  <si>
    <t>C08 - Lubricants</t>
  </si>
  <si>
    <t>C09 -</t>
  </si>
  <si>
    <t>C10 - Mazut - HFO</t>
  </si>
  <si>
    <t>C11 - Solar - LFO</t>
  </si>
  <si>
    <t>S04 - Spare Parts for Cars &amp; trucks</t>
  </si>
  <si>
    <t>S06 - Other Spare Parts</t>
  </si>
  <si>
    <t>S07 - Motors (Low / med. size)</t>
  </si>
  <si>
    <t>S08 - Mechanical Spare Parts</t>
  </si>
  <si>
    <t>S09 - Eletrical Spare Parts</t>
  </si>
  <si>
    <t>S11 - Rope Way Spare Parts</t>
  </si>
  <si>
    <t>P04 - Slings / Rrypa</t>
  </si>
  <si>
    <t>P06 - Other Packing</t>
  </si>
  <si>
    <t>O04 - Electrical Tools</t>
  </si>
  <si>
    <t>O05 - Mechanical Tools</t>
  </si>
  <si>
    <t>O09 - Tools &lt;500</t>
  </si>
  <si>
    <t>Prodh. në proçes - WP 01 Uncrushed limes</t>
  </si>
  <si>
    <t>Prodh. në proçes - WP 04 HG limestone</t>
  </si>
  <si>
    <t>Prodh. në proçes - WP 05 Raw clay</t>
  </si>
  <si>
    <t>Prodh. në proçes - WP 07 Raw mixture</t>
  </si>
  <si>
    <t>Prodh. në proçes - WP 08 Raw meal</t>
  </si>
  <si>
    <t>Prodh. në proçes - WP 09 Clinker</t>
  </si>
  <si>
    <t>Prod. Gat. - FP 04 CR42.5</t>
  </si>
  <si>
    <t>401-EUR-0004</t>
  </si>
  <si>
    <t>GRAND HOTEL shpk</t>
  </si>
  <si>
    <t>401-EUR-0005</t>
  </si>
  <si>
    <t>EAGLE SECURITY SYSTEM</t>
  </si>
  <si>
    <t>401-EUR-0006</t>
  </si>
  <si>
    <t>ALBATLAS</t>
  </si>
  <si>
    <t>401-EUR-0007</t>
  </si>
  <si>
    <t>HOTEL PRESIDENT</t>
  </si>
  <si>
    <t>401-EUR-0008</t>
  </si>
  <si>
    <t>MAIA SHQIPERI</t>
  </si>
  <si>
    <t>401-EUR-0009</t>
  </si>
  <si>
    <t>MJ MAILLIS</t>
  </si>
  <si>
    <t>401-EUR-0010</t>
  </si>
  <si>
    <t>ALBANIA ONLINE</t>
  </si>
  <si>
    <t>401-EUR-0011</t>
  </si>
  <si>
    <t>BESIM HYSAJ</t>
  </si>
  <si>
    <t>401-EUR-0013</t>
  </si>
  <si>
    <t>DIAMANT</t>
  </si>
  <si>
    <t>401-EUR-0015</t>
  </si>
  <si>
    <t>RISTO SILIQI</t>
  </si>
  <si>
    <t>401-EUR-0016</t>
  </si>
  <si>
    <t>SIGAL - sh.a</t>
  </si>
  <si>
    <t>401-EUR-0017</t>
  </si>
  <si>
    <t>QIRJAKO THEODHORI</t>
  </si>
  <si>
    <t>401-EUR-0018</t>
  </si>
  <si>
    <t>DHL - INTERNATIONAL</t>
  </si>
  <si>
    <t>401-EUR-0019</t>
  </si>
  <si>
    <t>PRIMAR LENA</t>
  </si>
  <si>
    <t>401-EUR-0020</t>
  </si>
  <si>
    <t>PRONET shpk</t>
  </si>
  <si>
    <t>401-EUR-0021</t>
  </si>
  <si>
    <t>AGRON PECI</t>
  </si>
  <si>
    <t>401-EUR-0024</t>
  </si>
  <si>
    <t>EVA ELBASANI</t>
  </si>
  <si>
    <t>401-EUR-0025</t>
  </si>
  <si>
    <t>NAZIF MECULI</t>
  </si>
  <si>
    <t>401-EUR-0026</t>
  </si>
  <si>
    <t>DORELA GJYSHI</t>
  </si>
  <si>
    <t>401-EUR-0027</t>
  </si>
  <si>
    <t>ERNST &amp; YOUNG ALBANIA sh.a</t>
  </si>
  <si>
    <t>401-EUR-0028</t>
  </si>
  <si>
    <t>LINCOLN CENTER</t>
  </si>
  <si>
    <t>401-EUR-0030</t>
  </si>
  <si>
    <t>CLASSIC shpk</t>
  </si>
  <si>
    <t>401-EUR-0031</t>
  </si>
  <si>
    <t>ARTAN AGOLLI</t>
  </si>
  <si>
    <t>401-EUR-0032</t>
  </si>
  <si>
    <t>SHPETIM BALLA</t>
  </si>
  <si>
    <t>401-EUR-0034</t>
  </si>
  <si>
    <t>DHIMITER BOZO</t>
  </si>
  <si>
    <t>401-EUR-0035</t>
  </si>
  <si>
    <t>SOFIGAZ shpk</t>
  </si>
  <si>
    <t>401-EUR-0036</t>
  </si>
  <si>
    <t>GENC BOGA</t>
  </si>
  <si>
    <t>401-EUR-0037</t>
  </si>
  <si>
    <t>ILIR ELBASANI</t>
  </si>
  <si>
    <t>401-EUR-0042</t>
  </si>
  <si>
    <t>MAK ALBANIA CHATEAU LINZA</t>
  </si>
  <si>
    <t>401-EUR-0044</t>
  </si>
  <si>
    <t>PETRIT QAZOLLI</t>
  </si>
  <si>
    <t>401-EUR-0045</t>
  </si>
  <si>
    <t>PERIKLI GOGA</t>
  </si>
  <si>
    <t>401-EUR-0046</t>
  </si>
  <si>
    <t>YLLI DYLGJERI</t>
  </si>
  <si>
    <t>401-EUR-0047</t>
  </si>
  <si>
    <t>ALEXANDRIS ALBANIA shpk</t>
  </si>
  <si>
    <t>401-EUR-0048</t>
  </si>
  <si>
    <t>QAMIL ALIAJ</t>
  </si>
  <si>
    <t>401-EUR-0049</t>
  </si>
  <si>
    <t>MUSTAFA KAZIU</t>
  </si>
  <si>
    <t>401-EUR-0050</t>
  </si>
  <si>
    <t>ASHLEY &amp; HOLMES ALBANIA sh.a</t>
  </si>
  <si>
    <t>401-EUR-0051</t>
  </si>
  <si>
    <t>ALBANIA MOTOR COMPANY</t>
  </si>
  <si>
    <t>401-EUR-0052</t>
  </si>
  <si>
    <t>XHOI shpk</t>
  </si>
  <si>
    <t>401-EUR-0055</t>
  </si>
  <si>
    <t>EDUARD FRANGAJ</t>
  </si>
  <si>
    <t>401-EUR-0057</t>
  </si>
  <si>
    <t>SHKELQIM XHIJA</t>
  </si>
  <si>
    <t>401-EUR-0059</t>
  </si>
  <si>
    <t>DIMAPAK shpk</t>
  </si>
  <si>
    <t>401-EUR-0060</t>
  </si>
  <si>
    <t>SADP</t>
  </si>
  <si>
    <t>401-EUR-0063</t>
  </si>
  <si>
    <t>ARIF BRAHJA</t>
  </si>
  <si>
    <t>401-EUR-0064</t>
  </si>
  <si>
    <t>ABISSNET sh.a</t>
  </si>
  <si>
    <t>401-EUR-0065</t>
  </si>
  <si>
    <t>VALENTINA KAMANI</t>
  </si>
  <si>
    <t>401-EUR-0067</t>
  </si>
  <si>
    <t>LAUDA CONSULTING shpk</t>
  </si>
  <si>
    <t>401-EUR-0070</t>
  </si>
  <si>
    <t>ACEI shpk</t>
  </si>
  <si>
    <t>401-EUR-0071</t>
  </si>
  <si>
    <t>ARBER shpk (HOTEL ARBER)</t>
  </si>
  <si>
    <t>401-EUR-0072</t>
  </si>
  <si>
    <t>SELMAN sh.aLA</t>
  </si>
  <si>
    <t>401-EUR-0073</t>
  </si>
  <si>
    <t>SOTIR XANI</t>
  </si>
  <si>
    <t>401-EUR-0074</t>
  </si>
  <si>
    <t>INSTITUTI I MODELIMEVE NE BIZNES</t>
  </si>
  <si>
    <t>401-EUR-0075</t>
  </si>
  <si>
    <t>I.L.D-99 AUDITING shpk</t>
  </si>
  <si>
    <t>401-EUR-0076</t>
  </si>
  <si>
    <t>JORGO JORGI</t>
  </si>
  <si>
    <t>401-EUR-0077</t>
  </si>
  <si>
    <t>HALT TURS</t>
  </si>
  <si>
    <t>401-EUR-0078</t>
  </si>
  <si>
    <t>HAJDAR KOCIAJ</t>
  </si>
  <si>
    <t>401-EUR-0080</t>
  </si>
  <si>
    <t>SARDI GJOLLMA</t>
  </si>
  <si>
    <t>401-EUR-0081</t>
  </si>
  <si>
    <t>ILMI XHAFA</t>
  </si>
  <si>
    <t>401-EUR-0082</t>
  </si>
  <si>
    <t>I.SH.P.K. Konstruksione Metalike Shpk</t>
  </si>
  <si>
    <t>401-EUR-0083</t>
  </si>
  <si>
    <t>SKY NET ALBANIA</t>
  </si>
  <si>
    <t>401-EUR-0084</t>
  </si>
  <si>
    <t>FLSmidth</t>
  </si>
  <si>
    <t>401-EUR-0085</t>
  </si>
  <si>
    <t>VIJAYARAJU MULLAGIRI</t>
  </si>
  <si>
    <t>401-EUR-0086</t>
  </si>
  <si>
    <t>401-EUR-0087</t>
  </si>
  <si>
    <t>BELL AIR Shpk</t>
  </si>
  <si>
    <t>401-LEK-0001</t>
  </si>
  <si>
    <t>MAK ALBANIA</t>
  </si>
  <si>
    <t>401-LEK-0002</t>
  </si>
  <si>
    <t>SHRSF  VILI shpk</t>
  </si>
  <si>
    <t>401-LEK-0003</t>
  </si>
  <si>
    <t>DOGANA</t>
  </si>
  <si>
    <t>401-LEK-0004</t>
  </si>
  <si>
    <t>AGJENCIA MARI</t>
  </si>
  <si>
    <t>401-LEK-0005</t>
  </si>
  <si>
    <t>ABCOM shpk</t>
  </si>
  <si>
    <t>401-LEK-0006</t>
  </si>
  <si>
    <t>XHULIA shpk - GIPS</t>
  </si>
  <si>
    <t>401-LEK-0007</t>
  </si>
  <si>
    <t>ICEBERG PUBLICITY</t>
  </si>
  <si>
    <t>401-LEK-0008</t>
  </si>
  <si>
    <t>KEAD</t>
  </si>
  <si>
    <t>401-LEK-0009</t>
  </si>
  <si>
    <t>ARDI</t>
  </si>
  <si>
    <t>401-LEK-0011</t>
  </si>
  <si>
    <t>MOBITEL</t>
  </si>
  <si>
    <t>401-LEK-0013</t>
  </si>
  <si>
    <t>TOP LINE</t>
  </si>
  <si>
    <t>401-LEK-0014</t>
  </si>
  <si>
    <t>KRIJON</t>
  </si>
  <si>
    <t>401-LEK-0015</t>
  </si>
  <si>
    <t>BORJAN</t>
  </si>
  <si>
    <t>401-LEK-0017</t>
  </si>
  <si>
    <t>I T E GRUP</t>
  </si>
  <si>
    <t>401-LEK-0018</t>
  </si>
  <si>
    <t>NOEL ALBA TOOLS</t>
  </si>
  <si>
    <t>401-LEK-0019</t>
  </si>
  <si>
    <t>LOCI shpk - SHTUF</t>
  </si>
  <si>
    <t>401-LEK-0020</t>
  </si>
  <si>
    <t>R &amp; T shpk</t>
  </si>
  <si>
    <t>401-LEK-0022</t>
  </si>
  <si>
    <t>REXHINA shpk</t>
  </si>
  <si>
    <t>401-LEK-0023</t>
  </si>
  <si>
    <t>NEPTUN shpk</t>
  </si>
  <si>
    <t>401-LEK-0024</t>
  </si>
  <si>
    <t>REMONTI ELEKTRIK sh.a</t>
  </si>
  <si>
    <t>401-LEK-0026</t>
  </si>
  <si>
    <t>MARXH shpk</t>
  </si>
  <si>
    <t>401-LEK-0027</t>
  </si>
  <si>
    <t>B &amp; A - 02 shpk</t>
  </si>
  <si>
    <t>401-LEK-0029</t>
  </si>
  <si>
    <t>ECOMAR</t>
  </si>
  <si>
    <t>401-LEK-0030</t>
  </si>
  <si>
    <t>MEKOS shpk</t>
  </si>
  <si>
    <t>401-LEK-0031</t>
  </si>
  <si>
    <t>KRENAR BRAHO</t>
  </si>
  <si>
    <t>401-LEK-0033</t>
  </si>
  <si>
    <t>MONDI TRANS</t>
  </si>
  <si>
    <t>401-LEK-0034</t>
  </si>
  <si>
    <t>DUA GAZ sh.a</t>
  </si>
  <si>
    <t>401-LEK-0037</t>
  </si>
  <si>
    <t>VARVARA shpk</t>
  </si>
  <si>
    <t>401-LEK-0038</t>
  </si>
  <si>
    <t>AGIM CELA</t>
  </si>
  <si>
    <t>401-LEK-0039</t>
  </si>
  <si>
    <t>AGIM SALA</t>
  </si>
  <si>
    <t>401-LEK-0041</t>
  </si>
  <si>
    <t>BILAL STAFUKA</t>
  </si>
  <si>
    <t>401-LEK-0044</t>
  </si>
  <si>
    <t>LEZINA LACI</t>
  </si>
  <si>
    <t>401-LEK-0045</t>
  </si>
  <si>
    <t>RAMAZAN DOKU</t>
  </si>
  <si>
    <t>401-LEK-0048</t>
  </si>
  <si>
    <t>BABAJ</t>
  </si>
  <si>
    <t>401-LEK-0050</t>
  </si>
  <si>
    <t>BARIE STOJKU - 20000516</t>
  </si>
  <si>
    <t>401-LEK-0051</t>
  </si>
  <si>
    <t>AFRIM STOJKU - 17023028</t>
  </si>
  <si>
    <t>401-LEK-0052</t>
  </si>
  <si>
    <t>MYFIT METALLA</t>
  </si>
  <si>
    <t>401-LEK-0053</t>
  </si>
  <si>
    <t>BNT ELECTRONICS</t>
  </si>
  <si>
    <t>401-LEK-0055</t>
  </si>
  <si>
    <t>M.CAKCIRI</t>
  </si>
  <si>
    <t>401-LEK-0056</t>
  </si>
  <si>
    <t>LABORATORI ALB CONSULT 2</t>
  </si>
  <si>
    <t>401-LEK-0058</t>
  </si>
  <si>
    <t>ALEKSANDER CAVO</t>
  </si>
  <si>
    <t>401-LEK-0059</t>
  </si>
  <si>
    <t>GTS</t>
  </si>
  <si>
    <t>401-LEK-0060</t>
  </si>
  <si>
    <t>SONI shpk</t>
  </si>
  <si>
    <t>401-LEK-0062</t>
  </si>
  <si>
    <t>BIsh.a</t>
  </si>
  <si>
    <t>401-LEK-0063</t>
  </si>
  <si>
    <t>ROGNER HOTEL EUROPARK, GOLDEN EAGLE shpk</t>
  </si>
  <si>
    <t>401-LEK-0065</t>
  </si>
  <si>
    <t>ELVIM VEGLA PUNE</t>
  </si>
  <si>
    <t>401-LEK-0066</t>
  </si>
  <si>
    <t>LANDI (ISA CELA)</t>
  </si>
  <si>
    <t>401-LEK-0068</t>
  </si>
  <si>
    <t>KADIU sh.a</t>
  </si>
  <si>
    <t>401-LEK-0070</t>
  </si>
  <si>
    <t>ERALD SULA</t>
  </si>
  <si>
    <t>401-LEK-0073</t>
  </si>
  <si>
    <t>SKERDI</t>
  </si>
  <si>
    <t>401-LEK-0076</t>
  </si>
  <si>
    <t>SHPRESA - AL</t>
  </si>
  <si>
    <t>401-LEK-0078</t>
  </si>
  <si>
    <t>SIM</t>
  </si>
  <si>
    <t>401-LEK-0079</t>
  </si>
  <si>
    <t>ALBA ELETTRICA</t>
  </si>
  <si>
    <t>401-LEK-0080</t>
  </si>
  <si>
    <t>SHAQIR KUPA</t>
  </si>
  <si>
    <t>401-LEK-0081</t>
  </si>
  <si>
    <t>MIRLIN shpk</t>
  </si>
  <si>
    <t>401-LEK-0082</t>
  </si>
  <si>
    <t>INSTITUTI I STUDIMEVE TE AMBJENTIT</t>
  </si>
  <si>
    <t>401-LEK-0085</t>
  </si>
  <si>
    <t>ARDIAN MERA</t>
  </si>
  <si>
    <t>401-LEK-0087</t>
  </si>
  <si>
    <t>ALEKSANDER KAPLLANI</t>
  </si>
  <si>
    <t>401-LEK-0089</t>
  </si>
  <si>
    <t>401-LEK-0091</t>
  </si>
  <si>
    <t>ALBANIA CONSORTIUM TIRANE INTERNATIONAL</t>
  </si>
  <si>
    <t>401-LEK-0092</t>
  </si>
  <si>
    <t>DELTA PRINT STUDIO GRAAFIKE</t>
  </si>
  <si>
    <t>401-LEK-0093</t>
  </si>
  <si>
    <t>AURELIO</t>
  </si>
  <si>
    <t>401-LEK-0094</t>
  </si>
  <si>
    <t>ITAL CLEAN INDUSTRY</t>
  </si>
  <si>
    <t>401-LEK-0097</t>
  </si>
  <si>
    <t>KASTRIOTI 02</t>
  </si>
  <si>
    <t>401-LEK-0099</t>
  </si>
  <si>
    <t>SHERATON TIRANA HOLET &amp; TOWERS</t>
  </si>
  <si>
    <t>401-LEK-0100</t>
  </si>
  <si>
    <t>VASIL BRATKO</t>
  </si>
  <si>
    <t>401-LEK-0101</t>
  </si>
  <si>
    <t>ELVA 2001</t>
  </si>
  <si>
    <t>401-LEK-0102</t>
  </si>
  <si>
    <t>BARDHI</t>
  </si>
  <si>
    <t>401-LEK-0105</t>
  </si>
  <si>
    <t>401-LEK-0110</t>
  </si>
  <si>
    <t>LEKA SERVIS - ARTAN LEKA</t>
  </si>
  <si>
    <t>401-LEK-0112</t>
  </si>
  <si>
    <t>A / D shpk. DORIAN FERIZAJ</t>
  </si>
  <si>
    <t>401-LEK-0115</t>
  </si>
  <si>
    <t>VESEL ARUCAJ</t>
  </si>
  <si>
    <t>401-LEK-0116</t>
  </si>
  <si>
    <t>KUJTIM DEMERXHIU</t>
  </si>
  <si>
    <t>401-LEK-0117</t>
  </si>
  <si>
    <t>GENTJAN MEHMETI</t>
  </si>
  <si>
    <t>401-LEK-0118</t>
  </si>
  <si>
    <t>BUJAR ZALLA</t>
  </si>
  <si>
    <t>401-LEK-0119</t>
  </si>
  <si>
    <t>FATMIR DERVISHI</t>
  </si>
  <si>
    <t>401-LEK-0120</t>
  </si>
  <si>
    <t>ASTRIT KANI</t>
  </si>
  <si>
    <t>401-LEK-0121</t>
  </si>
  <si>
    <t>AGIM PREZA</t>
  </si>
  <si>
    <t>401-LEK-0122</t>
  </si>
  <si>
    <t>ARTAN MUSTA</t>
  </si>
  <si>
    <t>401-LEK-0123</t>
  </si>
  <si>
    <t>ALFRED HALILI</t>
  </si>
  <si>
    <t>401-LEK-0124</t>
  </si>
  <si>
    <t>AFRIM SALA</t>
  </si>
  <si>
    <t>401-LEK-0125</t>
  </si>
  <si>
    <t>BASHKIM KARAJ</t>
  </si>
  <si>
    <t>401-LEK-0126</t>
  </si>
  <si>
    <t>XHEMAL TEMA</t>
  </si>
  <si>
    <t>401-LEK-0128</t>
  </si>
  <si>
    <t>UJORI - FILIALI TIRANE</t>
  </si>
  <si>
    <t>401-LEK-0129</t>
  </si>
  <si>
    <t>AVEL SH. P. K</t>
  </si>
  <si>
    <t>401-LEK-0134</t>
  </si>
  <si>
    <t>BEGART OIL</t>
  </si>
  <si>
    <t>401-LEK-0136</t>
  </si>
  <si>
    <t>FIORE RICAMBI shpk</t>
  </si>
  <si>
    <t>401-LEK-0140</t>
  </si>
  <si>
    <t>ULTRA MOTORS</t>
  </si>
  <si>
    <t>401-LEK-0143</t>
  </si>
  <si>
    <t>FU FERRA</t>
  </si>
  <si>
    <t>401-LEK-0146</t>
  </si>
  <si>
    <t>A M U shpk</t>
  </si>
  <si>
    <t>401-LEK-0147</t>
  </si>
  <si>
    <t>CBMI CONSTRUCTION LEK</t>
  </si>
  <si>
    <t>401-LEK-0148</t>
  </si>
  <si>
    <t>GLEJDIS shpk</t>
  </si>
  <si>
    <t>401-LEK-0149</t>
  </si>
  <si>
    <t>COFFEE CLUB LAVAZZA shpk</t>
  </si>
  <si>
    <t>401-LEK-0151</t>
  </si>
  <si>
    <t>ShAQIR BESHINA</t>
  </si>
  <si>
    <t>401-LEK-0154</t>
  </si>
  <si>
    <t>BILBIL ZALLA</t>
  </si>
  <si>
    <t>401-LEK-0157</t>
  </si>
  <si>
    <t>BARDHYL HIDRI</t>
  </si>
  <si>
    <t>401-LEK-0159</t>
  </si>
  <si>
    <t>EUROMAX shpk</t>
  </si>
  <si>
    <t>401-LEK-0160</t>
  </si>
  <si>
    <t>FADIL ZALLA</t>
  </si>
  <si>
    <t>401-LEK-0161</t>
  </si>
  <si>
    <t>NIKOLL BRUKA</t>
  </si>
  <si>
    <t>401-LEK-0164</t>
  </si>
  <si>
    <t>BORG</t>
  </si>
  <si>
    <t>401-LEK-0167</t>
  </si>
  <si>
    <t>MEHDI LLESHI</t>
  </si>
  <si>
    <t>401-LEK-0171</t>
  </si>
  <si>
    <t>REDAM shpk</t>
  </si>
  <si>
    <t>401-LEK-0172</t>
  </si>
  <si>
    <t>VOJO MALO</t>
  </si>
  <si>
    <t>401-LEK-0175</t>
  </si>
  <si>
    <t>SALILLARI shpk</t>
  </si>
  <si>
    <t>401-LEK-0177</t>
  </si>
  <si>
    <t>KOZETA BREGU</t>
  </si>
  <si>
    <t>401-LEK-0179</t>
  </si>
  <si>
    <t>PETRIT USHTELENCA</t>
  </si>
  <si>
    <t>401-LEK-0180</t>
  </si>
  <si>
    <t>ARTUR SHEHU</t>
  </si>
  <si>
    <t>401-LEK-0181</t>
  </si>
  <si>
    <t>RIAL IVECO</t>
  </si>
  <si>
    <t>401-LEK-0183</t>
  </si>
  <si>
    <t>LUAN LOCI</t>
  </si>
  <si>
    <t>401-LEK-0184</t>
  </si>
  <si>
    <t>RAJONI HEKURUDHOR LAC</t>
  </si>
  <si>
    <t>401-LEK-0185</t>
  </si>
  <si>
    <t>XHAFERAJ shpk</t>
  </si>
  <si>
    <t>401-LEK-0186</t>
  </si>
  <si>
    <t>FIRMA RIA 2000 shpk</t>
  </si>
  <si>
    <t>401-LEK-0187</t>
  </si>
  <si>
    <t>HOTEL DIPLOMAT FASHION</t>
  </si>
  <si>
    <t>401-LEK-0188</t>
  </si>
  <si>
    <t>MEDI LLESHI</t>
  </si>
  <si>
    <t>401-LEK-0191</t>
  </si>
  <si>
    <t>SHKELQIM ISMAILI</t>
  </si>
  <si>
    <t>401-LEK-0214</t>
  </si>
  <si>
    <t>ARDIAN KURTI</t>
  </si>
  <si>
    <t>401-LEK-0215</t>
  </si>
  <si>
    <t>BELEG KOLA</t>
  </si>
  <si>
    <t>401-LEK-0221</t>
  </si>
  <si>
    <t>ARJAN KUNTI FIRMA ELMICO</t>
  </si>
  <si>
    <t>401-LEK-0225</t>
  </si>
  <si>
    <t>RAFAELO 2002</t>
  </si>
  <si>
    <t>401-LEK-0235</t>
  </si>
  <si>
    <t>NAMIK XHAFERRAJ</t>
  </si>
  <si>
    <t>401-LEK-0237</t>
  </si>
  <si>
    <t>AMADEUS GROUP</t>
  </si>
  <si>
    <t>401-LEK-0238</t>
  </si>
  <si>
    <t>AUTO TANA</t>
  </si>
  <si>
    <t>401-LEK-0239</t>
  </si>
  <si>
    <t>TIRANA DUE shpk</t>
  </si>
  <si>
    <t>401-LEK-0243</t>
  </si>
  <si>
    <t>GLOBAL SERVISE sh.a</t>
  </si>
  <si>
    <t>401-LEK-0250</t>
  </si>
  <si>
    <t>KLODIAN VOCAJ - PJESE KEMBIMI</t>
  </si>
  <si>
    <t>401-LEK-0253</t>
  </si>
  <si>
    <t>EDMOND DACI - AUTO SERVIS</t>
  </si>
  <si>
    <t>401-LEK-0258</t>
  </si>
  <si>
    <t>VIOLETA MULLA</t>
  </si>
  <si>
    <t>401-LEK-0260</t>
  </si>
  <si>
    <t>ELEKTROINVEST shpk</t>
  </si>
  <si>
    <t>401-LEK-0263</t>
  </si>
  <si>
    <t>ALBANIAN MOBILE COMMUNICATIONS</t>
  </si>
  <si>
    <t>401-LEK-0268</t>
  </si>
  <si>
    <t>YLLI ZENELI</t>
  </si>
  <si>
    <t>401-LEK-0269</t>
  </si>
  <si>
    <t>ADRIATIK KAYNAK shpk</t>
  </si>
  <si>
    <t>401-LEK-0270</t>
  </si>
  <si>
    <t>3A PROFILE shpk</t>
  </si>
  <si>
    <t>401-LEK-0275</t>
  </si>
  <si>
    <t>KUJTIM NEZIRI</t>
  </si>
  <si>
    <t>401-LEK-0279</t>
  </si>
  <si>
    <t>LOCI shpk - ARGJILE</t>
  </si>
  <si>
    <t>401-LEK-0280</t>
  </si>
  <si>
    <t>XHULIO -shpk - TRANSPORT</t>
  </si>
  <si>
    <t>401-LEK-0281</t>
  </si>
  <si>
    <t>LOCI shpk - TRANSPORT</t>
  </si>
  <si>
    <t>401-LEK-0282</t>
  </si>
  <si>
    <t>XHULIO shpk - OTHER</t>
  </si>
  <si>
    <t>401-LEK-0287</t>
  </si>
  <si>
    <t>INF 93</t>
  </si>
  <si>
    <t>401-LEK-0288</t>
  </si>
  <si>
    <t>IRAKLI SHEGANI</t>
  </si>
  <si>
    <t>401-LEK-0289</t>
  </si>
  <si>
    <t>ILIR MUSTAFARAJ</t>
  </si>
  <si>
    <t>401-LEK-0293</t>
  </si>
  <si>
    <t>TAULANT KARKINI</t>
  </si>
  <si>
    <t>401-LEK-0296</t>
  </si>
  <si>
    <t>ERZENI - 1</t>
  </si>
  <si>
    <t>401-LEK-0298</t>
  </si>
  <si>
    <t>MONDI KODHELI</t>
  </si>
  <si>
    <t>401-LEK-0300</t>
  </si>
  <si>
    <t>HADO BANUSHI</t>
  </si>
  <si>
    <t>401-LEK-0304</t>
  </si>
  <si>
    <t>FIRMA ERMIR shpk</t>
  </si>
  <si>
    <t>401-LEK-0307</t>
  </si>
  <si>
    <t>WU'RTH ALBANIA shpk</t>
  </si>
  <si>
    <t>401-LEK-0308</t>
  </si>
  <si>
    <t>P.DUKATI, PJESE KEMBIMI</t>
  </si>
  <si>
    <t>401-LEK-0309</t>
  </si>
  <si>
    <t>C C S shpk</t>
  </si>
  <si>
    <t>401-LEK-0311</t>
  </si>
  <si>
    <t>ER - ED shpk</t>
  </si>
  <si>
    <t>401-LEK-0313</t>
  </si>
  <si>
    <t>FLODA TRANS - HYSEN CAJKA</t>
  </si>
  <si>
    <t>401-LEK-0315</t>
  </si>
  <si>
    <t>MUHARREM HYKA</t>
  </si>
  <si>
    <t>401-LEK-0319</t>
  </si>
  <si>
    <t>TRANS ALBANIA</t>
  </si>
  <si>
    <t>401-LEK-0322</t>
  </si>
  <si>
    <t>SON - 2 shpk</t>
  </si>
  <si>
    <t>401-LEK-0327</t>
  </si>
  <si>
    <t>EDUART TUPI</t>
  </si>
  <si>
    <t>401-LEK-0334</t>
  </si>
  <si>
    <t>D &amp; R, AGJENSI DOGANORE</t>
  </si>
  <si>
    <t>401-LEK-0337</t>
  </si>
  <si>
    <t>SERVIS BUSHI</t>
  </si>
  <si>
    <t>401-LEK-0338</t>
  </si>
  <si>
    <t>ALBI - XH shpk</t>
  </si>
  <si>
    <t>401-LEK-0339</t>
  </si>
  <si>
    <t>VASIL GASHI</t>
  </si>
  <si>
    <t>401-LEK-0341</t>
  </si>
  <si>
    <t>FILIALI ELEKTRIK KRUJE</t>
  </si>
  <si>
    <t>401-LEK-0342</t>
  </si>
  <si>
    <t>SIGAL sh.a</t>
  </si>
  <si>
    <t>401-LEK-0343</t>
  </si>
  <si>
    <t>TOOLS MARKET</t>
  </si>
  <si>
    <t>401-LEK-0344</t>
  </si>
  <si>
    <t>INFOSOFT SYSTEMS</t>
  </si>
  <si>
    <t>401-LEK-0346</t>
  </si>
  <si>
    <t>BASHKIMI Z</t>
  </si>
  <si>
    <t>401-LEK-0347</t>
  </si>
  <si>
    <t>SHOP OF SKF</t>
  </si>
  <si>
    <t>401-LEK-0349</t>
  </si>
  <si>
    <t>ISTN</t>
  </si>
  <si>
    <t>401-LEK-0351</t>
  </si>
  <si>
    <t>ABIESSE</t>
  </si>
  <si>
    <t>401-LEK-0352</t>
  </si>
  <si>
    <t>ALBETON - 5</t>
  </si>
  <si>
    <t>401-LEK-0353</t>
  </si>
  <si>
    <t>FIRMA DACI</t>
  </si>
  <si>
    <t>401-LEK-0354</t>
  </si>
  <si>
    <t>MAIA  SHQIPERI</t>
  </si>
  <si>
    <t>401-LEK-0355</t>
  </si>
  <si>
    <t>SINTEZA CO.</t>
  </si>
  <si>
    <t>401-LEK-0356</t>
  </si>
  <si>
    <t>IVA ELEKTRONIK</t>
  </si>
  <si>
    <t>401-LEK-0357</t>
  </si>
  <si>
    <t>BASHEKA</t>
  </si>
  <si>
    <t>401-LEK-0359</t>
  </si>
  <si>
    <t>UZINA KALDAJA sh.a</t>
  </si>
  <si>
    <t>401-LEK-0361</t>
  </si>
  <si>
    <t>AGJENCIA PELIKAN</t>
  </si>
  <si>
    <t>401-LEK-0362</t>
  </si>
  <si>
    <t>VODAFONE ALBANIA</t>
  </si>
  <si>
    <t>401-LEK-0365</t>
  </si>
  <si>
    <t>UZINA MEKANIKE ELBASAN</t>
  </si>
  <si>
    <t>401-LEK-0368</t>
  </si>
  <si>
    <t>KIBE shpk</t>
  </si>
  <si>
    <t>401-LEK-0369</t>
  </si>
  <si>
    <t>INFOSOFT OFICE sh.a</t>
  </si>
  <si>
    <t>401-LEK-0370</t>
  </si>
  <si>
    <t>EDISUD S.P.A.</t>
  </si>
  <si>
    <t>401-LEK-0371</t>
  </si>
  <si>
    <t>SPEKTER sh.a</t>
  </si>
  <si>
    <t>401-LEK-0372</t>
  </si>
  <si>
    <t>PERPARIM ZALLA</t>
  </si>
  <si>
    <t>401-LEK-0373</t>
  </si>
  <si>
    <t>LUAN LETI</t>
  </si>
  <si>
    <t>401-LEK-0375</t>
  </si>
  <si>
    <t>IQT D.P.I.E. 2007</t>
  </si>
  <si>
    <t>401-LEK-0379</t>
  </si>
  <si>
    <t>SOKOL SINO</t>
  </si>
  <si>
    <t>401-LEK-0383</t>
  </si>
  <si>
    <t>AMARI METAL LTD</t>
  </si>
  <si>
    <t>401-LEK-0385</t>
  </si>
  <si>
    <t>AUTOSTRADA TRANS shpk</t>
  </si>
  <si>
    <t>401-LEK-0386</t>
  </si>
  <si>
    <t>BASHKIM MIJA</t>
  </si>
  <si>
    <t>401-LEK-0388</t>
  </si>
  <si>
    <t>ALBANIAN MOTOR COMPANY shpk</t>
  </si>
  <si>
    <t>401-LEK-0390</t>
  </si>
  <si>
    <t>ALBITEL</t>
  </si>
  <si>
    <t>401-LEK-0392</t>
  </si>
  <si>
    <t>DHOMA AMERIKANE E TREGTISE</t>
  </si>
  <si>
    <t>401-LEK-0393</t>
  </si>
  <si>
    <t>SAZAN SAKA, PJESE KEMBIMI</t>
  </si>
  <si>
    <t>401-LEK-0394</t>
  </si>
  <si>
    <t>DREJTORIA E PERGJITHSHME E STANDARTIZIMI</t>
  </si>
  <si>
    <t>401-LEK-0395</t>
  </si>
  <si>
    <t>401-LEK-0396</t>
  </si>
  <si>
    <t>DREJTORIA E SHERBIMIT PYJOR KRUJE</t>
  </si>
  <si>
    <t>401-LEK-0397</t>
  </si>
  <si>
    <t>PASTRIMI DETAR</t>
  </si>
  <si>
    <t>401-LEK-0398</t>
  </si>
  <si>
    <t>ILIR KOKOMANI</t>
  </si>
  <si>
    <t>401-LEK-0399</t>
  </si>
  <si>
    <t>BLEDAR KELLICI</t>
  </si>
  <si>
    <t>401-LEK-0400</t>
  </si>
  <si>
    <t>SHIJAKU</t>
  </si>
  <si>
    <t>401-LEK-0401</t>
  </si>
  <si>
    <t>ALEX - PROFIL</t>
  </si>
  <si>
    <t>401-LEK-0402</t>
  </si>
  <si>
    <t>DAJTI BOKSID</t>
  </si>
  <si>
    <t>401-LEK-0403</t>
  </si>
  <si>
    <t>DHL International Albania</t>
  </si>
  <si>
    <t>401-LEK-0404</t>
  </si>
  <si>
    <t>ALB PAPER Shpk</t>
  </si>
  <si>
    <t>401-LEK-0405</t>
  </si>
  <si>
    <t>ALBERT ZALLA</t>
  </si>
  <si>
    <t>401-LEK-0406</t>
  </si>
  <si>
    <t>LUTFI CELA</t>
  </si>
  <si>
    <t>401-LEK-0407</t>
  </si>
  <si>
    <t>P.MASTAKA</t>
  </si>
  <si>
    <t>401-LEK-0408</t>
  </si>
  <si>
    <t>MAKSIM LESKO</t>
  </si>
  <si>
    <t>401-LEK-0409</t>
  </si>
  <si>
    <t>ARDENO SHPK</t>
  </si>
  <si>
    <t>401-LEK-0410</t>
  </si>
  <si>
    <t>ENVER PRECA</t>
  </si>
  <si>
    <t>401-LEK-0411</t>
  </si>
  <si>
    <t>SCAN COLOR ALBANIA</t>
  </si>
  <si>
    <t>401-LEK-0412</t>
  </si>
  <si>
    <t>ADRIATIKA / Pjese Kembimi</t>
  </si>
  <si>
    <t>401-LEK-0413</t>
  </si>
  <si>
    <t>I. SINJARI</t>
  </si>
  <si>
    <t>401-LEK-0414</t>
  </si>
  <si>
    <t>LILIANA TEMA</t>
  </si>
  <si>
    <t>401-LEK-0415</t>
  </si>
  <si>
    <t>MODERN CATERING</t>
  </si>
  <si>
    <t>401-LEK-0416</t>
  </si>
  <si>
    <t>NOBEL PERDE</t>
  </si>
  <si>
    <t>401-LEK-0417</t>
  </si>
  <si>
    <t>ATILA ELECTRONICS</t>
  </si>
  <si>
    <t>401-LEK-0418</t>
  </si>
  <si>
    <t>ISTI Shpk</t>
  </si>
  <si>
    <t>401-LEK-0419</t>
  </si>
  <si>
    <t>JAPAN SERVIS</t>
  </si>
  <si>
    <t>401-LEK-0420</t>
  </si>
  <si>
    <t>FBS shpk</t>
  </si>
  <si>
    <t>401-LEK-0421</t>
  </si>
  <si>
    <t>MUHARREM KUPI</t>
  </si>
  <si>
    <t>401-LEK-0422</t>
  </si>
  <si>
    <t>ARBEN CENKO</t>
  </si>
  <si>
    <t>401-LEK-0423</t>
  </si>
  <si>
    <t>INTERAS - GROUP</t>
  </si>
  <si>
    <t>401-LEK-0424</t>
  </si>
  <si>
    <t>XHIHANI Shpk</t>
  </si>
  <si>
    <t>401-LEK-0425</t>
  </si>
  <si>
    <t>MALBERTEX AB Shpk</t>
  </si>
  <si>
    <t>401-LEK-0426</t>
  </si>
  <si>
    <t>ASA CLEANING Shpk</t>
  </si>
  <si>
    <t>401-LEK-0427</t>
  </si>
  <si>
    <t>VITORE SIMONI</t>
  </si>
  <si>
    <t>401-LEK-0428</t>
  </si>
  <si>
    <t>LASHKIZA Shpk</t>
  </si>
  <si>
    <t>401-LEK-0429</t>
  </si>
  <si>
    <t>5A  Shpk</t>
  </si>
  <si>
    <t>401-LEK-0430</t>
  </si>
  <si>
    <t>FJORA Shpk</t>
  </si>
  <si>
    <t>401-LEK-0431</t>
  </si>
  <si>
    <t>GOCA Shpk</t>
  </si>
  <si>
    <t>401-LEK-0432</t>
  </si>
  <si>
    <t>FITIM ISMAILAJ, Auto Servis</t>
  </si>
  <si>
    <t>401-LEK-0433</t>
  </si>
  <si>
    <t>EUROPA Shpk</t>
  </si>
  <si>
    <t>401-LEK-0434</t>
  </si>
  <si>
    <t>ISMAIL KALAJA</t>
  </si>
  <si>
    <t>401-LEK-0435</t>
  </si>
  <si>
    <t>GEZIM ABAZI</t>
  </si>
  <si>
    <t>401-LEK-0436</t>
  </si>
  <si>
    <t>PETRIT RROSHI</t>
  </si>
  <si>
    <t>401-LEK-0437</t>
  </si>
  <si>
    <t>SOKOL KANI</t>
  </si>
  <si>
    <t>401-LEK-0438</t>
  </si>
  <si>
    <t>HAZIF VISHA</t>
  </si>
  <si>
    <t>401-LEK-0439</t>
  </si>
  <si>
    <t>LUAN MAVRIQI</t>
  </si>
  <si>
    <t>401-LEK-0440</t>
  </si>
  <si>
    <t>PROMAKO Shpk</t>
  </si>
  <si>
    <t>401-LEK-0441</t>
  </si>
  <si>
    <t>SKELA SYLA</t>
  </si>
  <si>
    <t>401-LEK-0442</t>
  </si>
  <si>
    <t>SOFIGAZ Shpk</t>
  </si>
  <si>
    <t>401-LEK-0443</t>
  </si>
  <si>
    <t>FLUTRA &amp; SONS</t>
  </si>
  <si>
    <t>401-LEK-0444</t>
  </si>
  <si>
    <t>ASTRIT XHANI</t>
  </si>
  <si>
    <t>401-LEK-0445</t>
  </si>
  <si>
    <t>PETRIT SEFERI</t>
  </si>
  <si>
    <t>401-LEK-0446</t>
  </si>
  <si>
    <t>Farmaci "JOGER", Brunilda prushi</t>
  </si>
  <si>
    <t>401-LEK-0447</t>
  </si>
  <si>
    <t>HILLT NDT Shpk / Qendra Defektologjike</t>
  </si>
  <si>
    <t>401-LEK-0448</t>
  </si>
  <si>
    <t>THE ARLA Shpk</t>
  </si>
  <si>
    <t>401-LEK-0449</t>
  </si>
  <si>
    <t>AGROPLAST</t>
  </si>
  <si>
    <t>401-LEK-0450</t>
  </si>
  <si>
    <t>EIG Shpk</t>
  </si>
  <si>
    <t>401-LEK-0451</t>
  </si>
  <si>
    <t>AC Albanian Courier</t>
  </si>
  <si>
    <t>401-LEK-0452</t>
  </si>
  <si>
    <t>GEROND DERVISHI</t>
  </si>
  <si>
    <t>401-LEK-0453</t>
  </si>
  <si>
    <t>PANORAMA GROUP Sha</t>
  </si>
  <si>
    <t>401-LEK-0454</t>
  </si>
  <si>
    <t>BLERIM BALLA</t>
  </si>
  <si>
    <t>401-LEK-0455</t>
  </si>
  <si>
    <t>Petrit DIBRA</t>
  </si>
  <si>
    <t>401-LEK-0456</t>
  </si>
  <si>
    <t>Arben ZELA</t>
  </si>
  <si>
    <t>401-LEK-0457</t>
  </si>
  <si>
    <t>Besnik Parruca</t>
  </si>
  <si>
    <t>401-LEK-0458</t>
  </si>
  <si>
    <t>OLTION DUKA</t>
  </si>
  <si>
    <t>401-LEK-0459</t>
  </si>
  <si>
    <t>Shkelqim DELVINA</t>
  </si>
  <si>
    <t>401-LEK-0460</t>
  </si>
  <si>
    <t>TAR TENDA shpk</t>
  </si>
  <si>
    <t>401-LEK-0461</t>
  </si>
  <si>
    <t>KAST</t>
  </si>
  <si>
    <t>401-LEK-0463</t>
  </si>
  <si>
    <t>SH.SH.M.N DOKO</t>
  </si>
  <si>
    <t>401-USD-0007</t>
  </si>
  <si>
    <t>BASHKIM ZALLA</t>
  </si>
  <si>
    <t>401-USD-0009</t>
  </si>
  <si>
    <t>401-USD-0010</t>
  </si>
  <si>
    <t>CBMI CONSTRUCTION</t>
  </si>
  <si>
    <t>401-USD-0012</t>
  </si>
  <si>
    <t>SIGMA sh.a</t>
  </si>
  <si>
    <t>401-USD-0013</t>
  </si>
  <si>
    <t>FATMIR ZALLA</t>
  </si>
  <si>
    <t>401-USD-0015</t>
  </si>
  <si>
    <t>CBMI CONSTRUCTION CO LTD</t>
  </si>
  <si>
    <t>401-USD-0016</t>
  </si>
  <si>
    <t>TIRANA INTERNATIONAL SCHOOL</t>
  </si>
  <si>
    <t>401-USD-0017</t>
  </si>
  <si>
    <t>401-USD-0019</t>
  </si>
  <si>
    <t>LULEZIM LOCI</t>
  </si>
  <si>
    <t>401-USD-0020</t>
  </si>
  <si>
    <t>EVELICT ENGINEERING LTD</t>
  </si>
  <si>
    <t>401-USD-0021</t>
  </si>
  <si>
    <t>VIJAYA RAJU</t>
  </si>
  <si>
    <t>402-EUR-0006</t>
  </si>
  <si>
    <t>MAGOTTEAUX</t>
  </si>
  <si>
    <t>402-EUR-0007</t>
  </si>
  <si>
    <t>MOLLERS GMBH</t>
  </si>
  <si>
    <t>402-EUR-0012</t>
  </si>
  <si>
    <t>SEW EURODRIVE</t>
  </si>
  <si>
    <t>402-EUR-0013</t>
  </si>
  <si>
    <t>NATRONPAK DOO</t>
  </si>
  <si>
    <t>402-EUR-0014</t>
  </si>
  <si>
    <t>SIEMENS</t>
  </si>
  <si>
    <t>402-EUR-0015</t>
  </si>
  <si>
    <t>HAVER &amp; BOECKER</t>
  </si>
  <si>
    <t>402-EUR-0016</t>
  </si>
  <si>
    <t>PORD MASINOPROEKT</t>
  </si>
  <si>
    <t>402-EUR-0018</t>
  </si>
  <si>
    <t>402-EUR-0019</t>
  </si>
  <si>
    <t>INTERBULK TRADING ITALCEMENTI GROUP</t>
  </si>
  <si>
    <t>402-EUR-0020</t>
  </si>
  <si>
    <t>KLUBER LUBRICATION</t>
  </si>
  <si>
    <t>402-EUR-0021</t>
  </si>
  <si>
    <t>AAF INTERNATIONAL</t>
  </si>
  <si>
    <t>402-EUR-0022</t>
  </si>
  <si>
    <t>VEGA GRIEsh.aBER KG</t>
  </si>
  <si>
    <t>402-EUR-0024</t>
  </si>
  <si>
    <t>MAIA DUE SRL</t>
  </si>
  <si>
    <t>402-EUR-0029</t>
  </si>
  <si>
    <t>SAND VIK</t>
  </si>
  <si>
    <t>402-EUR-0032</t>
  </si>
  <si>
    <t>WARTSILA GREECE S.A.</t>
  </si>
  <si>
    <t>402-EUR-0037</t>
  </si>
  <si>
    <t>HYDAK SERVICE</t>
  </si>
  <si>
    <t>402-EUR-0039</t>
  </si>
  <si>
    <t>ABB</t>
  </si>
  <si>
    <t>402-EUR-0042</t>
  </si>
  <si>
    <t>TECHNISCHE FORSCHUNG UND BERATUNG</t>
  </si>
  <si>
    <t>402-EUR-0045</t>
  </si>
  <si>
    <t>GEBR. PFEIFFER AG</t>
  </si>
  <si>
    <t>402-EUR-0047</t>
  </si>
  <si>
    <t>REFRATECHNIK GMBH</t>
  </si>
  <si>
    <t>402-EUR-0049</t>
  </si>
  <si>
    <t>REXROTH BOSCH GROUP</t>
  </si>
  <si>
    <t>402-EUR-0050</t>
  </si>
  <si>
    <t>SCHENK ROTEC</t>
  </si>
  <si>
    <t>402-EUR-0052</t>
  </si>
  <si>
    <t>FIORD TECHNOLOGIES KAVADARCI</t>
  </si>
  <si>
    <t>402-EUR-0054</t>
  </si>
  <si>
    <t>P - D INDUSTRIES GMBH</t>
  </si>
  <si>
    <t>402-EUR-0055</t>
  </si>
  <si>
    <t>ZENN - E - XPORT</t>
  </si>
  <si>
    <t>402-EUR-0057</t>
  </si>
  <si>
    <t>EVELICT ENGINEERING</t>
  </si>
  <si>
    <t>402-EUR-0059</t>
  </si>
  <si>
    <t>IMI INTERNATIONAL D.O.O. NORGREN</t>
  </si>
  <si>
    <t>402-EUR-0060</t>
  </si>
  <si>
    <t>CASTOLIN GMBH</t>
  </si>
  <si>
    <t>402-EUR-0062</t>
  </si>
  <si>
    <t>BEUMER MASCHINENFABRIK GMBH</t>
  </si>
  <si>
    <t>402-EUR-0063</t>
  </si>
  <si>
    <t>ALEX STEWART INTERNATIONAL CORP.</t>
  </si>
  <si>
    <t>402-EUR-0065</t>
  </si>
  <si>
    <t>SCHENCK PROCESS GMBH</t>
  </si>
  <si>
    <t>402-EUR-0066</t>
  </si>
  <si>
    <t>BUCHER HYDRAULICS</t>
  </si>
  <si>
    <t>402-EUR-0069</t>
  </si>
  <si>
    <t>UNITED COMPANIES FOR FOUNDIES</t>
  </si>
  <si>
    <t>402-EUR-0070</t>
  </si>
  <si>
    <t>GRIC</t>
  </si>
  <si>
    <t>402-EUR-0081</t>
  </si>
  <si>
    <t>CRIC INSPECTION BODY</t>
  </si>
  <si>
    <t>402-EUR-0082</t>
  </si>
  <si>
    <t>P.A.L SERVICE LINCOLN INDUSTRIAL DIVISIO</t>
  </si>
  <si>
    <t>402-EUR-0083</t>
  </si>
  <si>
    <t>CMA CGM - THE FRENCH LINE</t>
  </si>
  <si>
    <t>402-EUR-0084</t>
  </si>
  <si>
    <t>GERCOM SOFTWARE EUROPE LTD SURPAS MINE</t>
  </si>
  <si>
    <t>402-EUR-0085</t>
  </si>
  <si>
    <t>TONI Technik</t>
  </si>
  <si>
    <t>402-EUR-0086</t>
  </si>
  <si>
    <t>TESTORI</t>
  </si>
  <si>
    <t>402-EUR-0087</t>
  </si>
  <si>
    <t>VOITH TURBO GmbH</t>
  </si>
  <si>
    <t>402-EUR-0088</t>
  </si>
  <si>
    <t>Funke Warmeaustaustauscher Aparateb</t>
  </si>
  <si>
    <t>402-EUR-0089</t>
  </si>
  <si>
    <t>IFM ELECTRONIC</t>
  </si>
  <si>
    <t>402-EUR-0090</t>
  </si>
  <si>
    <t>KHD HUMBOLAT WEDAD</t>
  </si>
  <si>
    <t>402-EUR-0091</t>
  </si>
  <si>
    <t>TUNE Tech. Systems &amp; Supplies</t>
  </si>
  <si>
    <t>402-EUR-0092</t>
  </si>
  <si>
    <t>BLUE OCEAN NAVIGATION Co Ltd</t>
  </si>
  <si>
    <t>402-EUR-0093</t>
  </si>
  <si>
    <t>EUROMARKET Ltd</t>
  </si>
  <si>
    <t>402-EUR-0094</t>
  </si>
  <si>
    <t>MCE Management Centre Europe</t>
  </si>
  <si>
    <t>402-EUR-0095</t>
  </si>
  <si>
    <t>VATROSTALNA Doo</t>
  </si>
  <si>
    <t>402-EUR-0096</t>
  </si>
  <si>
    <t>BEIJING PEACE SEASKY</t>
  </si>
  <si>
    <t>402-EUR-0097</t>
  </si>
  <si>
    <t>WEIDHULLER INTERFACE GmBH</t>
  </si>
  <si>
    <t>402-EUR-0098</t>
  </si>
  <si>
    <t>IST Imaging and Sensing Technology Ldt</t>
  </si>
  <si>
    <t>402-LEK-0001</t>
  </si>
  <si>
    <t>P &amp; S Tensioning Systems Ltd</t>
  </si>
  <si>
    <t>402-LEK-0002</t>
  </si>
  <si>
    <t>AALCO Swanley Branch</t>
  </si>
  <si>
    <t>402-USD-0008</t>
  </si>
  <si>
    <t>DNV PETROLEUM SERVICES</t>
  </si>
  <si>
    <t>402-USD-0010</t>
  </si>
  <si>
    <t>THERMO GAMMA - METRICS PLY LTD</t>
  </si>
  <si>
    <t>402-USD-0012</t>
  </si>
  <si>
    <t>HC FUELS HEIDELBERGCEMENT GROUP</t>
  </si>
  <si>
    <t>402-USD-0013</t>
  </si>
  <si>
    <t>402-USD-0024</t>
  </si>
  <si>
    <t>SCOTT WILSON LTD</t>
  </si>
  <si>
    <t>402-USD-0025</t>
  </si>
  <si>
    <t>SPRAYING SYSTEMS (CHINA) CO .LTD</t>
  </si>
  <si>
    <t>402-USD-0026</t>
  </si>
  <si>
    <t>ASHIA</t>
  </si>
  <si>
    <t>402-USD-0027</t>
  </si>
  <si>
    <t>TRISTAR</t>
  </si>
  <si>
    <t>403-LEK-0040</t>
  </si>
  <si>
    <t>ACE</t>
  </si>
  <si>
    <t>403-LEK-0090</t>
  </si>
  <si>
    <t>LEBALCO</t>
  </si>
  <si>
    <t>SEAMENT INTERNATIONAL</t>
  </si>
  <si>
    <t>404-EUR-0001</t>
  </si>
  <si>
    <t>CBMI Construction</t>
  </si>
  <si>
    <t>404-EUR-0002</t>
  </si>
  <si>
    <t>CEPROCIM SA</t>
  </si>
  <si>
    <t>404-EUR-0003</t>
  </si>
  <si>
    <t>404-EUR-0004</t>
  </si>
  <si>
    <t>SURPAC MINEX Group</t>
  </si>
  <si>
    <t>404-EUR-0005</t>
  </si>
  <si>
    <t>BASHKIM LLESHI</t>
  </si>
  <si>
    <t>404-LEK-0001</t>
  </si>
  <si>
    <t>SALILLARI</t>
  </si>
  <si>
    <t>404-LEK-0002</t>
  </si>
  <si>
    <t>LANI  Shpk</t>
  </si>
  <si>
    <t>404-LEK-0003</t>
  </si>
  <si>
    <t>PLATOR MEHMETI</t>
  </si>
  <si>
    <t>404-LEK-0004</t>
  </si>
  <si>
    <t>404-USD-0001</t>
  </si>
  <si>
    <t>CBMI Construction (other)</t>
  </si>
  <si>
    <t>404-USD-0002</t>
  </si>
  <si>
    <t>CBMI Construction (projekt)</t>
  </si>
  <si>
    <t>404-USD-0003</t>
  </si>
  <si>
    <t>STUDIO UVA</t>
  </si>
  <si>
    <t>404-USD-0004</t>
  </si>
  <si>
    <t>ASEC Engineering &amp; Management</t>
  </si>
  <si>
    <t>404-USD-0005</t>
  </si>
  <si>
    <t>European Bank for Reconst. &amp; Devel.</t>
  </si>
  <si>
    <t>404-USD-0006</t>
  </si>
  <si>
    <t>International Finance Corporation</t>
  </si>
  <si>
    <t>411-BG-LEK-00009</t>
  </si>
  <si>
    <t>ALB CELA</t>
  </si>
  <si>
    <t>411-BG-LEK-00014</t>
  </si>
  <si>
    <t>ALFRED CJAPI</t>
  </si>
  <si>
    <t>411-BG-LEK-00015</t>
  </si>
  <si>
    <t>ANDI SHPK</t>
  </si>
  <si>
    <t>411-BG-LEK-00016</t>
  </si>
  <si>
    <t>ANI</t>
  </si>
  <si>
    <t>411-BG-LEK-00025</t>
  </si>
  <si>
    <t>BECHTEL ENKA</t>
  </si>
  <si>
    <t>411-BG-LEK-00037</t>
  </si>
  <si>
    <t>BOGA SHPK</t>
  </si>
  <si>
    <t>411-BG-LEK-00038</t>
  </si>
  <si>
    <t>BZHETA TPA</t>
  </si>
  <si>
    <t>411-BG-LEK-00039</t>
  </si>
  <si>
    <t>CILOTAJ</t>
  </si>
  <si>
    <t>411-BG-LEK-00048</t>
  </si>
  <si>
    <t>DYLBER SALOBEHAJ</t>
  </si>
  <si>
    <t>411-BG-LEK-00052</t>
  </si>
  <si>
    <t>EN-HO</t>
  </si>
  <si>
    <t>411-BG-LEK-00053</t>
  </si>
  <si>
    <t>ENREZZO</t>
  </si>
  <si>
    <t>411-BG-LEK-00056</t>
  </si>
  <si>
    <t>ERMIR SHPK</t>
  </si>
  <si>
    <t>411-BG-LEK-00057</t>
  </si>
  <si>
    <t>ERNIKU</t>
  </si>
  <si>
    <t>411-BG-LEK-00068</t>
  </si>
  <si>
    <t>FLOMAR</t>
  </si>
  <si>
    <t>411-BG-LEK-00070</t>
  </si>
  <si>
    <t>GERTI</t>
  </si>
  <si>
    <t>411-BG-LEK-00073</t>
  </si>
  <si>
    <t>GjOKA KONSTRUKSION</t>
  </si>
  <si>
    <t>411-BG-LEK-00075</t>
  </si>
  <si>
    <t>GLLAVA</t>
  </si>
  <si>
    <t>411-BG-LEK-00077</t>
  </si>
  <si>
    <t>HASA A</t>
  </si>
  <si>
    <t>411-BG-LEK-00081</t>
  </si>
  <si>
    <t>IMEL</t>
  </si>
  <si>
    <t>411-BG-LEK-00091</t>
  </si>
  <si>
    <t>KEJSI 04</t>
  </si>
  <si>
    <t>411-BG-LEK-00097</t>
  </si>
  <si>
    <t>KRISOLA</t>
  </si>
  <si>
    <t>411-BG-LEK-00099</t>
  </si>
  <si>
    <t>LARTI SHPK</t>
  </si>
  <si>
    <t>411-BG-LEK-00100</t>
  </si>
  <si>
    <t>LEDIO 04</t>
  </si>
  <si>
    <t>411-BG-LEK-00102</t>
  </si>
  <si>
    <t>LIN KONSTRUKSION</t>
  </si>
  <si>
    <t>411-BG-LEK-00105</t>
  </si>
  <si>
    <t>LURA</t>
  </si>
  <si>
    <t>411-BG-LEK-00111</t>
  </si>
  <si>
    <t>META A</t>
  </si>
  <si>
    <t>411-BG-LEK-00113</t>
  </si>
  <si>
    <t>MIKI</t>
  </si>
  <si>
    <t>411-BG-LEK-00119</t>
  </si>
  <si>
    <t>NAZMI MUCA</t>
  </si>
  <si>
    <t>411-BG-LEK-00122</t>
  </si>
  <si>
    <t>PANAJOT XHOXHI</t>
  </si>
  <si>
    <t>411-BG-LEK-00124</t>
  </si>
  <si>
    <t>PAPA</t>
  </si>
  <si>
    <t>411-BG-LEK-00125</t>
  </si>
  <si>
    <t>PIRRO</t>
  </si>
  <si>
    <t>411-BG-LEK-00126</t>
  </si>
  <si>
    <t>PLASA SHPK</t>
  </si>
  <si>
    <t>411-BG-LEK-00130</t>
  </si>
  <si>
    <t>REAL</t>
  </si>
  <si>
    <t>411-BG-LEK-00137</t>
  </si>
  <si>
    <t>S+ENRI</t>
  </si>
  <si>
    <t>411-BG-LEK-00138</t>
  </si>
  <si>
    <t>SALILLARI BERAT</t>
  </si>
  <si>
    <t>411-BG-LEK-001381</t>
  </si>
  <si>
    <t>SALILLARI VORE</t>
  </si>
  <si>
    <t>411-BG-LEK-00141</t>
  </si>
  <si>
    <t>411-BG-LEK-001411</t>
  </si>
  <si>
    <t>SHIJAKU TIRANE</t>
  </si>
  <si>
    <t>411-BG-LEK-00154</t>
  </si>
  <si>
    <t>UNIVERSAL</t>
  </si>
  <si>
    <t>411-BG-LEK-00155</t>
  </si>
  <si>
    <t>VELLEZRIT SEVASTERI</t>
  </si>
  <si>
    <t>411-BG-LEK-00159</t>
  </si>
  <si>
    <t>JETAS SHPK</t>
  </si>
  <si>
    <t>411-BG-LEK-00160</t>
  </si>
  <si>
    <t>NATOJA</t>
  </si>
  <si>
    <t>411-BG-LEK-00161</t>
  </si>
  <si>
    <t>ARKENSI</t>
  </si>
  <si>
    <t>411-BG-LEK-00162</t>
  </si>
  <si>
    <t>EDI M</t>
  </si>
  <si>
    <t>411-BG-LEK-00163</t>
  </si>
  <si>
    <t>ARBEN MYRTO</t>
  </si>
  <si>
    <t>411-BG-LEK-00164</t>
  </si>
  <si>
    <t>MARTIN LLESHI</t>
  </si>
  <si>
    <t>411-BG-LEK-00166</t>
  </si>
  <si>
    <t>KEI-NA SHPK</t>
  </si>
  <si>
    <t>411-BG-LEK-00167</t>
  </si>
  <si>
    <t>ELBAVO</t>
  </si>
  <si>
    <t>411-BG-LEK-00169</t>
  </si>
  <si>
    <t>EKSPRES SHPK</t>
  </si>
  <si>
    <t>411-BG-LEK-00170</t>
  </si>
  <si>
    <t>DERVENI SHPK</t>
  </si>
  <si>
    <t>411-BG-LEK-00171</t>
  </si>
  <si>
    <t>YZEDIN BEGAJ</t>
  </si>
  <si>
    <t>411-BG-LEK-00172</t>
  </si>
  <si>
    <t>KAMERRI SHPK</t>
  </si>
  <si>
    <t>411-BG-LEK-00173</t>
  </si>
  <si>
    <t>GENOKA</t>
  </si>
  <si>
    <t>411-BG-LEK-00174</t>
  </si>
  <si>
    <t>KONUDA</t>
  </si>
  <si>
    <t>411-BG-LEK-00176</t>
  </si>
  <si>
    <t>PTN</t>
  </si>
  <si>
    <t>411-BG-LEK-00177</t>
  </si>
  <si>
    <t>BEKA SHPK</t>
  </si>
  <si>
    <t>411-BG-LEK-00178</t>
  </si>
  <si>
    <t>INA SHPK</t>
  </si>
  <si>
    <t>411-BG-LEK-00179</t>
  </si>
  <si>
    <t>GEAR SHPK</t>
  </si>
  <si>
    <t>411-BG-LEK-00180</t>
  </si>
  <si>
    <t>DHIMITER DHIMA</t>
  </si>
  <si>
    <t>411-BG-LEK-00181</t>
  </si>
  <si>
    <t>ALBKON</t>
  </si>
  <si>
    <t>411-BG-LEK-00182</t>
  </si>
  <si>
    <t>ERALB SHPK</t>
  </si>
  <si>
    <t>411-BG-LEK-00183</t>
  </si>
  <si>
    <t>PARLLAKU SHPK</t>
  </si>
  <si>
    <t>411-BG-LEK-00184</t>
  </si>
  <si>
    <t>SARDO</t>
  </si>
  <si>
    <t>411-BG-LEK-00185</t>
  </si>
  <si>
    <t>1 MAJI</t>
  </si>
  <si>
    <t>411-BG-LEK-00186</t>
  </si>
  <si>
    <t>FLEVI SHPK</t>
  </si>
  <si>
    <t>411-BG-LEK-00187</t>
  </si>
  <si>
    <t>RRUSTEM ALIAJ</t>
  </si>
  <si>
    <t>411-BG-LEK-00188</t>
  </si>
  <si>
    <t>MANUEL VUKSANI</t>
  </si>
  <si>
    <t>411-BG-LEK-00189</t>
  </si>
  <si>
    <t>ROSI SHPK</t>
  </si>
  <si>
    <t>411-BG-LEK-00191</t>
  </si>
  <si>
    <t>RRAPI SHEHU</t>
  </si>
  <si>
    <t>411-BG-LEK-00193</t>
  </si>
  <si>
    <t>XHESI 05</t>
  </si>
  <si>
    <t>411-BG-LEK-00194</t>
  </si>
  <si>
    <t>CURRI MM</t>
  </si>
  <si>
    <t>411-BG-LEK-00195</t>
  </si>
  <si>
    <t>EM-LE</t>
  </si>
  <si>
    <t>411-BG-LEK-00196</t>
  </si>
  <si>
    <t>ZIJA HIDRI</t>
  </si>
  <si>
    <t>411-BG-LEK-00197</t>
  </si>
  <si>
    <t>ALBANOPOL</t>
  </si>
  <si>
    <t>411-BG-LEK-00198</t>
  </si>
  <si>
    <t>CABEJ SHPK</t>
  </si>
  <si>
    <t>411-BG-LEK-00199</t>
  </si>
  <si>
    <t>KRISTAL CO</t>
  </si>
  <si>
    <t>411-BG-LEK-00200</t>
  </si>
  <si>
    <t>BESED</t>
  </si>
  <si>
    <t>411-BG-LEK-00201</t>
  </si>
  <si>
    <t>ARJELI</t>
  </si>
  <si>
    <t>411-BG-LEK-00204</t>
  </si>
  <si>
    <t>NDREGJONI</t>
  </si>
  <si>
    <t>411-BG-LEK-00205</t>
  </si>
  <si>
    <t>FETIE KRIPA</t>
  </si>
  <si>
    <t>411-BG-LEK-00208</t>
  </si>
  <si>
    <t>PETRIT KONI</t>
  </si>
  <si>
    <t>411-BG-LEK-00209</t>
  </si>
  <si>
    <t>EDMOND LULI</t>
  </si>
  <si>
    <t>411-BG-LEK-00210</t>
  </si>
  <si>
    <t>ALBANO 2005 SHPK</t>
  </si>
  <si>
    <t>411-BG-LEK-00211</t>
  </si>
  <si>
    <t>ALBE SHPK</t>
  </si>
  <si>
    <t>411-BG-LEK-00212</t>
  </si>
  <si>
    <t>ALFA</t>
  </si>
  <si>
    <t>411-BG-LEK-00213</t>
  </si>
  <si>
    <t>KASTRIOTI SHPK</t>
  </si>
  <si>
    <t>411-BG-LEK-00214</t>
  </si>
  <si>
    <t>SOLLI LOSHE</t>
  </si>
  <si>
    <t>411-BG-LEK-00215</t>
  </si>
  <si>
    <t>AVDULI</t>
  </si>
  <si>
    <t>411-BG-LEK-00216</t>
  </si>
  <si>
    <t>GJERGJI SHPK</t>
  </si>
  <si>
    <t>411-BG-LEK-00217</t>
  </si>
  <si>
    <t>MILO 2000</t>
  </si>
  <si>
    <t>411-BG-LEK-00218</t>
  </si>
  <si>
    <t>SAJMIR ZALLA</t>
  </si>
  <si>
    <t>411-BG-LEK-00221</t>
  </si>
  <si>
    <t>KUJTIM XHURXHI</t>
  </si>
  <si>
    <t>411-BG-LEK-00222</t>
  </si>
  <si>
    <t>ALBA FINO</t>
  </si>
  <si>
    <t>411-BG-LEK-00223</t>
  </si>
  <si>
    <t>KOMUNA FRAKULL</t>
  </si>
  <si>
    <t>411-BG-LEK-00225</t>
  </si>
  <si>
    <t>XHULIA</t>
  </si>
  <si>
    <t>411-BG-LEK-00226</t>
  </si>
  <si>
    <t>411-BG-LEK-00230</t>
  </si>
  <si>
    <t>PETRO BEQIRI</t>
  </si>
  <si>
    <t>411-BG-LEK-00231</t>
  </si>
  <si>
    <t>LOCI</t>
  </si>
  <si>
    <t>411-BG-LEK-00232</t>
  </si>
  <si>
    <t>B &amp; A 02 SHA</t>
  </si>
  <si>
    <t>411-BG-LEK-00233</t>
  </si>
  <si>
    <t>KIBE 1</t>
  </si>
  <si>
    <t>411-BG-LEK-00234</t>
  </si>
  <si>
    <t>NAIM ABAZI</t>
  </si>
  <si>
    <t>411-BG-LEK-00235</t>
  </si>
  <si>
    <t>KEVIN GAZ</t>
  </si>
  <si>
    <t>411-BG-LEK-00236</t>
  </si>
  <si>
    <t>APOSTOL KACI</t>
  </si>
  <si>
    <t>411-BG-LEK-00237</t>
  </si>
  <si>
    <t>FUSHA SHPK</t>
  </si>
  <si>
    <t>411-BG-LEK-00238</t>
  </si>
  <si>
    <t>2T-07 SHPK</t>
  </si>
  <si>
    <t>411-BG-LEK-00239</t>
  </si>
  <si>
    <t>CURRI</t>
  </si>
  <si>
    <t>411-BG-LEK-00240</t>
  </si>
  <si>
    <t>3A-PROFILE</t>
  </si>
  <si>
    <t>411-BG-LEK-00241</t>
  </si>
  <si>
    <t>ERMALI</t>
  </si>
  <si>
    <t>411-BG-LEK-00242</t>
  </si>
  <si>
    <t>STELLA</t>
  </si>
  <si>
    <t>411-BG-LEK-00243</t>
  </si>
  <si>
    <t>GRUDA-1</t>
  </si>
  <si>
    <t>411-BG-LEK-00244</t>
  </si>
  <si>
    <t>FRAI</t>
  </si>
  <si>
    <t>411-BG-LEK-00245</t>
  </si>
  <si>
    <t>SMO UNION</t>
  </si>
  <si>
    <t>411-BG-LEK-00247</t>
  </si>
  <si>
    <t>DERVENI 1</t>
  </si>
  <si>
    <t>411-BG-LEK-00248</t>
  </si>
  <si>
    <t>NEON</t>
  </si>
  <si>
    <t>411-BG-LEK-00249</t>
  </si>
  <si>
    <t>EDI 2004</t>
  </si>
  <si>
    <t>411-BG-LEK-00250</t>
  </si>
  <si>
    <t>EAD</t>
  </si>
  <si>
    <t>411-BG-LEK-00251</t>
  </si>
  <si>
    <t>SKENDERI CO/M</t>
  </si>
  <si>
    <t>411-BG-LEK-00252</t>
  </si>
  <si>
    <t>BAMI</t>
  </si>
  <si>
    <t>411-BG-LEK-00253</t>
  </si>
  <si>
    <t>NORDIN SHPK</t>
  </si>
  <si>
    <t>411-BG-LEK-00256</t>
  </si>
  <si>
    <t>MATERIALE NDERTIMI ARMIRI SHPK</t>
  </si>
  <si>
    <t>411-BG-LEK-00257</t>
  </si>
  <si>
    <t>BESNIKU/K</t>
  </si>
  <si>
    <t>411-BG-LEK-00258</t>
  </si>
  <si>
    <t>MERUSHE GOXHARAJ</t>
  </si>
  <si>
    <t>411-BG-LEK-00259</t>
  </si>
  <si>
    <t>BAFTJAR SULA</t>
  </si>
  <si>
    <t>411-BG-LEK-00260</t>
  </si>
  <si>
    <t>LG COSTRUZIONI SHPK</t>
  </si>
  <si>
    <t>411-BG-LEK-00261</t>
  </si>
  <si>
    <t>SIDI</t>
  </si>
  <si>
    <t>411-BG-LEK-00264</t>
  </si>
  <si>
    <t>CABEJ &amp; PEGASO</t>
  </si>
  <si>
    <t>411-BG-LEK-00265</t>
  </si>
  <si>
    <t>HB SHPK</t>
  </si>
  <si>
    <t>411-BG-LEK-00266</t>
  </si>
  <si>
    <t>MYFTAR TOSKU</t>
  </si>
  <si>
    <t>411-BG-LEK-00267</t>
  </si>
  <si>
    <t>GRUP-EGNATIA KOMPANI</t>
  </si>
  <si>
    <t>411-BG-LEK-00268</t>
  </si>
  <si>
    <t>GERI SA SHPK</t>
  </si>
  <si>
    <t>411-BG-LEK-00308</t>
  </si>
  <si>
    <t>VLLAZNIA NDERTIM IS SHPK</t>
  </si>
  <si>
    <t>411-BG-LEK-00309</t>
  </si>
  <si>
    <t>SILBORA SHPK</t>
  </si>
  <si>
    <t>411-BG-LEK-00310</t>
  </si>
  <si>
    <t>DODA SHPK</t>
  </si>
  <si>
    <t>411-BG-LEK-00311</t>
  </si>
  <si>
    <t>GUZIM ZALLA</t>
  </si>
  <si>
    <t>411-BG-LEK-00312</t>
  </si>
  <si>
    <t>AFRIM ZALLA</t>
  </si>
  <si>
    <t>411-BG-LEK-00313</t>
  </si>
  <si>
    <t>INSTITUI I PERG. SE QENVE TE POLICISE</t>
  </si>
  <si>
    <t>411-BG-LEK-00315</t>
  </si>
  <si>
    <t>MUSTAFAJ</t>
  </si>
  <si>
    <t>411-BG-LEK-00316</t>
  </si>
  <si>
    <t>ALICANI</t>
  </si>
  <si>
    <t>411-BG-LEK-00317</t>
  </si>
  <si>
    <t>ROMIER</t>
  </si>
  <si>
    <t>411-BG-LEK-00318</t>
  </si>
  <si>
    <t>DYLBER BALLIU</t>
  </si>
  <si>
    <t>411-BG-LEK-00319</t>
  </si>
  <si>
    <t>ASTRIT ALIJA</t>
  </si>
  <si>
    <t>411-BG-LEK-00321</t>
  </si>
  <si>
    <t>BANI S</t>
  </si>
  <si>
    <t>411-BG-LEK-00323</t>
  </si>
  <si>
    <t>KAZAZI SHA</t>
  </si>
  <si>
    <t>411-BG-LEK-00326</t>
  </si>
  <si>
    <t>FLORI SHPK</t>
  </si>
  <si>
    <t>411-BG-LEK-00327</t>
  </si>
  <si>
    <t>EMBLE KONSTRUKSION SHPK</t>
  </si>
  <si>
    <t>411-BG-LEK-00328</t>
  </si>
  <si>
    <t>KOLA CO</t>
  </si>
  <si>
    <t>411-BG-LEK-00329</t>
  </si>
  <si>
    <t>GJONI 2002</t>
  </si>
  <si>
    <t>411-BU-EUR-00061</t>
  </si>
  <si>
    <t>EUROTECH CEMENT</t>
  </si>
  <si>
    <t>411-BU-LEK-00001</t>
  </si>
  <si>
    <t>3-D</t>
  </si>
  <si>
    <t>411-BU-LEK-00005</t>
  </si>
  <si>
    <t>AGBES KONSTRUKSION</t>
  </si>
  <si>
    <t>411-BU-LEK-00013</t>
  </si>
  <si>
    <t>ALBAN KONSTRUKSION</t>
  </si>
  <si>
    <t>411-BU-LEK-00022</t>
  </si>
  <si>
    <t>ASD Beton</t>
  </si>
  <si>
    <t>411-BU-LEK-00023</t>
  </si>
  <si>
    <t>B - 93</t>
  </si>
  <si>
    <t>411-BU-LEK-00025</t>
  </si>
  <si>
    <t>BECHTEL ENKA KUKES</t>
  </si>
  <si>
    <t>411-BU-LEK-000251</t>
  </si>
  <si>
    <t>BECHTEL ENKA REPS</t>
  </si>
  <si>
    <t>411-BU-LEK-00032</t>
  </si>
  <si>
    <t>EXPRESS BETON LEZHE</t>
  </si>
  <si>
    <t>411-BU-LEK-00033</t>
  </si>
  <si>
    <t>BETON EXPRESS VORE</t>
  </si>
  <si>
    <t>411-BU-LEK-00035</t>
  </si>
  <si>
    <t>BETON VLORA</t>
  </si>
  <si>
    <t>411-BU-LEK-00036</t>
  </si>
  <si>
    <t>BIBA - X</t>
  </si>
  <si>
    <t>411-BU-LEK-00044</t>
  </si>
  <si>
    <t>DELIA GROUP</t>
  </si>
  <si>
    <t>411-BU-LEK-00050</t>
  </si>
  <si>
    <t>ELBA BETON</t>
  </si>
  <si>
    <t>411-BU-LEK-00053</t>
  </si>
  <si>
    <t>411-BU-LEK-00054</t>
  </si>
  <si>
    <t>ER AR</t>
  </si>
  <si>
    <t>411-BU-LEK-00058</t>
  </si>
  <si>
    <t>EUROBETON 2005</t>
  </si>
  <si>
    <t>411-BU-LEK-00059</t>
  </si>
  <si>
    <t>A01-04 - Mater. ndihmë. - Tulla refrakt.</t>
  </si>
  <si>
    <t>A05 - Mater. ndihmë. - Sfera (G - Media)</t>
  </si>
  <si>
    <t>A10 - Mater. ndihmë. - Rripa për transp.</t>
  </si>
  <si>
    <t>A06 - Mater. ndihmë. - Të tjera M-N (RM)</t>
  </si>
  <si>
    <t>A08 - Mater. ndihmë. - Vida dhe Bullona</t>
  </si>
  <si>
    <t>A09 - Mater. ndihmë. - Profile hekuri</t>
  </si>
  <si>
    <t>A11 - Mater. ndihmë. - Rripa transmes.</t>
  </si>
  <si>
    <t>A13 - Mater. ndihmë. - Elektroda</t>
  </si>
  <si>
    <t>A14 - Mater. ndihmë. - Kablo dhe tela</t>
  </si>
  <si>
    <t>A15 - Mater. ndihmë. - Llamariana</t>
  </si>
  <si>
    <t>A16 - Mater. ndihmë. - Mater. elektrike</t>
  </si>
  <si>
    <t>A17 - Mater. ndihmë. - Mater. hidraulike</t>
  </si>
  <si>
    <t>A06 - Mater.ndihmë. - Mater. Zyre-Kan.</t>
  </si>
  <si>
    <t>A18 - Mater. ndihmë. - Kimikate</t>
  </si>
  <si>
    <t>A06 - Materi. ndihmë. - Materiale IT</t>
  </si>
  <si>
    <t>A06 - Mater. ndihmë.- Të tjera M-N (PRD)</t>
  </si>
  <si>
    <t>C06 - Lëndë djegëse - Të tjera L-D</t>
  </si>
  <si>
    <t>C03 - Lëndë djegëse - HFO për Gjenera.</t>
  </si>
  <si>
    <t>C08 - Lëndë djegëse - Lubrifi., Graso</t>
  </si>
  <si>
    <t>C07 - Karburant per auto &amp; gjener. vegj.</t>
  </si>
  <si>
    <t>S03 - Pjesë ndërr. - Vesh. brënd. (pll.)</t>
  </si>
  <si>
    <t>S10 - Pjesë ndërr. - Thasë filtri</t>
  </si>
  <si>
    <t>S08 - Pjesë ndërr. - Të tjera P-N meka.</t>
  </si>
  <si>
    <t>S09 - Pjesë ndërr. - Të tjera P-N elekt.</t>
  </si>
  <si>
    <t>S06 - Pjesë ndërr.- Të tjera  elektronik</t>
  </si>
  <si>
    <t>S04 - Pjesë ndërr. - Për automjete</t>
  </si>
  <si>
    <t>S05 - Pjesë ndërr. - Ventilatorë</t>
  </si>
  <si>
    <t>P03 - Materiale paketimi - Plasmas</t>
  </si>
  <si>
    <t>O04 - Mater. të tjera - Vegla elektrike</t>
  </si>
  <si>
    <t>O05 - Mater. të tjera - Vegla mekanike</t>
  </si>
  <si>
    <t>O06 - Materi. të tjera - Vegla të tjera</t>
  </si>
  <si>
    <t>O08 - Materi. të tjera - Goma</t>
  </si>
  <si>
    <t>O09 - Mater. të tjera - Veg. pune &lt;1000L</t>
  </si>
  <si>
    <t>O10 - Mater. të tjera - Veg. pune  përd.</t>
  </si>
  <si>
    <t>O07 - Mater. të tjera - Paisje sigiurie</t>
  </si>
  <si>
    <t>O01&amp;02 - Mater. të tjera - Veshje pune</t>
  </si>
  <si>
    <t>Blerje Sherb. - Electr. Enrg. Varaible</t>
  </si>
  <si>
    <t>Blerje Sherb. - Electr. Enrg. Fixed</t>
  </si>
  <si>
    <t>Blerje shërb. - Energji elekt. (Kompan.)</t>
  </si>
  <si>
    <t>Blerje shërb. - Ujë (Kompania)</t>
  </si>
  <si>
    <t>Blerje shërb. - Apartment utilities</t>
  </si>
  <si>
    <t>Blerje shërb. - Apartment other</t>
  </si>
  <si>
    <t>R&amp;M Mak./Paisje - Shërb. kontraktuale</t>
  </si>
  <si>
    <t>R&amp;M Mak./Paisje - Shërb. inxhinierike</t>
  </si>
  <si>
    <t>R&amp;M Mak./Paisje - Paisje ripar. me qera</t>
  </si>
  <si>
    <t>R&amp;M Mobile Equipt. - Shërb. kontraktuale</t>
  </si>
  <si>
    <t>R&amp;M Mobile Equipt. - Shërb. inxhinierike</t>
  </si>
  <si>
    <t>R&amp;M automjete - Shërbime inxhinierike</t>
  </si>
  <si>
    <t>R&amp;M Ndërtesa / zyra - Shërbime</t>
  </si>
  <si>
    <t>Mirembajtje apartamentesh</t>
  </si>
  <si>
    <t>Personel i pakualifikuar i kontraktuar</t>
  </si>
  <si>
    <t>Personel për konsulence teknike</t>
  </si>
  <si>
    <t>Tatim Taksa - Taksa (Liçenca) e ambjen.</t>
  </si>
  <si>
    <t>Vl. kont. e aktiveve te qend. te shitura</t>
  </si>
  <si>
    <t>Shpenzime për interesa Hua ABA</t>
  </si>
  <si>
    <t>Shpen. Amort. - Makineri, Paisje</t>
  </si>
  <si>
    <t>Shpen. Amort. - Mjete transporti</t>
  </si>
  <si>
    <t>Shpen. Amort. - Limest. Quarry</t>
  </si>
  <si>
    <t>Shpen. Amort. - Mobilje e paisje zyre</t>
  </si>
  <si>
    <t>Shpen. Amort. - Paisje informative</t>
  </si>
  <si>
    <t>Shpen. Amor. - Ndertesa te vjetra</t>
  </si>
  <si>
    <t>Ndryshim gjëndje - WP 01 Uncru. Limest.</t>
  </si>
  <si>
    <t>Ndryshim gjëndje - WP 04 HGL Limestone</t>
  </si>
  <si>
    <t>Ndryshim gjëndje - WP 05 Raw Clay</t>
  </si>
  <si>
    <t>Ndryshim gjëndje - WP 07 Raw Mixture</t>
  </si>
  <si>
    <t>Ndryshim gjëndje - WP 08 Raw Meal</t>
  </si>
  <si>
    <t>Hapje Karriere për gurin gëlqeror</t>
  </si>
  <si>
    <t>PR08-004 Rikonstruksioni i rruges F.K.C.F.</t>
  </si>
  <si>
    <t>PR08-005 Catia e magazines se sillosit</t>
  </si>
  <si>
    <t>PR08-006 Gurore</t>
  </si>
  <si>
    <t>Land (do not use)</t>
  </si>
  <si>
    <t>Aksione në komp. kontr. - UNIBULK</t>
  </si>
  <si>
    <t>Aksione në komp. kontr. - FK TRANS</t>
  </si>
  <si>
    <t>Aksione në komp. kontr. - FK HANDLING</t>
  </si>
  <si>
    <t>Amortiz. për emrin e mirë</t>
  </si>
  <si>
    <t>Amortiz. për shpenzimet e zhvillimit</t>
  </si>
  <si>
    <t>Amortiz. për ndërtesa</t>
  </si>
  <si>
    <t>Amortiz. për instalime, maki. e paisje</t>
  </si>
  <si>
    <t>Amortiz. për mjete transporti</t>
  </si>
  <si>
    <t>Amortiz. për mobilje e paisje zyre</t>
  </si>
  <si>
    <t>Amortiz. për paisje informative</t>
  </si>
  <si>
    <t>Amortiz. për hapje karriere  - gur gëlq.</t>
  </si>
  <si>
    <t>Amortiz. për hapje karriere - argila</t>
  </si>
  <si>
    <t>O03 - Battery</t>
  </si>
  <si>
    <t>Prodh. në proçes -WP 01 Uncrush. Limest.</t>
  </si>
  <si>
    <t>Prodh. në proçes -WP 04 HG Limest.</t>
  </si>
  <si>
    <t>Prodh. në proçes -WP 05 Raw Clay</t>
  </si>
  <si>
    <t>Prodh. në proçes -WP 07 Raw Mixt.</t>
  </si>
  <si>
    <t>Prodh. në proçes -WP 08 Raw Meal</t>
  </si>
  <si>
    <t>Prodh. në proçes -WP 09 Clinker</t>
  </si>
  <si>
    <t>413-OTH-LEK-00001</t>
  </si>
  <si>
    <t>413-OTH-LEK-00005</t>
  </si>
  <si>
    <t>Paga dhe shpërblime - Loc. Staff Site</t>
  </si>
  <si>
    <t>Detyrime për sigurime - Union Contri.</t>
  </si>
  <si>
    <t>Detyrime për shtetin -Tat. të ardh. pers</t>
  </si>
  <si>
    <t>Detyr. për shtetin -Tatime në burim</t>
  </si>
  <si>
    <t>Detyr. për shtetin -Tat. në Bur.-T/Staff</t>
  </si>
  <si>
    <t>Detyr. për shtetin -Tat. në Bur. - Qera</t>
  </si>
  <si>
    <t>Detyr. për shtetin -Tat. në Burim - Tj.</t>
  </si>
  <si>
    <t>Llogari të lidhura - Seament Inter.</t>
  </si>
  <si>
    <t>Llogari të lidhura - Seabu. Ship. SA EUR</t>
  </si>
  <si>
    <t>Llogari të lidhura - Seabulk Ship. SA</t>
  </si>
  <si>
    <t>Llogari të lidhura - Seament Alb. - LEK</t>
  </si>
  <si>
    <t>ALPHA BANK PROJECT-EUR</t>
  </si>
  <si>
    <t>Shpen. Amort. - Hap. karriere guri gëlq.</t>
  </si>
  <si>
    <t>Shpen. Amort. - Hapje karriere argjila</t>
  </si>
  <si>
    <t>Insurance</t>
  </si>
  <si>
    <t>Tatim në burim</t>
  </si>
  <si>
    <t>Vl. kont. e aktiveve te qend. te dala</t>
  </si>
  <si>
    <t>403-LEK-0085</t>
  </si>
  <si>
    <t>403-EUR-0075</t>
  </si>
  <si>
    <t>SEAMENT FREE PORT</t>
  </si>
  <si>
    <t>ADVANCES TO SUPPLIERS</t>
  </si>
  <si>
    <t>Huamarrje afat shkurtër - ISB 2.6 mil. USD</t>
  </si>
  <si>
    <t>Siguracion gjeneratori per t'u marre</t>
  </si>
  <si>
    <t>Siguracione mjekesore per t'u marre</t>
  </si>
  <si>
    <t>ACCRUALS</t>
  </si>
  <si>
    <t>Mater. ndihmë. - për energj. elek. (Fix)</t>
  </si>
  <si>
    <t>AQT ne magazine</t>
  </si>
  <si>
    <t>S12 - Wartsila Spare Parts</t>
  </si>
  <si>
    <t>403-USD-0115</t>
  </si>
  <si>
    <t>Llogari të lidhura - Rota Turkey</t>
  </si>
  <si>
    <t>Huamarrje afat shkurtër - ALPHA Bank</t>
  </si>
  <si>
    <t>EMP - Emporiki Bank - Overdraft 2 mil USD</t>
  </si>
  <si>
    <t>ALP - Alpha Bank - Overdraft 2 mil USD</t>
  </si>
  <si>
    <t>ALP - Alpha Bank - Overdraft 2.39 mil USD</t>
  </si>
  <si>
    <t>EMP - Emporiki Bank - Overdraft 2.39 mil</t>
  </si>
  <si>
    <t>DEFFERRED CHARGES</t>
  </si>
  <si>
    <t>Materiale te tjera ne tranzit</t>
  </si>
  <si>
    <t>EE</t>
  </si>
  <si>
    <t>Nr.
 Ref.</t>
  </si>
  <si>
    <t xml:space="preserve">             A K T I V E T</t>
  </si>
  <si>
    <t>Viti Ushtrimor</t>
  </si>
  <si>
    <t>Aktive Afatshkurtra</t>
  </si>
  <si>
    <t>Mjetet Monetare</t>
  </si>
  <si>
    <t>Cash and cash equivalents</t>
  </si>
  <si>
    <t>Derivate dhe Aktive Financiare te mbajtur per tregtim</t>
  </si>
  <si>
    <t>Derivatives and financial assets classified as held for sale</t>
  </si>
  <si>
    <t>a)</t>
  </si>
  <si>
    <t xml:space="preserve"> Derivatet</t>
  </si>
  <si>
    <t xml:space="preserve">Derivatives </t>
  </si>
  <si>
    <t>b)</t>
  </si>
  <si>
    <t xml:space="preserve"> Aktivet e mbajtur per tregtim</t>
  </si>
  <si>
    <t>Assets classified as held for sale</t>
  </si>
  <si>
    <t>Aktive te tjera Financiare afatshkurter</t>
  </si>
  <si>
    <t>Other non-current assets</t>
  </si>
  <si>
    <t xml:space="preserve"> Llogari kerkesa te tjera te arketueshme</t>
  </si>
  <si>
    <t>c)</t>
  </si>
  <si>
    <t xml:space="preserve"> Instrumente te tjera borzhi</t>
  </si>
  <si>
    <t>d)</t>
  </si>
  <si>
    <t xml:space="preserve"> Investime te tjera financiare</t>
  </si>
  <si>
    <t>Other investments</t>
  </si>
  <si>
    <t>Inventari</t>
  </si>
  <si>
    <t>Inventories</t>
  </si>
  <si>
    <t xml:space="preserve"> Lendet e para</t>
  </si>
  <si>
    <t xml:space="preserve">Raw materials </t>
  </si>
  <si>
    <t xml:space="preserve"> Prodhimi ne proces</t>
  </si>
  <si>
    <t>Work in progress</t>
  </si>
  <si>
    <t xml:space="preserve"> Produkte te gatshme</t>
  </si>
  <si>
    <t>Own production</t>
  </si>
  <si>
    <t xml:space="preserve"> Mallra per rishitje</t>
  </si>
  <si>
    <t>Goods</t>
  </si>
  <si>
    <t>e)</t>
  </si>
  <si>
    <t xml:space="preserve"> Parapagesat per furnizime</t>
  </si>
  <si>
    <t>Prepayments for supplies</t>
  </si>
  <si>
    <t>Aktive Biologjike afatshkurter</t>
  </si>
  <si>
    <t>Biological assets</t>
  </si>
  <si>
    <t>Aktive Afatshkurtra te mbajtur per shitje</t>
  </si>
  <si>
    <t>Parapagime dhe shpenzime te shtyra</t>
  </si>
  <si>
    <t>Prepayments and deferred expenses</t>
  </si>
  <si>
    <t>Total i Aktiveve Afatshkurtra</t>
  </si>
  <si>
    <t>II</t>
  </si>
  <si>
    <t>Aktive Afatgjata</t>
  </si>
  <si>
    <t>Long Term Aktive</t>
  </si>
  <si>
    <t>Investime financiare afatgjata</t>
  </si>
  <si>
    <t>Non-current financial investments</t>
  </si>
  <si>
    <t>Aksione dhe pjesemarrje te tjera ne njesi te kontrolluara</t>
  </si>
  <si>
    <t>Shares and participation in controlled entities</t>
  </si>
  <si>
    <t>Aksione dhe investime te tjera ne pjesemarrje</t>
  </si>
  <si>
    <t xml:space="preserve">Other shares and participations </t>
  </si>
  <si>
    <t>Aksione dhe letra te tjera me vlere</t>
  </si>
  <si>
    <t>Other shares and securities</t>
  </si>
  <si>
    <t>ç)</t>
  </si>
  <si>
    <t>Llogari kerkese te arketueshme</t>
  </si>
  <si>
    <t>Non-current receivables</t>
  </si>
  <si>
    <t>Aktive Afatgjata Materiale</t>
  </si>
  <si>
    <t>Property, plant and equipment</t>
  </si>
  <si>
    <t>Ndertesa (neto)</t>
  </si>
  <si>
    <t>Buildings (net)</t>
  </si>
  <si>
    <t>Plant and equipment</t>
  </si>
  <si>
    <t>Other fixed assets</t>
  </si>
  <si>
    <t>Aktive Biologjike Afatgjate</t>
  </si>
  <si>
    <t>Aktive Afatgjata Jomateriale</t>
  </si>
  <si>
    <t>Emri i mire</t>
  </si>
  <si>
    <t>Good name</t>
  </si>
  <si>
    <t>Shpenzimet e zhvillimit</t>
  </si>
  <si>
    <t>Kapitali aksionar i papaguar</t>
  </si>
  <si>
    <t>Aktive te tjera afatgjata (ne proces)</t>
  </si>
  <si>
    <t>Totali i Aktiveve Afatgjata</t>
  </si>
  <si>
    <t>TOTALI AKTIVEVE</t>
  </si>
  <si>
    <t>Total Asset</t>
  </si>
  <si>
    <t>Nr. 
Ref.</t>
  </si>
  <si>
    <t>PASIVET DHE KAPITALI</t>
  </si>
  <si>
    <t>CAPITAL &amp; LIABILITIES</t>
  </si>
  <si>
    <t xml:space="preserve">Pasivet Afatshkurta </t>
  </si>
  <si>
    <t>Derivatet</t>
  </si>
  <si>
    <t>Derivatives</t>
  </si>
  <si>
    <t>Huamarrjet</t>
  </si>
  <si>
    <t>Current loans and borrowings</t>
  </si>
  <si>
    <t>Huate dhe obligacionet afatshkurtra</t>
  </si>
  <si>
    <t>Current portion of long-term borrowings</t>
  </si>
  <si>
    <t>Kthimet/Ripagimet e huave afatgjata</t>
  </si>
  <si>
    <t>Convertibles shares</t>
  </si>
  <si>
    <t>Bono te konvertueshme</t>
  </si>
  <si>
    <t>Trade and other payables</t>
  </si>
  <si>
    <t>Huate dhe parapagimet</t>
  </si>
  <si>
    <t>Te pagueshme ndaj furnitoreve</t>
  </si>
  <si>
    <t>Trade payables</t>
  </si>
  <si>
    <t>Te pagueshme ndaj punonjesve</t>
  </si>
  <si>
    <t>Payables toward employees</t>
  </si>
  <si>
    <t>Detyrimet tatimore</t>
  </si>
  <si>
    <t>Current tax payables</t>
  </si>
  <si>
    <t>Te tjera</t>
  </si>
  <si>
    <t>Other borrowings</t>
  </si>
  <si>
    <t>3)</t>
  </si>
  <si>
    <t>Parapagimet e arketueshme</t>
  </si>
  <si>
    <t>Prepayments</t>
  </si>
  <si>
    <t>Grantet dhe te ardhura te shtyra</t>
  </si>
  <si>
    <t>Grants and deferred income</t>
  </si>
  <si>
    <t>Provizionet afatshkurtra</t>
  </si>
  <si>
    <t>Current provisions</t>
  </si>
  <si>
    <t>Pasive Totale Afatshkurtra</t>
  </si>
  <si>
    <t>Total current liabilities</t>
  </si>
  <si>
    <t>Pasivet Afatgjata</t>
  </si>
  <si>
    <t>Huate afatgjata</t>
  </si>
  <si>
    <t>Non-current loans and borrowings</t>
  </si>
  <si>
    <t>Hua, bono dhe detyrime nga qeraja financiare</t>
  </si>
  <si>
    <t xml:space="preserve">Loans, securities and financial leasing </t>
  </si>
  <si>
    <t>Bonot e konvertueshme</t>
  </si>
  <si>
    <t>Huamarrje te tjera afatgjata</t>
  </si>
  <si>
    <t>Other non-current borrowings</t>
  </si>
  <si>
    <t>Provizionet afatgjata</t>
  </si>
  <si>
    <t>Grandet dhe te ardhura te shtyra</t>
  </si>
  <si>
    <t>Pasive Totale Afatgjata</t>
  </si>
  <si>
    <t>Total non-current liabilities</t>
  </si>
  <si>
    <t>Totali i pasiveve</t>
  </si>
  <si>
    <t>Total liabilities</t>
  </si>
  <si>
    <t>III</t>
  </si>
  <si>
    <t>Kapitali</t>
  </si>
  <si>
    <t>Akisonet e pakices</t>
  </si>
  <si>
    <t>Minority interest</t>
  </si>
  <si>
    <t>Kapitali i aksionereve te shoqerise meme</t>
  </si>
  <si>
    <t>Equity holders of the Company</t>
  </si>
  <si>
    <t>Kapitali i aksionar</t>
  </si>
  <si>
    <t>Primi i aksionit</t>
  </si>
  <si>
    <t>Share premium</t>
  </si>
  <si>
    <t>Njesite ose aksionet e thesarit</t>
  </si>
  <si>
    <t>xxxxxxxxxxx</t>
  </si>
  <si>
    <t>Rezerva statutore</t>
  </si>
  <si>
    <t>Statutory reserves</t>
  </si>
  <si>
    <t>Rezerva ligjore</t>
  </si>
  <si>
    <t>Legal reserves</t>
  </si>
  <si>
    <t>Rezerva te tjera</t>
  </si>
  <si>
    <t>Other reserves</t>
  </si>
  <si>
    <t>Current year profit/loss</t>
  </si>
  <si>
    <t>Totali i Kapitalit</t>
  </si>
  <si>
    <t>TOTALI I PASIVEVE DHE KAPITALIT</t>
  </si>
  <si>
    <t>Nr. Ref.</t>
  </si>
  <si>
    <t>VITI USHTRIMOR</t>
  </si>
  <si>
    <t>Shitje neto</t>
  </si>
  <si>
    <t>Te ardhura te tjera nga veprimtarite e shfrytezimit</t>
  </si>
  <si>
    <t>Puna e kryer nga njesia ek per qellime te veta</t>
  </si>
  <si>
    <t xml:space="preserve">Mallra, lendet e para dhe sherbimet </t>
  </si>
  <si>
    <t>Shpenzimet e personelit</t>
  </si>
  <si>
    <t xml:space="preserve">  Pagat</t>
  </si>
  <si>
    <t xml:space="preserve">  Shpenzimet e sigurimeve shoqerore</t>
  </si>
  <si>
    <t xml:space="preserve">  Shpenzimet per personelin</t>
  </si>
  <si>
    <t>Renia ne vlere dhe amortizimi</t>
  </si>
  <si>
    <t>Fitimi (humbja) nga veprimtarite e shfrytezimit</t>
  </si>
  <si>
    <t>Te ardhurat/shpenzimet fin. nga njesi. kontrolluara</t>
  </si>
  <si>
    <t>Te ardhurat/shpenzimet fin. nga pjesemarrjet</t>
  </si>
  <si>
    <t>Te ardhura dhe shpenzime financiare</t>
  </si>
  <si>
    <t>Te ardhura/shpenzime finan. nga investime te tjera financiare</t>
  </si>
  <si>
    <t>Te ardhura dhe shpenzime financiare nga interesi</t>
  </si>
  <si>
    <t>Fitimi dhe humbje nga kursi i kembimit</t>
  </si>
  <si>
    <t>Te ardhura dhe shpenzime te tjera financiare</t>
  </si>
  <si>
    <t>Totali i te ardhurave dhe shpenzimeve financiare</t>
  </si>
  <si>
    <t>Fitimi (humbja) para tatimit</t>
  </si>
  <si>
    <t>Shpenzimet e tatimit mbi fitimin</t>
  </si>
  <si>
    <t>Fitim (humbje) neto e vitit financiar</t>
  </si>
  <si>
    <t>Pjesa e fitimit neto per aksIoneret e pakices</t>
  </si>
  <si>
    <t>Pjesa e fitimit neto per aksionEret e shoqerise meme</t>
  </si>
  <si>
    <t>J</t>
  </si>
  <si>
    <t>K</t>
  </si>
  <si>
    <t>Mallra</t>
  </si>
  <si>
    <t>Trial Balance - BS accounts</t>
  </si>
  <si>
    <t>B/S</t>
  </si>
  <si>
    <t>PERIOD</t>
  </si>
  <si>
    <t>ACT</t>
  </si>
  <si>
    <t>PAS</t>
  </si>
  <si>
    <t>101</t>
  </si>
  <si>
    <t>Subscribed capital</t>
  </si>
  <si>
    <t>107</t>
  </si>
  <si>
    <t>Profit/Loss carried forward</t>
  </si>
  <si>
    <t>121</t>
  </si>
  <si>
    <t>Profit / Loss of year</t>
  </si>
  <si>
    <t>Provision per detyrim konflikti</t>
  </si>
  <si>
    <t>16320</t>
  </si>
  <si>
    <t>Alpha Bank Long Term Loan</t>
  </si>
  <si>
    <t>16330</t>
  </si>
  <si>
    <t>IFC Loan</t>
  </si>
  <si>
    <t>16340</t>
  </si>
  <si>
    <t>EBRD Loan</t>
  </si>
  <si>
    <t>16350</t>
  </si>
  <si>
    <t>OPEC Loan</t>
  </si>
  <si>
    <t>16820</t>
  </si>
  <si>
    <t>LT Loan - Seament Holding</t>
  </si>
  <si>
    <t>201</t>
  </si>
  <si>
    <t>Establishment expenses</t>
  </si>
  <si>
    <t>207</t>
  </si>
  <si>
    <t>Goodwill</t>
  </si>
  <si>
    <t>208002</t>
  </si>
  <si>
    <t>Limestone quarry opening expenses</t>
  </si>
  <si>
    <t>208003</t>
  </si>
  <si>
    <t>Clay quarry opening expenses</t>
  </si>
  <si>
    <t>211</t>
  </si>
  <si>
    <t>212</t>
  </si>
  <si>
    <t>213</t>
  </si>
  <si>
    <t>Machinery &amp; equipment</t>
  </si>
  <si>
    <t>215001</t>
  </si>
  <si>
    <t>Vehicles</t>
  </si>
  <si>
    <t>21810</t>
  </si>
  <si>
    <t>Furniture &amp; fittings</t>
  </si>
  <si>
    <t>2181037</t>
  </si>
  <si>
    <t>Old furniture &amp; fittings</t>
  </si>
  <si>
    <t>21820</t>
  </si>
  <si>
    <t>EDP equipments</t>
  </si>
  <si>
    <t>2320007</t>
  </si>
  <si>
    <t>Pack.machines &amp; elevators</t>
  </si>
  <si>
    <t>2320012</t>
  </si>
  <si>
    <t>internal road</t>
  </si>
  <si>
    <t>2320014</t>
  </si>
  <si>
    <t>guard cabin</t>
  </si>
  <si>
    <t>2320016</t>
  </si>
  <si>
    <t>Silos</t>
  </si>
  <si>
    <t>2320029</t>
  </si>
  <si>
    <t>Bucket &amp; reel steel base</t>
  </si>
  <si>
    <t>2320030</t>
  </si>
  <si>
    <t>Compressor room</t>
  </si>
  <si>
    <t>2320031</t>
  </si>
  <si>
    <t>Main Smart Enterprise</t>
  </si>
  <si>
    <t>2320032</t>
  </si>
  <si>
    <t>Muri rrethues</t>
  </si>
  <si>
    <t>2320033</t>
  </si>
  <si>
    <t>Shpim pusi</t>
  </si>
  <si>
    <t>2320034</t>
  </si>
  <si>
    <t>2320036</t>
  </si>
  <si>
    <t>Rruge e re para depos perbashket</t>
  </si>
  <si>
    <t>2320037</t>
  </si>
  <si>
    <t>Rruga e hyrjes per ne fabrike</t>
  </si>
  <si>
    <t>2320038</t>
  </si>
  <si>
    <t>kanal i jashtem</t>
  </si>
  <si>
    <t>2320039</t>
  </si>
  <si>
    <t>PABX System of communication</t>
  </si>
  <si>
    <t>2320040</t>
  </si>
  <si>
    <t>Punime alumini</t>
  </si>
  <si>
    <t>2320041</t>
  </si>
  <si>
    <t>Bufe tek CCR</t>
  </si>
  <si>
    <t>2320042</t>
  </si>
  <si>
    <t>Rrjeti i internetit</t>
  </si>
  <si>
    <t>2320043</t>
  </si>
  <si>
    <t>Peshore e re - Zyra e marketingut</t>
  </si>
  <si>
    <t>2320045</t>
  </si>
  <si>
    <t>WinLine</t>
  </si>
  <si>
    <t>2321011</t>
  </si>
  <si>
    <t>Supplies</t>
  </si>
  <si>
    <t>2321012</t>
  </si>
  <si>
    <t>Services</t>
  </si>
  <si>
    <t>2321013</t>
  </si>
  <si>
    <t>Engineering</t>
  </si>
  <si>
    <t>2321014</t>
  </si>
  <si>
    <t>Port Cost &amp; transportation</t>
  </si>
  <si>
    <t>2321021.1</t>
  </si>
  <si>
    <t>Second Palletizer</t>
  </si>
  <si>
    <t>23210210.1</t>
  </si>
  <si>
    <t>Project management</t>
  </si>
  <si>
    <t>2321022.1</t>
  </si>
  <si>
    <t>New Packing Machine</t>
  </si>
  <si>
    <t>23210231.4</t>
  </si>
  <si>
    <t>Quarries opening works</t>
  </si>
  <si>
    <t>2321024.1</t>
  </si>
  <si>
    <t>Water well drilling lic.&amp;consultancy</t>
  </si>
  <si>
    <t>2321024.2</t>
  </si>
  <si>
    <t>Well drilling</t>
  </si>
  <si>
    <t>2321024.3</t>
  </si>
  <si>
    <t>Exploitation licence, pipe routing design</t>
  </si>
  <si>
    <t>2321024.4</t>
  </si>
  <si>
    <t>Construction of new water supply</t>
  </si>
  <si>
    <t>2321025.1</t>
  </si>
  <si>
    <t>Demolition work</t>
  </si>
  <si>
    <t>2321026.1</t>
  </si>
  <si>
    <t>Soil investigation</t>
  </si>
  <si>
    <t>2321027.2</t>
  </si>
  <si>
    <t>Equipment purchase</t>
  </si>
  <si>
    <t>2321031.1</t>
  </si>
  <si>
    <t>2321032.1</t>
  </si>
  <si>
    <t>Travelling expenses</t>
  </si>
  <si>
    <t>2321032.2</t>
  </si>
  <si>
    <t>Consultancy</t>
  </si>
  <si>
    <t>2321032.3</t>
  </si>
  <si>
    <t>Quarry Security</t>
  </si>
  <si>
    <t>2321032.4</t>
  </si>
  <si>
    <t>Rent</t>
  </si>
  <si>
    <t>2321032.5</t>
  </si>
  <si>
    <t>Salaries</t>
  </si>
  <si>
    <t>2321032.6</t>
  </si>
  <si>
    <t>Banks fees (IFC,EBRD,OPEC,Alpha)</t>
  </si>
  <si>
    <t>2321032.7</t>
  </si>
  <si>
    <t>2321032.8</t>
  </si>
  <si>
    <t>IFC &amp; EBRD travell expenses</t>
  </si>
  <si>
    <t>2321034.1</t>
  </si>
  <si>
    <t>Import tax</t>
  </si>
  <si>
    <t>2321034.3</t>
  </si>
  <si>
    <t>Construction licence</t>
  </si>
  <si>
    <t>2321034.4</t>
  </si>
  <si>
    <t>Permits &amp; licences (other)</t>
  </si>
  <si>
    <t>2321034.5</t>
  </si>
  <si>
    <t>Transport from port to site</t>
  </si>
  <si>
    <t>2321034.6</t>
  </si>
  <si>
    <t>withholding tax</t>
  </si>
  <si>
    <t>2321034.7</t>
  </si>
  <si>
    <t>Interest during construction</t>
  </si>
  <si>
    <t>2321041.3</t>
  </si>
  <si>
    <t>Combustible &amp; consum. for commissioning</t>
  </si>
  <si>
    <t>2321042.1</t>
  </si>
  <si>
    <t>Mobilization fee</t>
  </si>
  <si>
    <t>2321042.2</t>
  </si>
  <si>
    <t>Monthly fixed fee</t>
  </si>
  <si>
    <t>2321043</t>
  </si>
  <si>
    <t>Software Package for plant operation</t>
  </si>
  <si>
    <t>2321044.1</t>
  </si>
  <si>
    <t>Additional training to CBMI contract</t>
  </si>
  <si>
    <t>2321044.21</t>
  </si>
  <si>
    <t>2321044.22</t>
  </si>
  <si>
    <t>Rent &amp; Utilities</t>
  </si>
  <si>
    <t>2321044.23</t>
  </si>
  <si>
    <t>Travell</t>
  </si>
  <si>
    <t>2321044.24</t>
  </si>
  <si>
    <t>Car expenses</t>
  </si>
  <si>
    <t>2321044.3</t>
  </si>
  <si>
    <t>Telephone</t>
  </si>
  <si>
    <t>2321044.4</t>
  </si>
  <si>
    <t>Small capital expenditure</t>
  </si>
  <si>
    <t>2321044.5</t>
  </si>
  <si>
    <t>2321045.10</t>
  </si>
  <si>
    <t>Packing Plan Rehabilitattion bulk load+s.steel+civ</t>
  </si>
  <si>
    <t>232105</t>
  </si>
  <si>
    <t>second line fee</t>
  </si>
  <si>
    <t>261</t>
  </si>
  <si>
    <t>Tituj te pjesemarrjes</t>
  </si>
  <si>
    <t>2650001</t>
  </si>
  <si>
    <t>Xhevdet Shala</t>
  </si>
  <si>
    <t>2650002</t>
  </si>
  <si>
    <t>2650003</t>
  </si>
  <si>
    <t>Luljeta Serbo</t>
  </si>
  <si>
    <t>2650005</t>
  </si>
  <si>
    <t>Eduart Ibrahimi</t>
  </si>
  <si>
    <t>2650008</t>
  </si>
  <si>
    <t>Etleva Prespa</t>
  </si>
  <si>
    <t>2650009</t>
  </si>
  <si>
    <t>2650010</t>
  </si>
  <si>
    <t>2650011</t>
  </si>
  <si>
    <t>2650012</t>
  </si>
  <si>
    <t>2650013</t>
  </si>
  <si>
    <t>2650014</t>
  </si>
  <si>
    <t>2650016</t>
  </si>
  <si>
    <t>2650017</t>
  </si>
  <si>
    <t>2650018</t>
  </si>
  <si>
    <t>2650019</t>
  </si>
  <si>
    <t>2801</t>
  </si>
  <si>
    <t>Accum.depreciation - establishment expenses</t>
  </si>
  <si>
    <t>2807</t>
  </si>
  <si>
    <t>Accum.depreciation - goodwill</t>
  </si>
  <si>
    <t>28082</t>
  </si>
  <si>
    <t>Accumulated depreciation for Limestone Quarry Open</t>
  </si>
  <si>
    <t>28083</t>
  </si>
  <si>
    <t>Accumulated depreciation for Clay Quarry Open</t>
  </si>
  <si>
    <t>2812</t>
  </si>
  <si>
    <t>Accum.depreciation - buildings</t>
  </si>
  <si>
    <t>2813</t>
  </si>
  <si>
    <t>Accum.depreciation - Mach &amp; equipment</t>
  </si>
  <si>
    <t>2815001</t>
  </si>
  <si>
    <t>Mjete Transporti</t>
  </si>
  <si>
    <t>28181</t>
  </si>
  <si>
    <t>Per mobilje e orendi</t>
  </si>
  <si>
    <t>281820</t>
  </si>
  <si>
    <t>Accum.depreciation - EDP equipment</t>
  </si>
  <si>
    <t>31101</t>
  </si>
  <si>
    <t>31102</t>
  </si>
  <si>
    <t>Gypsum ( ground)</t>
  </si>
  <si>
    <t>31104</t>
  </si>
  <si>
    <t>Copper slag</t>
  </si>
  <si>
    <t>31105</t>
  </si>
  <si>
    <t>Pozzolanic sand</t>
  </si>
  <si>
    <t>31106</t>
  </si>
  <si>
    <t>Bauxite</t>
  </si>
  <si>
    <t>31107</t>
  </si>
  <si>
    <t>Grinding aid</t>
  </si>
  <si>
    <t>31108</t>
  </si>
  <si>
    <t>Salt</t>
  </si>
  <si>
    <t>31109</t>
  </si>
  <si>
    <t>Clinker for sale</t>
  </si>
  <si>
    <t>31110</t>
  </si>
  <si>
    <t>Volcanic additive</t>
  </si>
  <si>
    <t>31111</t>
  </si>
  <si>
    <t>Pyrite</t>
  </si>
  <si>
    <t>31112</t>
  </si>
  <si>
    <t>Uncrushed Limesotne</t>
  </si>
  <si>
    <t>31113</t>
  </si>
  <si>
    <t>Uncrushed clay</t>
  </si>
  <si>
    <t>31230</t>
  </si>
  <si>
    <t>312301</t>
  </si>
  <si>
    <t>Grinding media</t>
  </si>
  <si>
    <t>312302</t>
  </si>
  <si>
    <t>Electrodes</t>
  </si>
  <si>
    <t>312303</t>
  </si>
  <si>
    <t>Nuts &amp; bolts</t>
  </si>
  <si>
    <t>312304</t>
  </si>
  <si>
    <t>Iron sheets</t>
  </si>
  <si>
    <t>312305</t>
  </si>
  <si>
    <t>Cables</t>
  </si>
  <si>
    <t>312306</t>
  </si>
  <si>
    <t>Explosives</t>
  </si>
  <si>
    <t>312307</t>
  </si>
  <si>
    <t>Electrical mat.</t>
  </si>
  <si>
    <t>312308</t>
  </si>
  <si>
    <t>Other materials</t>
  </si>
  <si>
    <t>312309</t>
  </si>
  <si>
    <t>Hydraulic mat.</t>
  </si>
  <si>
    <t>312310</t>
  </si>
  <si>
    <t>Sand for laboratory</t>
  </si>
  <si>
    <t>312311</t>
  </si>
  <si>
    <t>Old sand for laboratory</t>
  </si>
  <si>
    <t>312312</t>
  </si>
  <si>
    <t>Refractories</t>
  </si>
  <si>
    <t>31240</t>
  </si>
  <si>
    <t>Lubricants</t>
  </si>
  <si>
    <t>31241</t>
  </si>
  <si>
    <t>Petcoke</t>
  </si>
  <si>
    <t>312410</t>
  </si>
  <si>
    <t>Diesel for Kiln</t>
  </si>
  <si>
    <t>31242</t>
  </si>
  <si>
    <t>Diesel</t>
  </si>
  <si>
    <t>31243</t>
  </si>
  <si>
    <t>Oxygen &amp; acetylene</t>
  </si>
  <si>
    <t>31245</t>
  </si>
  <si>
    <t>Gas for palletizer</t>
  </si>
  <si>
    <t>31246</t>
  </si>
  <si>
    <t>Heavy fuel oil</t>
  </si>
  <si>
    <t>31247</t>
  </si>
  <si>
    <t>light fuel oil</t>
  </si>
  <si>
    <t>31248</t>
  </si>
  <si>
    <t>Diesel for generator</t>
  </si>
  <si>
    <t>312501</t>
  </si>
  <si>
    <t>Old spares - other</t>
  </si>
  <si>
    <t>312502</t>
  </si>
  <si>
    <t>Old spares - bearings</t>
  </si>
  <si>
    <t>312503</t>
  </si>
  <si>
    <t>Old spares - pumps</t>
  </si>
  <si>
    <t>312504</t>
  </si>
  <si>
    <t>Old spares - plates</t>
  </si>
  <si>
    <t>31251</t>
  </si>
  <si>
    <t>Spares - Other</t>
  </si>
  <si>
    <t>31252</t>
  </si>
  <si>
    <t>Spares - bearings</t>
  </si>
  <si>
    <t>31253</t>
  </si>
  <si>
    <t>Spares - pumps</t>
  </si>
  <si>
    <t>31254</t>
  </si>
  <si>
    <t>Spares - plates</t>
  </si>
  <si>
    <t>31255</t>
  </si>
  <si>
    <t>Spares for vehicles</t>
  </si>
  <si>
    <t>31260</t>
  </si>
  <si>
    <t>Paper bags</t>
  </si>
  <si>
    <t>31261</t>
  </si>
  <si>
    <t>Pallets</t>
  </si>
  <si>
    <t>31262</t>
  </si>
  <si>
    <t>Nylon</t>
  </si>
  <si>
    <t>31265</t>
  </si>
  <si>
    <t>Shirita plastike</t>
  </si>
  <si>
    <t>31266</t>
  </si>
  <si>
    <t>Slings</t>
  </si>
  <si>
    <t>31280</t>
  </si>
  <si>
    <t>Materiale Tjera Stokueshme</t>
  </si>
  <si>
    <t>3270</t>
  </si>
  <si>
    <t>Small tools</t>
  </si>
  <si>
    <t>3271</t>
  </si>
  <si>
    <t>Inventar i Imet ne Perdorim</t>
  </si>
  <si>
    <t>33102</t>
  </si>
  <si>
    <t>Work in process</t>
  </si>
  <si>
    <t>34101</t>
  </si>
  <si>
    <t>Clinker Manufactured</t>
  </si>
  <si>
    <t>34202</t>
  </si>
  <si>
    <t>3510</t>
  </si>
  <si>
    <t>371</t>
  </si>
  <si>
    <t>Materiale te para</t>
  </si>
  <si>
    <t>Suppliers</t>
  </si>
  <si>
    <t>Suppliers for fixed assets</t>
  </si>
  <si>
    <t>408</t>
  </si>
  <si>
    <t>Furnitore per fatura te pamberritura</t>
  </si>
  <si>
    <t>Advance to suppliers</t>
  </si>
  <si>
    <t>CLIENTS</t>
  </si>
  <si>
    <t>CLIENTS SEAMENT</t>
  </si>
  <si>
    <t>418</t>
  </si>
  <si>
    <t>Kliente-te ardhura te pafaturuara</t>
  </si>
  <si>
    <t>42101</t>
  </si>
  <si>
    <t>Local staff</t>
  </si>
  <si>
    <t>42102</t>
  </si>
  <si>
    <t>Expat staff</t>
  </si>
  <si>
    <t>Paradhenie - Personeli</t>
  </si>
  <si>
    <t>424</t>
  </si>
  <si>
    <t>Personeli-depozita</t>
  </si>
  <si>
    <t>43101</t>
  </si>
  <si>
    <t>Social Security</t>
  </si>
  <si>
    <t>43102</t>
  </si>
  <si>
    <t>Medical insurance covered by state</t>
  </si>
  <si>
    <t>43701</t>
  </si>
  <si>
    <t>4421</t>
  </si>
  <si>
    <t>Tatim mbi te ardhurat</t>
  </si>
  <si>
    <t>4422</t>
  </si>
  <si>
    <t>Tatim ne burim</t>
  </si>
  <si>
    <t>44301</t>
  </si>
  <si>
    <t>Aksiza per mazut</t>
  </si>
  <si>
    <t>444</t>
  </si>
  <si>
    <t>Shteti - Tatim mbi fitimin</t>
  </si>
  <si>
    <t>4456</t>
  </si>
  <si>
    <t>Shteti - Tvsh e zbritshme</t>
  </si>
  <si>
    <t>44561</t>
  </si>
  <si>
    <t>Shteti - Tvsh per tu rimbursuar</t>
  </si>
  <si>
    <t>4457</t>
  </si>
  <si>
    <t>Shteti - Tvsh e pagueshme</t>
  </si>
  <si>
    <t>4510011</t>
  </si>
  <si>
    <t>4510013</t>
  </si>
  <si>
    <t>I.S.M.</t>
  </si>
  <si>
    <t>4510014</t>
  </si>
  <si>
    <t>UNIBULK shpk</t>
  </si>
  <si>
    <t>4510015</t>
  </si>
  <si>
    <t>FK-TRANS shpk</t>
  </si>
  <si>
    <t>4510016</t>
  </si>
  <si>
    <t>FK-HANDLING shpk</t>
  </si>
  <si>
    <t>4510017</t>
  </si>
  <si>
    <t>4510018</t>
  </si>
  <si>
    <t>A C E - shpk</t>
  </si>
  <si>
    <t>4510019</t>
  </si>
  <si>
    <t>UNIBULK SHIPPING EURO</t>
  </si>
  <si>
    <t>4510020</t>
  </si>
  <si>
    <t>LEBALCO SHPK</t>
  </si>
  <si>
    <t>45101</t>
  </si>
  <si>
    <t>United Quarries - sha</t>
  </si>
  <si>
    <t>45102</t>
  </si>
  <si>
    <t>ECF - sha  Lek Account</t>
  </si>
  <si>
    <t>45104</t>
  </si>
  <si>
    <t>Seament Albania - Lek account</t>
  </si>
  <si>
    <t>45105</t>
  </si>
  <si>
    <t>Seament Albania - Arket.USD (mbyllur)</t>
  </si>
  <si>
    <t>45106</t>
  </si>
  <si>
    <t>Seament Albania - USD account</t>
  </si>
  <si>
    <t>45107</t>
  </si>
  <si>
    <t>ECF - sha  USD Account</t>
  </si>
  <si>
    <t>45109</t>
  </si>
  <si>
    <t>45110</t>
  </si>
  <si>
    <t>Seament Holding</t>
  </si>
  <si>
    <t>4761</t>
  </si>
  <si>
    <t>4771</t>
  </si>
  <si>
    <t>486</t>
  </si>
  <si>
    <t>Shpenzime te periudhave te ardhshme</t>
  </si>
  <si>
    <t>488001</t>
  </si>
  <si>
    <t>Expenses to be amortized</t>
  </si>
  <si>
    <t>488101</t>
  </si>
  <si>
    <t>Taksa Vendore, Bashkia Fushe-Kruje</t>
  </si>
  <si>
    <t>51211</t>
  </si>
  <si>
    <t>Tirana Bank - Lek</t>
  </si>
  <si>
    <t>512110</t>
  </si>
  <si>
    <t>BKT - Lek</t>
  </si>
  <si>
    <t>512111</t>
  </si>
  <si>
    <t>Credins - lek</t>
  </si>
  <si>
    <t>51212</t>
  </si>
  <si>
    <t>Raiffeisen Bank - Lek</t>
  </si>
  <si>
    <t>51213</t>
  </si>
  <si>
    <t>Alpha Bank - lek</t>
  </si>
  <si>
    <t>51214</t>
  </si>
  <si>
    <t>Procredit Bank - lek</t>
  </si>
  <si>
    <t>51215</t>
  </si>
  <si>
    <t>American Bank - lek</t>
  </si>
  <si>
    <t>51216</t>
  </si>
  <si>
    <t>BIA - Lek</t>
  </si>
  <si>
    <t>51217</t>
  </si>
  <si>
    <t>Credit Bank of Albania</t>
  </si>
  <si>
    <t>51218</t>
  </si>
  <si>
    <t>Emporiki Bank - Lek</t>
  </si>
  <si>
    <t>51219</t>
  </si>
  <si>
    <t>Alpha Lek - project</t>
  </si>
  <si>
    <t>51240</t>
  </si>
  <si>
    <t>Alpha Bank - EURO</t>
  </si>
  <si>
    <t>512400</t>
  </si>
  <si>
    <t>American Bank - Euro</t>
  </si>
  <si>
    <t>512401</t>
  </si>
  <si>
    <t>Alpha Bank Athens</t>
  </si>
  <si>
    <t>512402</t>
  </si>
  <si>
    <t>CBA - USD</t>
  </si>
  <si>
    <t>512403</t>
  </si>
  <si>
    <t>Alpha Euro - project</t>
  </si>
  <si>
    <t>512404</t>
  </si>
  <si>
    <t>Raiffeisen Bank - USD</t>
  </si>
  <si>
    <t>512405</t>
  </si>
  <si>
    <t>Emporiki Bank - Euro</t>
  </si>
  <si>
    <t>512406</t>
  </si>
  <si>
    <t>Raiffeisen Bank - Euro</t>
  </si>
  <si>
    <t>512407</t>
  </si>
  <si>
    <t>BKT - USD</t>
  </si>
  <si>
    <t>512408</t>
  </si>
  <si>
    <t>BKT - Euro</t>
  </si>
  <si>
    <t>512409</t>
  </si>
  <si>
    <t>BIA - euro</t>
  </si>
  <si>
    <t>51241</t>
  </si>
  <si>
    <t>Tirana Bank USD</t>
  </si>
  <si>
    <t>512410</t>
  </si>
  <si>
    <t>Credins - USD</t>
  </si>
  <si>
    <t>512411</t>
  </si>
  <si>
    <t>Credins - euro</t>
  </si>
  <si>
    <t>51243</t>
  </si>
  <si>
    <t>Alpha Bank - USD (1508)</t>
  </si>
  <si>
    <t>51245</t>
  </si>
  <si>
    <t>51246</t>
  </si>
  <si>
    <t>BIA - USD</t>
  </si>
  <si>
    <t>51247</t>
  </si>
  <si>
    <t>Alpha - USD - project</t>
  </si>
  <si>
    <t>51248</t>
  </si>
  <si>
    <t>Tirana Bank - EURO</t>
  </si>
  <si>
    <t>51249</t>
  </si>
  <si>
    <t>Procredit Bank - USD</t>
  </si>
  <si>
    <t>Interest IFC</t>
  </si>
  <si>
    <t>Interest EBRD</t>
  </si>
  <si>
    <t>Interest OPEC</t>
  </si>
  <si>
    <t>Interest ALPHA</t>
  </si>
  <si>
    <t>51904</t>
  </si>
  <si>
    <t>O/D - Emporiki Bank</t>
  </si>
  <si>
    <t>51905</t>
  </si>
  <si>
    <t>3-rd O/D Alpha - 0073</t>
  </si>
  <si>
    <t>Current portion Alpha Bank loan</t>
  </si>
  <si>
    <t>Current portion IFC loan</t>
  </si>
  <si>
    <t>Current portion EBRD loan</t>
  </si>
  <si>
    <t>Current portion OPEC loan</t>
  </si>
  <si>
    <t>5311</t>
  </si>
  <si>
    <t>Arka ne leke</t>
  </si>
  <si>
    <t>5312</t>
  </si>
  <si>
    <t>Arka ne EURO</t>
  </si>
  <si>
    <t>5314</t>
  </si>
  <si>
    <t>Arka ne USD</t>
  </si>
  <si>
    <t>58100</t>
  </si>
  <si>
    <t>Xhirime te brendshme</t>
  </si>
  <si>
    <t>TOTAL B/S ACCOUNTS</t>
  </si>
  <si>
    <t>P/L BY B/S ACCOUNTS</t>
  </si>
  <si>
    <t>Trial Balance - P &amp; L accounts</t>
  </si>
  <si>
    <t>60102</t>
  </si>
  <si>
    <t>Gips i bluar</t>
  </si>
  <si>
    <t>60105</t>
  </si>
  <si>
    <t>Shtuf</t>
  </si>
  <si>
    <t>60110</t>
  </si>
  <si>
    <t>Volcanic Additive</t>
  </si>
  <si>
    <t>60111</t>
  </si>
  <si>
    <t>60112</t>
  </si>
  <si>
    <t>Uncrushed Limestone</t>
  </si>
  <si>
    <t>60113</t>
  </si>
  <si>
    <t>Uncrushed Clay</t>
  </si>
  <si>
    <t>602301</t>
  </si>
  <si>
    <t>Sfera</t>
  </si>
  <si>
    <t>602302</t>
  </si>
  <si>
    <t>Elektroda</t>
  </si>
  <si>
    <t>602303</t>
  </si>
  <si>
    <t>Bulona e dado</t>
  </si>
  <si>
    <t>602304</t>
  </si>
  <si>
    <t>Llamarina</t>
  </si>
  <si>
    <t>602305</t>
  </si>
  <si>
    <t>Kabell</t>
  </si>
  <si>
    <t>602307</t>
  </si>
  <si>
    <t>Materiale Elektrike</t>
  </si>
  <si>
    <t>602308</t>
  </si>
  <si>
    <t>602309</t>
  </si>
  <si>
    <t>Materiale Hidraulike</t>
  </si>
  <si>
    <t>602310</t>
  </si>
  <si>
    <t>Materiale Ndihmese</t>
  </si>
  <si>
    <t>602312</t>
  </si>
  <si>
    <t>Tulla refraktare</t>
  </si>
  <si>
    <t>60240</t>
  </si>
  <si>
    <t>Lende Djegese</t>
  </si>
  <si>
    <t>60241</t>
  </si>
  <si>
    <t>602410</t>
  </si>
  <si>
    <t>60242</t>
  </si>
  <si>
    <t>60243</t>
  </si>
  <si>
    <t>60245</t>
  </si>
  <si>
    <t>Gaz i lengshem</t>
  </si>
  <si>
    <t>60246</t>
  </si>
  <si>
    <t>60247</t>
  </si>
  <si>
    <t>60248</t>
  </si>
  <si>
    <t>60251</t>
  </si>
  <si>
    <t>Pjese Nderrimi - te tjera</t>
  </si>
  <si>
    <t>60252</t>
  </si>
  <si>
    <t>Pjese Nderrimi - kushineta</t>
  </si>
  <si>
    <t>60253</t>
  </si>
  <si>
    <t>Pjese Nderrimi - pompa</t>
  </si>
  <si>
    <t>60255</t>
  </si>
  <si>
    <t>Pjese Nderrimi per automjete</t>
  </si>
  <si>
    <t>60260</t>
  </si>
  <si>
    <t>Thase bosh</t>
  </si>
  <si>
    <t>60262</t>
  </si>
  <si>
    <t>Plasmas</t>
  </si>
  <si>
    <t>60266</t>
  </si>
  <si>
    <t>Material, Amballazh i Pakthyeshem</t>
  </si>
  <si>
    <t>60270</t>
  </si>
  <si>
    <t>Inventar i Imet</t>
  </si>
  <si>
    <t>60271</t>
  </si>
  <si>
    <t>60280</t>
  </si>
  <si>
    <t>603102</t>
  </si>
  <si>
    <t>603105</t>
  </si>
  <si>
    <t>Materiale te Para</t>
  </si>
  <si>
    <t>603110</t>
  </si>
  <si>
    <t>603111</t>
  </si>
  <si>
    <t>603112</t>
  </si>
  <si>
    <t>603113</t>
  </si>
  <si>
    <t>6032301</t>
  </si>
  <si>
    <t>6032302</t>
  </si>
  <si>
    <t>6032303</t>
  </si>
  <si>
    <t>6032304</t>
  </si>
  <si>
    <t>6032305</t>
  </si>
  <si>
    <t>6032307</t>
  </si>
  <si>
    <t>6032308</t>
  </si>
  <si>
    <t>6032309</t>
  </si>
  <si>
    <t>6032310</t>
  </si>
  <si>
    <t>6032312</t>
  </si>
  <si>
    <t>tulla refraktare</t>
  </si>
  <si>
    <t>603240</t>
  </si>
  <si>
    <t>603241</t>
  </si>
  <si>
    <t>6032410</t>
  </si>
  <si>
    <t>603242</t>
  </si>
  <si>
    <t>603243</t>
  </si>
  <si>
    <t>603245</t>
  </si>
  <si>
    <t>603246</t>
  </si>
  <si>
    <t>603247</t>
  </si>
  <si>
    <t>603248</t>
  </si>
  <si>
    <t>603251</t>
  </si>
  <si>
    <t>Pjese Nderrimi</t>
  </si>
  <si>
    <t>603252</t>
  </si>
  <si>
    <t>603253</t>
  </si>
  <si>
    <t>603254</t>
  </si>
  <si>
    <t>603255</t>
  </si>
  <si>
    <t>603260</t>
  </si>
  <si>
    <t>603262</t>
  </si>
  <si>
    <t>603266</t>
  </si>
  <si>
    <t>603270</t>
  </si>
  <si>
    <t>603271</t>
  </si>
  <si>
    <t>603280</t>
  </si>
  <si>
    <t>60355</t>
  </si>
  <si>
    <t>60401</t>
  </si>
  <si>
    <t>Electricity</t>
  </si>
  <si>
    <t>60402</t>
  </si>
  <si>
    <t>Water</t>
  </si>
  <si>
    <t>60403</t>
  </si>
  <si>
    <t>60404</t>
  </si>
  <si>
    <t>Water &amp; Electricity aparts.</t>
  </si>
  <si>
    <t>60405</t>
  </si>
  <si>
    <t>Other apartments exp</t>
  </si>
  <si>
    <t>6055</t>
  </si>
  <si>
    <t>6115</t>
  </si>
  <si>
    <t>Draft survey</t>
  </si>
  <si>
    <t>6116</t>
  </si>
  <si>
    <t>Quality testing</t>
  </si>
  <si>
    <t>61301</t>
  </si>
  <si>
    <t>Apartments rent</t>
  </si>
  <si>
    <t>61302</t>
  </si>
  <si>
    <t>Rented equipments</t>
  </si>
  <si>
    <t>61303</t>
  </si>
  <si>
    <t>Quarry rented trucks</t>
  </si>
  <si>
    <t>61501</t>
  </si>
  <si>
    <t>Repairs &amp; maintenance</t>
  </si>
  <si>
    <t>61502</t>
  </si>
  <si>
    <t>Car &amp; truck repair</t>
  </si>
  <si>
    <t>61503</t>
  </si>
  <si>
    <t>Quarry equipment maintenace</t>
  </si>
  <si>
    <t>616</t>
  </si>
  <si>
    <t>Insurance premiums</t>
  </si>
  <si>
    <t>61801</t>
  </si>
  <si>
    <t>Guard &amp; police</t>
  </si>
  <si>
    <t>61802</t>
  </si>
  <si>
    <t>Stationery</t>
  </si>
  <si>
    <t>61803</t>
  </si>
  <si>
    <t>61804</t>
  </si>
  <si>
    <t>Witholding tax</t>
  </si>
  <si>
    <t>61805</t>
  </si>
  <si>
    <t>Other car expenses</t>
  </si>
  <si>
    <t>Personel jashte ndermarrjes</t>
  </si>
  <si>
    <t>62202</t>
  </si>
  <si>
    <t>Legal &amp; notary fees</t>
  </si>
  <si>
    <t>62203</t>
  </si>
  <si>
    <t>Audit fees</t>
  </si>
  <si>
    <t>62204</t>
  </si>
  <si>
    <t>62205</t>
  </si>
  <si>
    <t>Monthly fixed fee power plant</t>
  </si>
  <si>
    <t>62206</t>
  </si>
  <si>
    <t>Monthly variable fee power plant</t>
  </si>
  <si>
    <t>62207</t>
  </si>
  <si>
    <t>Maintenance software</t>
  </si>
  <si>
    <t>62208</t>
  </si>
  <si>
    <t>clinker handling</t>
  </si>
  <si>
    <t>62209</t>
  </si>
  <si>
    <t>Operational support service</t>
  </si>
  <si>
    <t>62210</t>
  </si>
  <si>
    <t>Sherbim pastrimi depo mazuti</t>
  </si>
  <si>
    <t>623</t>
  </si>
  <si>
    <t>Patents, licences, concessions</t>
  </si>
  <si>
    <t>624</t>
  </si>
  <si>
    <t>62501</t>
  </si>
  <si>
    <t>Travelling &amp; restorant</t>
  </si>
  <si>
    <t>62502</t>
  </si>
  <si>
    <t>Air ticket</t>
  </si>
  <si>
    <t>62503</t>
  </si>
  <si>
    <t>Hotel</t>
  </si>
  <si>
    <t>62602</t>
  </si>
  <si>
    <t>Vodafone Mobiles</t>
  </si>
  <si>
    <t>62603</t>
  </si>
  <si>
    <t>Mobitel lines</t>
  </si>
  <si>
    <t>62604</t>
  </si>
  <si>
    <t>Telecommunication</t>
  </si>
  <si>
    <t>62606</t>
  </si>
  <si>
    <t>Post &amp; courrier</t>
  </si>
  <si>
    <t>62607</t>
  </si>
  <si>
    <t>Prepaid mobile cards</t>
  </si>
  <si>
    <t>62608</t>
  </si>
  <si>
    <t>Telephones apartm. &amp; other</t>
  </si>
  <si>
    <t>62609</t>
  </si>
  <si>
    <t>Internet for apartm.</t>
  </si>
  <si>
    <t>62610</t>
  </si>
  <si>
    <t>AMC  Mobiles</t>
  </si>
  <si>
    <t>6271</t>
  </si>
  <si>
    <t>Transprot of goods purchased</t>
  </si>
  <si>
    <t>6272</t>
  </si>
  <si>
    <t>Transport of goods sold</t>
  </si>
  <si>
    <t>6276</t>
  </si>
  <si>
    <t>Personel transportation</t>
  </si>
  <si>
    <t>Internal transport</t>
  </si>
  <si>
    <t>6278</t>
  </si>
  <si>
    <t>Transport clay</t>
  </si>
  <si>
    <t>6279</t>
  </si>
  <si>
    <t>Transport Limestone</t>
  </si>
  <si>
    <t>628</t>
  </si>
  <si>
    <t>Sherbime bankare</t>
  </si>
  <si>
    <t>63802</t>
  </si>
  <si>
    <t>Local taxes</t>
  </si>
  <si>
    <t>63803</t>
  </si>
  <si>
    <t>6411</t>
  </si>
  <si>
    <t>Local salaries</t>
  </si>
  <si>
    <t>6412</t>
  </si>
  <si>
    <t>64401</t>
  </si>
  <si>
    <t>Social sec.local staff</t>
  </si>
  <si>
    <t>64402</t>
  </si>
  <si>
    <t>Social Sec.Expat staff</t>
  </si>
  <si>
    <t>64801</t>
  </si>
  <si>
    <t>Staff Tea &amp; coffee</t>
  </si>
  <si>
    <t>64802</t>
  </si>
  <si>
    <t>652</t>
  </si>
  <si>
    <t>Net value sold assets</t>
  </si>
  <si>
    <t>653</t>
  </si>
  <si>
    <t>Subvencione e ndihma te ndryshme</t>
  </si>
  <si>
    <t>654</t>
  </si>
  <si>
    <t>Gift &amp; entertainment</t>
  </si>
  <si>
    <t>657</t>
  </si>
  <si>
    <t>Penalties &amp; fines</t>
  </si>
  <si>
    <t>M</t>
  </si>
  <si>
    <t>66103</t>
  </si>
  <si>
    <t>Interest on O/D ABA</t>
  </si>
  <si>
    <t>S</t>
  </si>
  <si>
    <t>66105</t>
  </si>
  <si>
    <t>Interest on O/D Emporiki Bank</t>
  </si>
  <si>
    <t>66106</t>
  </si>
  <si>
    <t>Interest III-rd O/D Alpha - 0073</t>
  </si>
  <si>
    <t>66107</t>
  </si>
  <si>
    <t>IFC interes</t>
  </si>
  <si>
    <t>66108</t>
  </si>
  <si>
    <t>EBRD interes</t>
  </si>
  <si>
    <t>66109</t>
  </si>
  <si>
    <t>OPEC interes</t>
  </si>
  <si>
    <t>66110</t>
  </si>
  <si>
    <t>Alpha Bank interes</t>
  </si>
  <si>
    <t>666</t>
  </si>
  <si>
    <t>Loss on exchange</t>
  </si>
  <si>
    <t>U</t>
  </si>
  <si>
    <t>66801</t>
  </si>
  <si>
    <t>W</t>
  </si>
  <si>
    <t>677</t>
  </si>
  <si>
    <t>Humbje nga gabime te lejuara ne ushtrimet</t>
  </si>
  <si>
    <t>678</t>
  </si>
  <si>
    <t>X</t>
  </si>
  <si>
    <t>6811201</t>
  </si>
  <si>
    <t>Formation expenses</t>
  </si>
  <si>
    <t>N</t>
  </si>
  <si>
    <t>6811207</t>
  </si>
  <si>
    <t>Goodwil</t>
  </si>
  <si>
    <t>6811212</t>
  </si>
  <si>
    <t>Building</t>
  </si>
  <si>
    <t>6811213</t>
  </si>
  <si>
    <t>Machinery &amp; Equip.</t>
  </si>
  <si>
    <t>6811215</t>
  </si>
  <si>
    <t>68112181</t>
  </si>
  <si>
    <t>Furniture &amp; Fittings</t>
  </si>
  <si>
    <t>68112182</t>
  </si>
  <si>
    <t>EDP Equipments</t>
  </si>
  <si>
    <t>Provision per detyrime tatimore</t>
  </si>
  <si>
    <t>Q</t>
  </si>
  <si>
    <t>6816001</t>
  </si>
  <si>
    <t>Kuota pjese e shppenzimeve per tu shperndare</t>
  </si>
  <si>
    <t>R</t>
  </si>
  <si>
    <t>6816002</t>
  </si>
  <si>
    <t>Quarry limestone level 254</t>
  </si>
  <si>
    <t>6816003</t>
  </si>
  <si>
    <t>Quarry limestone level 242</t>
  </si>
  <si>
    <t>6816004</t>
  </si>
  <si>
    <t>Quarry CLAY</t>
  </si>
  <si>
    <t>Tax on Profit</t>
  </si>
  <si>
    <t>Y</t>
  </si>
  <si>
    <t>70101</t>
  </si>
  <si>
    <t>Klinker</t>
  </si>
  <si>
    <t>AA</t>
  </si>
  <si>
    <t>70202</t>
  </si>
  <si>
    <t>Bagged cement</t>
  </si>
  <si>
    <t>70203</t>
  </si>
  <si>
    <t>Bulk Cement</t>
  </si>
  <si>
    <t>702310</t>
  </si>
  <si>
    <t>Rere laboratorike</t>
  </si>
  <si>
    <t>7055</t>
  </si>
  <si>
    <t>CC</t>
  </si>
  <si>
    <t>70601</t>
  </si>
  <si>
    <t>Sales of scrap</t>
  </si>
  <si>
    <t>DD</t>
  </si>
  <si>
    <t>7083</t>
  </si>
  <si>
    <t>Transport per te tjeret</t>
  </si>
  <si>
    <t>BB</t>
  </si>
  <si>
    <t>INVENTORY VARIATION WIP</t>
  </si>
  <si>
    <t>714202</t>
  </si>
  <si>
    <t>Cimento e re</t>
  </si>
  <si>
    <t>752</t>
  </si>
  <si>
    <t>Te ardhura nga shitja e aktiveve te qendrueshme</t>
  </si>
  <si>
    <t>HH</t>
  </si>
  <si>
    <t>766</t>
  </si>
  <si>
    <t>income from exchange</t>
  </si>
  <si>
    <t>QQ</t>
  </si>
  <si>
    <t>767</t>
  </si>
  <si>
    <t>Incomes from interest</t>
  </si>
  <si>
    <t>OO</t>
  </si>
  <si>
    <t>777</t>
  </si>
  <si>
    <t>Fitime me gabime te lejuara ne ushtrimet paraardhe</t>
  </si>
  <si>
    <t>TT</t>
  </si>
  <si>
    <t>778</t>
  </si>
  <si>
    <t>JJ</t>
  </si>
  <si>
    <t>TOTAL BY P/L ACCOUNTS</t>
  </si>
  <si>
    <t>P/L BY P/L ACCOUNTS</t>
  </si>
  <si>
    <t>GRAND TOTAL</t>
  </si>
  <si>
    <t>Faqja</t>
  </si>
  <si>
    <t>deri</t>
  </si>
  <si>
    <t>Gjendje Fillestare</t>
  </si>
  <si>
    <t>Levizje Debi</t>
  </si>
  <si>
    <t>Levizje Kredi</t>
  </si>
  <si>
    <t>Gjendja ne Fund</t>
  </si>
  <si>
    <t>S11 - CBMI Spare Parts</t>
  </si>
  <si>
    <t>Huamarrje afat shkurtër - ISB 95 mil. Lek</t>
  </si>
  <si>
    <t>Detyrime tatimore sipas kontrates</t>
  </si>
  <si>
    <t>Gjoba dhe interesa nga kontrolli</t>
  </si>
  <si>
    <t>Interesa te perllogaritura Overdrafts</t>
  </si>
  <si>
    <t>Interesa te perllogaritura - Hua ISB 95</t>
  </si>
  <si>
    <t>ISB - Intesa Sanpaolo Bank - LEK</t>
  </si>
  <si>
    <t>ISB - Intesa Sanpaolo Bank - EUR</t>
  </si>
  <si>
    <t>ISB - Intesa Sanpaolo Bank - Overdraft 3</t>
  </si>
  <si>
    <t>ISB - Intesa Sanpaolo Bank - Overdraft 3.</t>
  </si>
  <si>
    <t>Konsulenca të përgjithshme</t>
  </si>
  <si>
    <t>Shpenzime për interesa Hua ISB</t>
  </si>
  <si>
    <t>Shitje Klinker - Export</t>
  </si>
  <si>
    <t>Amortization of Good Will</t>
  </si>
  <si>
    <t>Amortization of Start up Expenses</t>
  </si>
  <si>
    <t>Commission on bank guaranty</t>
  </si>
  <si>
    <t>IS-1</t>
  </si>
  <si>
    <t>STATUTORY</t>
  </si>
  <si>
    <t>418-XXXX</t>
  </si>
  <si>
    <t>481-XXXX</t>
  </si>
  <si>
    <t>486-XXXX</t>
  </si>
  <si>
    <t xml:space="preserve">a)  </t>
  </si>
  <si>
    <t xml:space="preserve">b)  </t>
  </si>
  <si>
    <t xml:space="preserve">c)  </t>
  </si>
  <si>
    <t xml:space="preserve">3/a  </t>
  </si>
  <si>
    <t xml:space="preserve">3/b  </t>
  </si>
  <si>
    <t xml:space="preserve">3/c  </t>
  </si>
  <si>
    <t xml:space="preserve">3/d  </t>
  </si>
  <si>
    <t xml:space="preserve">a)   </t>
  </si>
  <si>
    <t xml:space="preserve">b)   </t>
  </si>
  <si>
    <t xml:space="preserve">c)   </t>
  </si>
  <si>
    <t xml:space="preserve">d)   </t>
  </si>
  <si>
    <t xml:space="preserve">e)   </t>
  </si>
  <si>
    <t xml:space="preserve">f)    </t>
  </si>
  <si>
    <t xml:space="preserve">g)   </t>
  </si>
  <si>
    <t xml:space="preserve">h)   </t>
  </si>
  <si>
    <t>Shpenzime te tjera nga veprimtarite e shfrytezimit</t>
  </si>
  <si>
    <t xml:space="preserve">  Lende te para</t>
  </si>
  <si>
    <t xml:space="preserve">  Qera</t>
  </si>
  <si>
    <t xml:space="preserve">  Energji, Uje</t>
  </si>
  <si>
    <t xml:space="preserve">  Sherbime Roje</t>
  </si>
  <si>
    <t xml:space="preserve">  Siguracione</t>
  </si>
  <si>
    <t xml:space="preserve">  Sherbime dhe Furnitura</t>
  </si>
  <si>
    <t xml:space="preserve">  Taksa, Tatime dhe te ngjashme</t>
  </si>
  <si>
    <t xml:space="preserve">  Te Tjera</t>
  </si>
  <si>
    <t>SHPENZIMET E SHFRYTEZIMIT</t>
  </si>
  <si>
    <t>TE ARDHURA NGA VEPRIMTARIA E SHFRYTEZIMIT</t>
  </si>
  <si>
    <t>NDRYSHIMI I GJENDJEVE</t>
  </si>
  <si>
    <t>PAK.</t>
  </si>
  <si>
    <t>CEMENT 32.5</t>
  </si>
  <si>
    <t>CEMENT 42.5</t>
  </si>
  <si>
    <t>RIF.</t>
  </si>
  <si>
    <t>CEM 1R</t>
  </si>
  <si>
    <t>CMIMI/TON</t>
  </si>
  <si>
    <t>PRODHIMI</t>
  </si>
  <si>
    <t>PAKETIMI PER CEMENT 32.5</t>
  </si>
  <si>
    <t>PAKETIMI PER CEMENT 42.5</t>
  </si>
  <si>
    <t>Shpenzime Transporti te perfshira ne cmimin e shitjes</t>
  </si>
  <si>
    <t>Aktive te shitura ose nxjerre jashte perdorimit</t>
  </si>
  <si>
    <t>Kosto e Qymyrit te shitur</t>
  </si>
  <si>
    <t>Shpenzime vetfaturimi</t>
  </si>
  <si>
    <t>Shpenzime Gjoba &amp; Penalitete dhe te tjera te pazbritshme</t>
  </si>
  <si>
    <t>Kosto e materialeve te tjera te shitura</t>
  </si>
  <si>
    <t>DIFERENCA</t>
  </si>
  <si>
    <t>Ndryshimet ne inventarin e Produk. te Gatshem dhe Produk. ne Proces</t>
  </si>
  <si>
    <t>31.12.2007</t>
  </si>
  <si>
    <t xml:space="preserve"> Llogari kerkesa te arketueshme</t>
  </si>
  <si>
    <t>Akitive te tjera afatgjata jomateriale</t>
  </si>
  <si>
    <t>Humbje e pashperndare</t>
  </si>
  <si>
    <t>Fitimi (humbja) e vitit financiar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</si>
  <si>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</si>
  <si>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</si>
  <si>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</si>
  <si>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</si>
  <si>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</si>
  <si>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</si>
  <si>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</si>
  <si>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</si>
  <si>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</si>
  <si>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</si>
  <si>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Individuale</t>
  </si>
  <si>
    <t>Pasqyra Financiare jane te konsoliduara</t>
  </si>
  <si>
    <t>JO</t>
  </si>
  <si>
    <t>Pasqyra Financiare jane te shprehura ne</t>
  </si>
  <si>
    <t>Lek</t>
  </si>
  <si>
    <t>Pasqyra Financiare jane te rumbullakosura ne</t>
  </si>
  <si>
    <t xml:space="preserve">  Periudha  Kontabel e Pasqyrave Financiare</t>
  </si>
  <si>
    <t>Nga</t>
  </si>
  <si>
    <t xml:space="preserve">  Data  e  mbylljes se Pasqyrave Financiare</t>
  </si>
  <si>
    <t>PASQYRA E FLUKSIT TE PARASE</t>
  </si>
  <si>
    <t>Periudha 
Raportuese</t>
  </si>
  <si>
    <t>Periudha 
Paraardhese</t>
  </si>
  <si>
    <t>Fluksi monetar nga veprimtaritë e shfrytëzimit</t>
  </si>
  <si>
    <t>Rregullime për:</t>
  </si>
  <si>
    <t xml:space="preserve">   Amortizimin</t>
  </si>
  <si>
    <t xml:space="preserve">   Humbje nga këmbimet valutore</t>
  </si>
  <si>
    <t>Vlera neto e AAM te shitura</t>
  </si>
  <si>
    <t>Fluksi monetar nga veprimtaritë investuese</t>
  </si>
  <si>
    <t>Blerja e aktiveve afatgjata materiale</t>
  </si>
  <si>
    <t>Të ardhura nga shitja e pajisjeve</t>
  </si>
  <si>
    <t>Blerje ose investime te tjera</t>
  </si>
  <si>
    <t>Fluksi monetar nga veprimtaritë financiare</t>
  </si>
  <si>
    <t>Të ardhura nga emetimi i kapitalit aksioner</t>
  </si>
  <si>
    <t>MM neto e përdorur në aktivitetet financiare</t>
  </si>
  <si>
    <t>Mjetet monetare në fillim të periudhës kontabël</t>
  </si>
  <si>
    <t>Mjetet monetare në fund të periudhës kontabël</t>
  </si>
  <si>
    <t>Kapitali aksionar</t>
  </si>
  <si>
    <t>Primi aksionit</t>
  </si>
  <si>
    <t>Aksione thesari</t>
  </si>
  <si>
    <t>Rezerva te konvertimit te monedhave te huaja</t>
  </si>
  <si>
    <t>TOTALI</t>
  </si>
  <si>
    <t>Dividentet e paguar</t>
  </si>
  <si>
    <t>Rritja rezerves kapitalit</t>
  </si>
  <si>
    <t>Emetimi aksioneve</t>
  </si>
  <si>
    <t>Emetimi kapitali aksionar</t>
  </si>
  <si>
    <t xml:space="preserve">Fitim / (Humbje) 
e pashperndare </t>
  </si>
  <si>
    <t xml:space="preserve">   Interesa të përllogaritura</t>
  </si>
  <si>
    <t>Fluksi monetar neto nga aktiviteti i periudhes</t>
  </si>
  <si>
    <t>(Rritje)/rënie në tepricën inventarit</t>
  </si>
  <si>
    <t>(Rritje)/rënie në tepricën e kërkesave të arkëtueshme të tjera</t>
  </si>
  <si>
    <t>(Rritje)/rënie në tepricën e kërkesave të arkëtueshme</t>
  </si>
  <si>
    <t>Rritje/(renie) ne tepricen e detyrimeve ndaj furnitoreve</t>
  </si>
  <si>
    <t>Rritje/(renie) ne tepricen e detyrimevete tjera</t>
  </si>
  <si>
    <t>Mjete monetare neto nga aktivitetet e shfrytëzimit</t>
  </si>
  <si>
    <t>Mjete monetare neto të përdorura në aktivitetet investuese</t>
  </si>
  <si>
    <t>Rritje/(renie) ne huate afat-shkurter</t>
  </si>
  <si>
    <t>Rritje/(renie) ne huate afat-gjata</t>
  </si>
  <si>
    <t>Rritje/(renie) ne huate nga aksioneret</t>
  </si>
  <si>
    <t>Rritje/(renie) ne qerate financiare</t>
  </si>
  <si>
    <t>Rritje/rënie neto e mjeteve monetare</t>
  </si>
  <si>
    <t xml:space="preserve">Pasqyra  e  Ndryshimeve  ne  Kapital </t>
  </si>
  <si>
    <t>Pozicioni me 31 Dhjetor 2011</t>
  </si>
  <si>
    <t>Fitimi/(Humbja) neto per periudhen</t>
  </si>
  <si>
    <t>Rezerva statutore ligjore</t>
  </si>
  <si>
    <t>Shenimi</t>
  </si>
  <si>
    <t>Makineri dhe pajisje (neto)</t>
  </si>
  <si>
    <t>Akitive te tjera afatgjata materiele (neto)</t>
  </si>
  <si>
    <t>31 Dhjetor 2012</t>
  </si>
  <si>
    <t>Pozicioni me 31 Dhjetor 2012</t>
  </si>
  <si>
    <t>Fushe Kruje, Fabrika e cimentos</t>
  </si>
  <si>
    <t>IMPORT, EKSPORT, NGARKIM, TRANSPORT MALLRASH</t>
  </si>
  <si>
    <t>26 PRILL 2011</t>
  </si>
  <si>
    <t>Viti   2013</t>
  </si>
  <si>
    <t xml:space="preserve"> 31 MARS 2014</t>
  </si>
  <si>
    <t>VITI 2013</t>
  </si>
  <si>
    <t>31 Dhjetor 2013</t>
  </si>
  <si>
    <t>FK TRANS</t>
  </si>
  <si>
    <t>L14026202R</t>
  </si>
  <si>
    <t>01.01.2013</t>
  </si>
  <si>
    <t>31.12.2013</t>
  </si>
  <si>
    <t>Pozicioni me 31 Dhjetor 2013</t>
  </si>
  <si>
    <t>Fitimi/(Humbja) pas tatimit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</si>
</sst>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&quot;€&quot;_-;\-* #,##0.00\ &quot;€&quot;_-;_-* &quot;-&quot;??\ &quot;€&quot;_-;_-@_-"/>
    <numFmt numFmtId="167" formatCode="[$-409]mmm\-yy;@"/>
    <numFmt numFmtId="168" formatCode="###,###,###,##0.00"/>
    <numFmt numFmtId="169" formatCode="[$-409]d\-mmm\-yy;@"/>
    <numFmt numFmtId="170" formatCode="0.0%"/>
    <numFmt numFmtId="171" formatCode="#,##0.0"/>
    <numFmt numFmtId="172" formatCode="_-* #,##0_-;\-* #,##0_-;_-* &quot;-&quot;??_-;_-@_-"/>
    <numFmt numFmtId="173" formatCode="#,##0.0_);\(#,##0.0\)"/>
    <numFmt numFmtId="174" formatCode="#,##0.00_);\-#,##0.00"/>
    <numFmt numFmtId="175" formatCode="dd/mm/yyyy;@"/>
    <numFmt numFmtId="176" formatCode="[$-409]d/mmm/yy;@"/>
    <numFmt numFmtId="177" formatCode="[$-409]mmm/yy;@"/>
    <numFmt numFmtId="178" formatCode="_([$€-2]* #,##0.00_);_([$€-2]* \(#,##0.00\);_([$€-2]* &quot;-&quot;??_)"/>
    <numFmt numFmtId="179" formatCode="_ * #,##0_ ;_ * \-#,##0_ ;_ * &quot;-&quot;??_ ;_ @_ "/>
    <numFmt numFmtId="180" formatCode="#,##0;\(#,##0\);&quot;-&quot;"/>
    <numFmt numFmtId="181" formatCode="[$-409]dd\-mmm\-yy;@"/>
  </numFmts>
  <fonts count="138">
    <font>
      <sz val="9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9"/>
      <name val="Tahoma"/>
      <family val="2"/>
    </font>
    <font>
      <sz val="9"/>
      <name val="Tahoma"/>
      <family val="2"/>
    </font>
    <font>
      <sz val="10"/>
      <name val="Palatino Linotype"/>
      <family val="1"/>
    </font>
    <font>
      <sz val="12"/>
      <name val="Times New Roman"/>
      <family val="1"/>
    </font>
    <font>
      <sz val="12"/>
      <name val="Tms Rmn"/>
      <charset val="161"/>
    </font>
    <font>
      <sz val="12"/>
      <name val="Arial CE"/>
      <charset val="238"/>
    </font>
    <font>
      <sz val="9"/>
      <name val="Tahoma"/>
      <family val="2"/>
    </font>
    <font>
      <b/>
      <sz val="9"/>
      <name val="Tahoma"/>
      <family val="2"/>
    </font>
    <font>
      <sz val="11"/>
      <name val="Arial"/>
      <family val="2"/>
      <charset val="178"/>
    </font>
    <font>
      <sz val="9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2"/>
      <color indexed="8"/>
      <name val="MS Sans Serif"/>
      <family val="2"/>
    </font>
    <font>
      <b/>
      <sz val="12"/>
      <color indexed="9"/>
      <name val="MS Sans Serif"/>
      <family val="2"/>
    </font>
    <font>
      <b/>
      <u/>
      <sz val="12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8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i/>
      <sz val="10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MS Sans Serif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0"/>
      <name val="Calibri"/>
      <family val="2"/>
      <scheme val="minor"/>
    </font>
    <font>
      <sz val="9"/>
      <name val="Tahoma"/>
      <family val="2"/>
    </font>
    <font>
      <sz val="12"/>
      <color theme="1"/>
      <name val="Garamond"/>
      <family val="2"/>
    </font>
    <font>
      <sz val="12"/>
      <color theme="0"/>
      <name val="Garamond"/>
      <family val="2"/>
    </font>
    <font>
      <sz val="12"/>
      <color rgb="FF9C0006"/>
      <name val="Garamond"/>
      <family val="2"/>
    </font>
    <font>
      <b/>
      <sz val="12"/>
      <color rgb="FFFA7D00"/>
      <name val="Garamond"/>
      <family val="2"/>
    </font>
    <font>
      <i/>
      <sz val="12"/>
      <color rgb="FF7F7F7F"/>
      <name val="Garamond"/>
      <family val="2"/>
    </font>
    <font>
      <sz val="12"/>
      <color rgb="FF006100"/>
      <name val="Garamond"/>
      <family val="2"/>
    </font>
    <font>
      <b/>
      <sz val="15"/>
      <color theme="3"/>
      <name val="Garamond"/>
      <family val="2"/>
    </font>
    <font>
      <b/>
      <sz val="13"/>
      <color theme="3"/>
      <name val="Garamond"/>
      <family val="2"/>
    </font>
    <font>
      <b/>
      <sz val="11"/>
      <color theme="3"/>
      <name val="Garamond"/>
      <family val="2"/>
    </font>
    <font>
      <sz val="12"/>
      <color rgb="FFFA7D00"/>
      <name val="Garamond"/>
      <family val="2"/>
    </font>
    <font>
      <sz val="12"/>
      <color rgb="FF9C6500"/>
      <name val="Garamond"/>
      <family val="2"/>
    </font>
    <font>
      <sz val="10"/>
      <name val="Helv"/>
    </font>
    <font>
      <sz val="10"/>
      <name val="Arial"/>
      <family val="2"/>
    </font>
    <font>
      <sz val="12"/>
      <color indexed="8"/>
      <name val="Garamond"/>
      <family val="2"/>
    </font>
    <font>
      <b/>
      <sz val="12"/>
      <color rgb="FF3F3F3F"/>
      <name val="Garamond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Garamond"/>
      <family val="2"/>
    </font>
    <font>
      <sz val="12"/>
      <color rgb="FFFF0000"/>
      <name val="Garamond"/>
      <family val="2"/>
    </font>
    <font>
      <b/>
      <sz val="26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1"/>
      <name val="Calibri"/>
      <family val="2"/>
    </font>
    <font>
      <b/>
      <u/>
      <sz val="12"/>
      <name val="Calibri"/>
      <family val="2"/>
      <scheme val="minor"/>
    </font>
    <font>
      <sz val="10"/>
      <name val="Tahoma"/>
      <family val="2"/>
    </font>
    <font>
      <b/>
      <sz val="10"/>
      <color indexed="52"/>
      <name val="Arial"/>
      <family val="2"/>
    </font>
    <font>
      <sz val="9"/>
      <color indexed="8"/>
      <name val="Times New Roman"/>
      <family val="1"/>
    </font>
    <font>
      <sz val="10"/>
      <color indexed="6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u/>
      <sz val="7.5"/>
      <color indexed="12"/>
      <name val="Arial"/>
      <family val="2"/>
    </font>
    <font>
      <b/>
      <sz val="10"/>
      <color indexed="63"/>
      <name val="Arial"/>
      <family val="2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</fonts>
  <fills count="7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1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theme="3"/>
      </right>
      <top style="medium">
        <color auto="1"/>
      </top>
      <bottom/>
      <diagonal/>
    </border>
    <border>
      <left style="thin">
        <color theme="3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theme="3"/>
      </right>
      <top/>
      <bottom/>
      <diagonal/>
    </border>
    <border>
      <left style="medium">
        <color auto="1"/>
      </left>
      <right style="thin">
        <color theme="3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theme="3"/>
      </right>
      <top style="thin">
        <color auto="1"/>
      </top>
      <bottom style="thin">
        <color auto="1"/>
      </bottom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3"/>
      </right>
      <top style="hair">
        <color auto="1"/>
      </top>
      <bottom style="hair">
        <color auto="1"/>
      </bottom>
      <diagonal/>
    </border>
    <border>
      <left style="thin">
        <color theme="3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128">
    <xf numFmtId="167" fontId="0" fillId="0" borderId="0" applyBorder="0" applyProtection="0">
      <alignment horizontal="left" vertical="top" wrapText="1"/>
      <protection locked="0"/>
    </xf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167" fontId="14" fillId="2" borderId="0" applyNumberFormat="0" applyBorder="0" applyAlignment="0" applyProtection="0"/>
    <xf numFmtId="167" fontId="14" fillId="3" borderId="0" applyNumberFormat="0" applyBorder="0" applyAlignment="0" applyProtection="0"/>
    <xf numFmtId="167" fontId="14" fillId="4" borderId="0" applyNumberFormat="0" applyBorder="0" applyAlignment="0" applyProtection="0"/>
    <xf numFmtId="167" fontId="14" fillId="5" borderId="0" applyNumberFormat="0" applyBorder="0" applyAlignment="0" applyProtection="0"/>
    <xf numFmtId="167" fontId="14" fillId="6" borderId="0" applyNumberFormat="0" applyBorder="0" applyAlignment="0" applyProtection="0"/>
    <xf numFmtId="167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167" fontId="14" fillId="8" borderId="0" applyNumberFormat="0" applyBorder="0" applyAlignment="0" applyProtection="0"/>
    <xf numFmtId="167" fontId="14" fillId="9" borderId="0" applyNumberFormat="0" applyBorder="0" applyAlignment="0" applyProtection="0"/>
    <xf numFmtId="167" fontId="14" fillId="10" borderId="0" applyNumberFormat="0" applyBorder="0" applyAlignment="0" applyProtection="0"/>
    <xf numFmtId="167" fontId="14" fillId="5" borderId="0" applyNumberFormat="0" applyBorder="0" applyAlignment="0" applyProtection="0"/>
    <xf numFmtId="167" fontId="14" fillId="8" borderId="0" applyNumberFormat="0" applyBorder="0" applyAlignment="0" applyProtection="0"/>
    <xf numFmtId="167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167" fontId="15" fillId="12" borderId="0" applyNumberFormat="0" applyBorder="0" applyAlignment="0" applyProtection="0"/>
    <xf numFmtId="167" fontId="15" fillId="9" borderId="0" applyNumberFormat="0" applyBorder="0" applyAlignment="0" applyProtection="0"/>
    <xf numFmtId="167" fontId="15" fillId="10" borderId="0" applyNumberFormat="0" applyBorder="0" applyAlignment="0" applyProtection="0"/>
    <xf numFmtId="167" fontId="15" fillId="13" borderId="0" applyNumberFormat="0" applyBorder="0" applyAlignment="0" applyProtection="0"/>
    <xf numFmtId="167" fontId="70" fillId="35" borderId="0" applyNumberFormat="0" applyBorder="0" applyAlignment="0" applyProtection="0"/>
    <xf numFmtId="167" fontId="15" fillId="14" borderId="0" applyNumberFormat="0" applyBorder="0" applyAlignment="0" applyProtection="0"/>
    <xf numFmtId="167" fontId="15" fillId="15" borderId="0" applyNumberFormat="0" applyBorder="0" applyAlignment="0" applyProtection="0"/>
    <xf numFmtId="167" fontId="15" fillId="17" borderId="0" applyNumberFormat="0" applyBorder="0" applyAlignment="0" applyProtection="0"/>
    <xf numFmtId="0" fontId="15" fillId="17" borderId="0" applyNumberFormat="0" applyBorder="0" applyAlignment="0" applyProtection="0"/>
    <xf numFmtId="167" fontId="15" fillId="18" borderId="0" applyNumberFormat="0" applyBorder="0" applyAlignment="0" applyProtection="0"/>
    <xf numFmtId="167" fontId="70" fillId="36" borderId="0" applyNumberFormat="0" applyBorder="0" applyAlignment="0" applyProtection="0"/>
    <xf numFmtId="167" fontId="15" fillId="19" borderId="0" applyNumberFormat="0" applyBorder="0" applyAlignment="0" applyProtection="0"/>
    <xf numFmtId="167" fontId="15" fillId="13" borderId="0" applyNumberFormat="0" applyBorder="0" applyAlignment="0" applyProtection="0"/>
    <xf numFmtId="167" fontId="70" fillId="37" borderId="0" applyNumberFormat="0" applyBorder="0" applyAlignment="0" applyProtection="0"/>
    <xf numFmtId="167" fontId="15" fillId="14" borderId="0" applyNumberFormat="0" applyBorder="0" applyAlignment="0" applyProtection="0"/>
    <xf numFmtId="167" fontId="15" fillId="20" borderId="0" applyNumberFormat="0" applyBorder="0" applyAlignment="0" applyProtection="0"/>
    <xf numFmtId="0" fontId="32" fillId="0" borderId="0" applyNumberFormat="0" applyFill="0" applyBorder="0" applyAlignment="0" applyProtection="0"/>
    <xf numFmtId="167" fontId="16" fillId="3" borderId="0" applyNumberFormat="0" applyBorder="0" applyAlignment="0" applyProtection="0"/>
    <xf numFmtId="0" fontId="17" fillId="16" borderId="1" applyNumberFormat="0" applyAlignment="0" applyProtection="0"/>
    <xf numFmtId="167" fontId="17" fillId="16" borderId="1" applyNumberFormat="0" applyAlignment="0" applyProtection="0"/>
    <xf numFmtId="167" fontId="71" fillId="38" borderId="59" applyNumberFormat="0" applyAlignment="0" applyProtection="0"/>
    <xf numFmtId="0" fontId="26" fillId="0" borderId="2" applyNumberFormat="0" applyFill="0" applyAlignment="0" applyProtection="0"/>
    <xf numFmtId="167" fontId="18" fillId="21" borderId="3" applyNumberFormat="0" applyAlignment="0" applyProtection="0"/>
    <xf numFmtId="167" fontId="72" fillId="39" borderId="60" applyNumberFormat="0" applyAlignment="0" applyProtection="0"/>
    <xf numFmtId="0" fontId="72" fillId="39" borderId="60" applyNumberFormat="0" applyAlignment="0" applyProtection="0"/>
    <xf numFmtId="167" fontId="35" fillId="0" borderId="0" applyBorder="0" applyProtection="0">
      <alignment horizontal="left" vertical="top" wrapText="1"/>
      <protection locked="0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0" fillId="0" borderId="0" applyBorder="0" applyProtection="0">
      <alignment horizontal="left" vertical="top" wrapText="1"/>
      <protection locked="0"/>
    </xf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34" fillId="0" borderId="0" applyBorder="0" applyProtection="0">
      <alignment horizontal="left" vertical="top" wrapText="1"/>
      <protection locked="0"/>
    </xf>
    <xf numFmtId="0" fontId="34" fillId="0" borderId="0" applyBorder="0" applyProtection="0">
      <alignment horizontal="left" vertical="top" wrapText="1"/>
      <protection locked="0"/>
    </xf>
    <xf numFmtId="43" fontId="45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43" fillId="0" borderId="0" applyBorder="0" applyProtection="0">
      <alignment horizontal="left" vertical="top" wrapText="1"/>
      <protection locked="0"/>
    </xf>
    <xf numFmtId="167" fontId="34" fillId="0" borderId="0" applyBorder="0" applyProtection="0">
      <alignment horizontal="left" vertical="top" wrapText="1"/>
      <protection locked="0"/>
    </xf>
    <xf numFmtId="165" fontId="19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3" fillId="22" borderId="4" applyNumberFormat="0" applyFont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73" fillId="0" borderId="0" applyFont="0" applyFill="0" applyBorder="0" applyAlignment="0" applyProtection="0"/>
    <xf numFmtId="167" fontId="38" fillId="0" borderId="0" applyNumberFormat="0" applyFill="0" applyBorder="0" applyAlignment="0" applyProtection="0"/>
    <xf numFmtId="0" fontId="25" fillId="7" borderId="1" applyNumberFormat="0" applyAlignment="0" applyProtection="0"/>
    <xf numFmtId="166" fontId="36" fillId="0" borderId="0" applyFont="0" applyFill="0" applyBorder="0" applyAlignment="0" applyProtection="0"/>
    <xf numFmtId="167" fontId="20" fillId="0" borderId="0" applyNumberFormat="0" applyFill="0" applyBorder="0" applyAlignment="0" applyProtection="0"/>
    <xf numFmtId="167" fontId="21" fillId="4" borderId="0" applyNumberFormat="0" applyBorder="0" applyAlignment="0" applyProtection="0"/>
    <xf numFmtId="167" fontId="22" fillId="0" borderId="5" applyNumberFormat="0" applyFill="0" applyAlignment="0" applyProtection="0"/>
    <xf numFmtId="167" fontId="23" fillId="0" borderId="6" applyNumberFormat="0" applyFill="0" applyAlignment="0" applyProtection="0"/>
    <xf numFmtId="167" fontId="24" fillId="0" borderId="7" applyNumberFormat="0" applyFill="0" applyAlignment="0" applyProtection="0"/>
    <xf numFmtId="167" fontId="24" fillId="0" borderId="0" applyNumberFormat="0" applyFill="0" applyBorder="0" applyAlignment="0" applyProtection="0"/>
    <xf numFmtId="167" fontId="42" fillId="23" borderId="8" applyNumberFormat="0" applyFont="0" applyBorder="0" applyAlignment="0">
      <alignment vertical="center"/>
    </xf>
    <xf numFmtId="167" fontId="42" fillId="24" borderId="9" applyNumberFormat="0" applyFont="0" applyBorder="0" applyAlignment="0"/>
    <xf numFmtId="167" fontId="25" fillId="7" borderId="1" applyNumberFormat="0" applyAlignment="0" applyProtection="0"/>
    <xf numFmtId="167" fontId="75" fillId="40" borderId="59" applyNumberFormat="0" applyAlignment="0" applyProtection="0"/>
    <xf numFmtId="0" fontId="75" fillId="40" borderId="59" applyNumberFormat="0" applyAlignment="0" applyProtection="0"/>
    <xf numFmtId="0" fontId="16" fillId="3" borderId="0" applyNumberFormat="0" applyBorder="0" applyAlignment="0" applyProtection="0"/>
    <xf numFmtId="167" fontId="26" fillId="0" borderId="2" applyNumberFormat="0" applyFill="0" applyAlignment="0" applyProtection="0"/>
    <xf numFmtId="43" fontId="1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74" fillId="0" borderId="0"/>
    <xf numFmtId="0" fontId="56" fillId="0" borderId="0"/>
    <xf numFmtId="0" fontId="19" fillId="0" borderId="0"/>
    <xf numFmtId="167" fontId="19" fillId="0" borderId="0"/>
    <xf numFmtId="0" fontId="19" fillId="0" borderId="0"/>
    <xf numFmtId="0" fontId="74" fillId="0" borderId="0"/>
    <xf numFmtId="0" fontId="73" fillId="0" borderId="0"/>
    <xf numFmtId="167" fontId="19" fillId="0" borderId="0"/>
    <xf numFmtId="0" fontId="63" fillId="0" borderId="0"/>
    <xf numFmtId="167" fontId="74" fillId="0" borderId="0"/>
    <xf numFmtId="0" fontId="74" fillId="0" borderId="0"/>
    <xf numFmtId="0" fontId="74" fillId="0" borderId="0"/>
    <xf numFmtId="0" fontId="63" fillId="0" borderId="0"/>
    <xf numFmtId="167" fontId="74" fillId="0" borderId="0"/>
    <xf numFmtId="167" fontId="74" fillId="0" borderId="0"/>
    <xf numFmtId="167" fontId="74" fillId="0" borderId="0"/>
    <xf numFmtId="0" fontId="19" fillId="0" borderId="0"/>
    <xf numFmtId="0" fontId="34" fillId="0" borderId="0" applyBorder="0" applyProtection="0">
      <alignment horizontal="left" vertical="top" wrapText="1"/>
      <protection locked="0"/>
    </xf>
    <xf numFmtId="0" fontId="74" fillId="0" borderId="0"/>
    <xf numFmtId="0" fontId="19" fillId="0" borderId="0"/>
    <xf numFmtId="167" fontId="37" fillId="0" borderId="0"/>
    <xf numFmtId="0" fontId="19" fillId="0" borderId="0"/>
    <xf numFmtId="0" fontId="63" fillId="0" borderId="0"/>
    <xf numFmtId="0" fontId="19" fillId="0" borderId="0"/>
    <xf numFmtId="0" fontId="19" fillId="0" borderId="0"/>
    <xf numFmtId="0" fontId="13" fillId="0" borderId="0"/>
    <xf numFmtId="0" fontId="63" fillId="0" borderId="0"/>
    <xf numFmtId="167" fontId="39" fillId="0" borderId="0"/>
    <xf numFmtId="167" fontId="28" fillId="22" borderId="4" applyNumberFormat="0" applyFont="0" applyAlignment="0" applyProtection="0"/>
    <xf numFmtId="167" fontId="29" fillId="16" borderId="10" applyNumberFormat="0" applyAlignment="0" applyProtection="0"/>
    <xf numFmtId="9" fontId="4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1" fillId="4" borderId="0" applyNumberFormat="0" applyBorder="0" applyAlignment="0" applyProtection="0"/>
    <xf numFmtId="0" fontId="29" fillId="16" borderId="10" applyNumberFormat="0" applyAlignment="0" applyProtection="0"/>
    <xf numFmtId="0" fontId="2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167" fontId="31" fillId="0" borderId="11" applyNumberFormat="0" applyFill="0" applyAlignment="0" applyProtection="0"/>
    <xf numFmtId="0" fontId="18" fillId="21" borderId="3" applyNumberFormat="0" applyAlignment="0" applyProtection="0"/>
    <xf numFmtId="167" fontId="32" fillId="0" borderId="0" applyNumberFormat="0" applyFill="0" applyBorder="0" applyAlignment="0" applyProtection="0"/>
    <xf numFmtId="177" fontId="34" fillId="0" borderId="0" applyBorder="0" applyProtection="0">
      <alignment horizontal="left" vertical="top" wrapText="1"/>
      <protection locked="0"/>
    </xf>
    <xf numFmtId="177" fontId="15" fillId="13" borderId="0" applyNumberFormat="0" applyBorder="0" applyAlignment="0" applyProtection="0"/>
    <xf numFmtId="177" fontId="34" fillId="0" borderId="0" applyBorder="0" applyProtection="0">
      <alignment horizontal="left" vertical="top" wrapText="1"/>
      <protection locked="0"/>
    </xf>
    <xf numFmtId="43" fontId="12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98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98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98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98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98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98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98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98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98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98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98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98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99" fillId="56" borderId="0" applyNumberFormat="0" applyBorder="0" applyAlignment="0" applyProtection="0"/>
    <xf numFmtId="0" fontId="99" fillId="57" borderId="0" applyNumberFormat="0" applyBorder="0" applyAlignment="0" applyProtection="0"/>
    <xf numFmtId="0" fontId="99" fillId="58" borderId="0" applyNumberFormat="0" applyBorder="0" applyAlignment="0" applyProtection="0"/>
    <xf numFmtId="0" fontId="99" fillId="35" borderId="0" applyNumberFormat="0" applyBorder="0" applyAlignment="0" applyProtection="0"/>
    <xf numFmtId="170" fontId="15" fillId="13" borderId="0" applyNumberFormat="0" applyBorder="0" applyAlignment="0" applyProtection="0"/>
    <xf numFmtId="177" fontId="15" fillId="13" borderId="0" applyNumberFormat="0" applyBorder="0" applyAlignment="0" applyProtection="0"/>
    <xf numFmtId="177" fontId="15" fillId="13" borderId="0" applyNumberFormat="0" applyBorder="0" applyAlignment="0" applyProtection="0"/>
    <xf numFmtId="177" fontId="15" fillId="13" borderId="0" applyNumberFormat="0" applyBorder="0" applyAlignment="0" applyProtection="0"/>
    <xf numFmtId="0" fontId="99" fillId="59" borderId="0" applyNumberFormat="0" applyBorder="0" applyAlignment="0" applyProtection="0"/>
    <xf numFmtId="0" fontId="99" fillId="60" borderId="0" applyNumberFormat="0" applyBorder="0" applyAlignment="0" applyProtection="0"/>
    <xf numFmtId="0" fontId="70" fillId="61" borderId="0" applyNumberFormat="0" applyBorder="0" applyAlignment="0" applyProtection="0"/>
    <xf numFmtId="0" fontId="99" fillId="36" borderId="0" applyNumberFormat="0" applyBorder="0" applyAlignment="0" applyProtection="0"/>
    <xf numFmtId="0" fontId="70" fillId="36" borderId="0" applyNumberFormat="0" applyBorder="0" applyAlignment="0" applyProtection="0"/>
    <xf numFmtId="0" fontId="99" fillId="62" borderId="0" applyNumberFormat="0" applyBorder="0" applyAlignment="0" applyProtection="0"/>
    <xf numFmtId="0" fontId="99" fillId="37" borderId="0" applyNumberFormat="0" applyBorder="0" applyAlignment="0" applyProtection="0"/>
    <xf numFmtId="0" fontId="99" fillId="63" borderId="0" applyNumberFormat="0" applyBorder="0" applyAlignment="0" applyProtection="0"/>
    <xf numFmtId="0" fontId="99" fillId="64" borderId="0" applyNumberFormat="0" applyBorder="0" applyAlignment="0" applyProtection="0"/>
    <xf numFmtId="0" fontId="100" fillId="65" borderId="0" applyNumberFormat="0" applyBorder="0" applyAlignment="0" applyProtection="0"/>
    <xf numFmtId="0" fontId="101" fillId="38" borderId="59" applyNumberFormat="0" applyAlignment="0" applyProtection="0"/>
    <xf numFmtId="0" fontId="72" fillId="39" borderId="60" applyNumberFormat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3" fillId="66" borderId="0" applyNumberFormat="0" applyBorder="0" applyAlignment="0" applyProtection="0"/>
    <xf numFmtId="0" fontId="104" fillId="0" borderId="62" applyNumberFormat="0" applyFill="0" applyAlignment="0" applyProtection="0"/>
    <xf numFmtId="0" fontId="105" fillId="0" borderId="63" applyNumberFormat="0" applyFill="0" applyAlignment="0" applyProtection="0"/>
    <xf numFmtId="0" fontId="106" fillId="0" borderId="64" applyNumberFormat="0" applyFill="0" applyAlignment="0" applyProtection="0"/>
    <xf numFmtId="0" fontId="106" fillId="0" borderId="0" applyNumberFormat="0" applyFill="0" applyBorder="0" applyAlignment="0" applyProtection="0"/>
    <xf numFmtId="0" fontId="107" fillId="0" borderId="65" applyNumberFormat="0" applyFill="0" applyAlignment="0" applyProtection="0"/>
    <xf numFmtId="0" fontId="108" fillId="67" borderId="0" applyNumberFormat="0" applyBorder="0" applyAlignment="0" applyProtection="0"/>
    <xf numFmtId="0" fontId="19" fillId="0" borderId="0"/>
    <xf numFmtId="0" fontId="12" fillId="0" borderId="0"/>
    <xf numFmtId="0" fontId="12" fillId="0" borderId="0"/>
    <xf numFmtId="170" fontId="34" fillId="0" borderId="0" applyBorder="0" applyProtection="0">
      <alignment horizontal="left" vertical="top" wrapText="1"/>
      <protection locked="0"/>
    </xf>
    <xf numFmtId="170" fontId="34" fillId="0" borderId="0" applyBorder="0" applyProtection="0">
      <alignment horizontal="left" vertical="top" wrapText="1"/>
      <protection locked="0"/>
    </xf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0" fillId="0" borderId="0"/>
    <xf numFmtId="177" fontId="97" fillId="0" borderId="0" applyBorder="0" applyProtection="0">
      <alignment horizontal="left" vertical="top" wrapText="1"/>
      <protection locked="0"/>
    </xf>
    <xf numFmtId="166" fontId="34" fillId="0" borderId="0" applyBorder="0" applyProtection="0">
      <alignment horizontal="left" vertical="top" wrapText="1"/>
      <protection locked="0"/>
    </xf>
    <xf numFmtId="0" fontId="63" fillId="0" borderId="0"/>
    <xf numFmtId="177" fontId="97" fillId="0" borderId="0" applyBorder="0" applyProtection="0">
      <alignment horizontal="left" vertical="top" wrapText="1"/>
      <protection locked="0"/>
    </xf>
    <xf numFmtId="177" fontId="34" fillId="0" borderId="0" applyBorder="0" applyProtection="0">
      <alignment horizontal="left" vertical="top" wrapText="1"/>
      <protection locked="0"/>
    </xf>
    <xf numFmtId="170" fontId="12" fillId="0" borderId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11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12" fillId="38" borderId="67" applyNumberFormat="0" applyAlignment="0" applyProtection="0"/>
    <xf numFmtId="0" fontId="113" fillId="0" borderId="0" applyNumberFormat="0" applyFill="0" applyBorder="0" applyAlignment="0" applyProtection="0"/>
    <xf numFmtId="0" fontId="114" fillId="0" borderId="68" applyNumberFormat="0" applyFill="0" applyAlignment="0" applyProtection="0"/>
    <xf numFmtId="0" fontId="115" fillId="0" borderId="0" applyNumberFormat="0" applyFill="0" applyBorder="0" applyAlignment="0" applyProtection="0"/>
    <xf numFmtId="167" fontId="19" fillId="0" borderId="0"/>
    <xf numFmtId="43" fontId="1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34" fillId="0" borderId="0" applyBorder="0" applyProtection="0">
      <alignment horizontal="left" vertical="top" wrapText="1"/>
      <protection locked="0"/>
    </xf>
    <xf numFmtId="5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11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177" fontId="34" fillId="0" borderId="0" applyBorder="0" applyProtection="0">
      <alignment horizontal="left" vertical="top" wrapText="1"/>
      <protection locked="0"/>
    </xf>
    <xf numFmtId="0" fontId="19" fillId="0" borderId="0"/>
    <xf numFmtId="0" fontId="19" fillId="0" borderId="0"/>
    <xf numFmtId="0" fontId="10" fillId="0" borderId="0"/>
    <xf numFmtId="177" fontId="34" fillId="0" borderId="0" applyBorder="0" applyProtection="0">
      <alignment horizontal="left" vertical="top" wrapText="1"/>
      <protection locked="0"/>
    </xf>
    <xf numFmtId="43" fontId="10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0" fillId="36" borderId="0" applyNumberFormat="0" applyBorder="0" applyAlignment="0" applyProtection="0"/>
    <xf numFmtId="43" fontId="8" fillId="0" borderId="0" applyFont="0" applyFill="0" applyBorder="0" applyAlignment="0" applyProtection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167" fontId="15" fillId="18" borderId="0" applyNumberFormat="0" applyBorder="0" applyAlignment="0" applyProtection="0"/>
    <xf numFmtId="0" fontId="121" fillId="16" borderId="1" applyNumberFormat="0" applyAlignment="0" applyProtection="0"/>
    <xf numFmtId="167" fontId="18" fillId="21" borderId="3" applyNumberFormat="0" applyAlignment="0" applyProtection="0"/>
    <xf numFmtId="41" fontId="122" fillId="0" borderId="0" applyFont="0" applyFill="0" applyBorder="0" applyAlignment="0" applyProtection="0"/>
    <xf numFmtId="41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22" borderId="4" applyNumberFormat="0" applyFont="0" applyAlignment="0" applyProtection="0"/>
    <xf numFmtId="180" fontId="19" fillId="0" borderId="0" applyFont="0" applyFill="0" applyBorder="0" applyAlignment="0" applyProtection="0"/>
    <xf numFmtId="0" fontId="123" fillId="7" borderId="1" applyNumberFormat="0" applyAlignment="0" applyProtection="0"/>
    <xf numFmtId="0" fontId="124" fillId="0" borderId="0"/>
    <xf numFmtId="167" fontId="125" fillId="23" borderId="8" applyNumberFormat="0" applyFont="0" applyBorder="0" applyAlignment="0">
      <alignment vertical="center"/>
    </xf>
    <xf numFmtId="0" fontId="126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169" fontId="19" fillId="0" borderId="0"/>
    <xf numFmtId="0" fontId="19" fillId="0" borderId="0"/>
    <xf numFmtId="0" fontId="34" fillId="0" borderId="0" applyBorder="0" applyProtection="0">
      <alignment horizontal="left" vertical="top" wrapText="1"/>
      <protection locked="0"/>
    </xf>
    <xf numFmtId="0" fontId="13" fillId="0" borderId="0"/>
    <xf numFmtId="167" fontId="19" fillId="0" borderId="0"/>
    <xf numFmtId="0" fontId="8" fillId="0" borderId="0"/>
    <xf numFmtId="0" fontId="8" fillId="0" borderId="0"/>
    <xf numFmtId="0" fontId="13" fillId="0" borderId="0"/>
    <xf numFmtId="167" fontId="13" fillId="0" borderId="0"/>
    <xf numFmtId="167" fontId="13" fillId="0" borderId="0"/>
    <xf numFmtId="0" fontId="8" fillId="0" borderId="0"/>
    <xf numFmtId="0" fontId="8" fillId="0" borderId="0"/>
    <xf numFmtId="167" fontId="13" fillId="0" borderId="0"/>
    <xf numFmtId="9" fontId="63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127" fillId="16" borderId="10" applyNumberFormat="0" applyAlignment="0" applyProtection="0"/>
    <xf numFmtId="0" fontId="7" fillId="0" borderId="0"/>
    <xf numFmtId="0" fontId="15" fillId="13" borderId="0" applyNumberFormat="0" applyBorder="0" applyAlignment="0" applyProtection="0"/>
    <xf numFmtId="0" fontId="34" fillId="0" borderId="0" applyBorder="0" applyProtection="0">
      <alignment horizontal="left" vertical="top" wrapText="1"/>
      <protection locked="0"/>
    </xf>
    <xf numFmtId="0" fontId="15" fillId="13" borderId="0" applyNumberFormat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70" fillId="56" borderId="0" applyNumberFormat="0" applyBorder="0" applyAlignment="0" applyProtection="0"/>
    <xf numFmtId="0" fontId="70" fillId="57" borderId="0" applyNumberFormat="0" applyBorder="0" applyAlignment="0" applyProtection="0"/>
    <xf numFmtId="0" fontId="70" fillId="58" borderId="0" applyNumberFormat="0" applyBorder="0" applyAlignment="0" applyProtection="0"/>
    <xf numFmtId="0" fontId="70" fillId="59" borderId="0" applyNumberFormat="0" applyBorder="0" applyAlignment="0" applyProtection="0"/>
    <xf numFmtId="0" fontId="70" fillId="60" borderId="0" applyNumberFormat="0" applyBorder="0" applyAlignment="0" applyProtection="0"/>
    <xf numFmtId="0" fontId="70" fillId="61" borderId="0" applyNumberFormat="0" applyBorder="0" applyAlignment="0" applyProtection="0"/>
    <xf numFmtId="0" fontId="70" fillId="36" borderId="0" applyNumberFormat="0" applyBorder="0" applyAlignment="0" applyProtection="0"/>
    <xf numFmtId="0" fontId="70" fillId="62" borderId="0" applyNumberFormat="0" applyBorder="0" applyAlignment="0" applyProtection="0"/>
    <xf numFmtId="0" fontId="70" fillId="37" borderId="0" applyNumberFormat="0" applyBorder="0" applyAlignment="0" applyProtection="0"/>
    <xf numFmtId="0" fontId="70" fillId="63" borderId="0" applyNumberFormat="0" applyBorder="0" applyAlignment="0" applyProtection="0"/>
    <xf numFmtId="0" fontId="70" fillId="64" borderId="0" applyNumberFormat="0" applyBorder="0" applyAlignment="0" applyProtection="0"/>
    <xf numFmtId="0" fontId="128" fillId="65" borderId="0" applyNumberFormat="0" applyBorder="0" applyAlignment="0" applyProtection="0"/>
    <xf numFmtId="0" fontId="71" fillId="38" borderId="59" applyNumberFormat="0" applyAlignment="0" applyProtection="0"/>
    <xf numFmtId="0" fontId="72" fillId="39" borderId="60" applyNumberFormat="0" applyAlignment="0" applyProtection="0"/>
    <xf numFmtId="43" fontId="13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30" fillId="66" borderId="0" applyNumberFormat="0" applyBorder="0" applyAlignment="0" applyProtection="0"/>
    <xf numFmtId="0" fontId="131" fillId="0" borderId="62" applyNumberFormat="0" applyFill="0" applyAlignment="0" applyProtection="0"/>
    <xf numFmtId="0" fontId="132" fillId="0" borderId="63" applyNumberFormat="0" applyFill="0" applyAlignment="0" applyProtection="0"/>
    <xf numFmtId="0" fontId="133" fillId="0" borderId="64" applyNumberFormat="0" applyFill="0" applyAlignment="0" applyProtection="0"/>
    <xf numFmtId="0" fontId="133" fillId="0" borderId="0" applyNumberFormat="0" applyFill="0" applyBorder="0" applyAlignment="0" applyProtection="0"/>
    <xf numFmtId="0" fontId="75" fillId="40" borderId="59" applyNumberFormat="0" applyAlignment="0" applyProtection="0"/>
    <xf numFmtId="0" fontId="134" fillId="0" borderId="65" applyNumberFormat="0" applyFill="0" applyAlignment="0" applyProtection="0"/>
    <xf numFmtId="0" fontId="135" fillId="67" borderId="0" applyNumberFormat="0" applyBorder="0" applyAlignment="0" applyProtection="0"/>
    <xf numFmtId="0" fontId="4" fillId="0" borderId="0"/>
    <xf numFmtId="0" fontId="19" fillId="0" borderId="0"/>
    <xf numFmtId="0" fontId="4" fillId="0" borderId="0"/>
    <xf numFmtId="0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136" fillId="38" borderId="67" applyNumberFormat="0" applyAlignment="0" applyProtection="0"/>
    <xf numFmtId="9" fontId="13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0" fontId="91" fillId="0" borderId="68" applyNumberFormat="0" applyFill="0" applyAlignment="0" applyProtection="0"/>
    <xf numFmtId="0" fontId="137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13" fillId="0" borderId="0" applyNumberFormat="0" applyFill="0" applyBorder="0" applyAlignment="0" applyProtection="0"/>
    <xf numFmtId="0" fontId="131" fillId="0" borderId="62" applyNumberFormat="0" applyFill="0" applyAlignment="0" applyProtection="0"/>
    <xf numFmtId="0" fontId="132" fillId="0" borderId="63" applyNumberFormat="0" applyFill="0" applyAlignment="0" applyProtection="0"/>
    <xf numFmtId="0" fontId="133" fillId="0" borderId="64" applyNumberFormat="0" applyFill="0" applyAlignment="0" applyProtection="0"/>
    <xf numFmtId="0" fontId="133" fillId="0" borderId="0" applyNumberFormat="0" applyFill="0" applyBorder="0" applyAlignment="0" applyProtection="0"/>
    <xf numFmtId="0" fontId="130" fillId="66" borderId="0" applyNumberFormat="0" applyBorder="0" applyAlignment="0" applyProtection="0"/>
    <xf numFmtId="0" fontId="128" fillId="65" borderId="0" applyNumberFormat="0" applyBorder="0" applyAlignment="0" applyProtection="0"/>
    <xf numFmtId="0" fontId="135" fillId="67" borderId="0" applyNumberFormat="0" applyBorder="0" applyAlignment="0" applyProtection="0"/>
    <xf numFmtId="0" fontId="75" fillId="40" borderId="59" applyNumberFormat="0" applyAlignment="0" applyProtection="0"/>
    <xf numFmtId="0" fontId="136" fillId="38" borderId="67" applyNumberFormat="0" applyAlignment="0" applyProtection="0"/>
    <xf numFmtId="0" fontId="71" fillId="38" borderId="59" applyNumberFormat="0" applyAlignment="0" applyProtection="0"/>
    <xf numFmtId="0" fontId="134" fillId="0" borderId="65" applyNumberFormat="0" applyFill="0" applyAlignment="0" applyProtection="0"/>
    <xf numFmtId="0" fontId="72" fillId="39" borderId="60" applyNumberFormat="0" applyAlignment="0" applyProtection="0"/>
    <xf numFmtId="0" fontId="137" fillId="0" borderId="0" applyNumberFormat="0" applyFill="0" applyBorder="0" applyAlignment="0" applyProtection="0"/>
    <xf numFmtId="0" fontId="2" fillId="68" borderId="66" applyNumberFormat="0" applyFont="0" applyAlignment="0" applyProtection="0"/>
    <xf numFmtId="0" fontId="129" fillId="0" borderId="0" applyNumberFormat="0" applyFill="0" applyBorder="0" applyAlignment="0" applyProtection="0"/>
    <xf numFmtId="0" fontId="91" fillId="0" borderId="68" applyNumberFormat="0" applyFill="0" applyAlignment="0" applyProtection="0"/>
    <xf numFmtId="0" fontId="70" fillId="61" borderId="0" applyNumberFormat="0" applyBorder="0" applyAlignment="0" applyProtection="0"/>
    <xf numFmtId="0" fontId="2" fillId="44" borderId="0" applyNumberFormat="0" applyBorder="0" applyAlignment="0" applyProtection="0"/>
    <xf numFmtId="0" fontId="2" fillId="50" borderId="0" applyNumberFormat="0" applyBorder="0" applyAlignment="0" applyProtection="0"/>
    <xf numFmtId="0" fontId="70" fillId="56" borderId="0" applyNumberFormat="0" applyBorder="0" applyAlignment="0" applyProtection="0"/>
    <xf numFmtId="0" fontId="70" fillId="36" borderId="0" applyNumberFormat="0" applyBorder="0" applyAlignment="0" applyProtection="0"/>
    <xf numFmtId="0" fontId="2" fillId="45" borderId="0" applyNumberFormat="0" applyBorder="0" applyAlignment="0" applyProtection="0"/>
    <xf numFmtId="0" fontId="2" fillId="51" borderId="0" applyNumberFormat="0" applyBorder="0" applyAlignment="0" applyProtection="0"/>
    <xf numFmtId="0" fontId="70" fillId="57" borderId="0" applyNumberFormat="0" applyBorder="0" applyAlignment="0" applyProtection="0"/>
    <xf numFmtId="0" fontId="70" fillId="62" borderId="0" applyNumberFormat="0" applyBorder="0" applyAlignment="0" applyProtection="0"/>
    <xf numFmtId="0" fontId="2" fillId="46" borderId="0" applyNumberFormat="0" applyBorder="0" applyAlignment="0" applyProtection="0"/>
    <xf numFmtId="0" fontId="2" fillId="52" borderId="0" applyNumberFormat="0" applyBorder="0" applyAlignment="0" applyProtection="0"/>
    <xf numFmtId="0" fontId="70" fillId="58" borderId="0" applyNumberFormat="0" applyBorder="0" applyAlignment="0" applyProtection="0"/>
    <xf numFmtId="0" fontId="70" fillId="37" borderId="0" applyNumberFormat="0" applyBorder="0" applyAlignment="0" applyProtection="0"/>
    <xf numFmtId="0" fontId="2" fillId="47" borderId="0" applyNumberFormat="0" applyBorder="0" applyAlignment="0" applyProtection="0"/>
    <xf numFmtId="0" fontId="2" fillId="53" borderId="0" applyNumberFormat="0" applyBorder="0" applyAlignment="0" applyProtection="0"/>
    <xf numFmtId="0" fontId="70" fillId="35" borderId="0" applyNumberFormat="0" applyBorder="0" applyAlignment="0" applyProtection="0"/>
    <xf numFmtId="0" fontId="70" fillId="63" borderId="0" applyNumberFormat="0" applyBorder="0" applyAlignment="0" applyProtection="0"/>
    <xf numFmtId="0" fontId="2" fillId="48" borderId="0" applyNumberFormat="0" applyBorder="0" applyAlignment="0" applyProtection="0"/>
    <xf numFmtId="0" fontId="2" fillId="54" borderId="0" applyNumberFormat="0" applyBorder="0" applyAlignment="0" applyProtection="0"/>
    <xf numFmtId="0" fontId="70" fillId="59" borderId="0" applyNumberFormat="0" applyBorder="0" applyAlignment="0" applyProtection="0"/>
    <xf numFmtId="0" fontId="70" fillId="64" borderId="0" applyNumberFormat="0" applyBorder="0" applyAlignment="0" applyProtection="0"/>
    <xf numFmtId="0" fontId="2" fillId="49" borderId="0" applyNumberFormat="0" applyBorder="0" applyAlignment="0" applyProtection="0"/>
    <xf numFmtId="0" fontId="2" fillId="55" borderId="0" applyNumberFormat="0" applyBorder="0" applyAlignment="0" applyProtection="0"/>
    <xf numFmtId="0" fontId="70" fillId="60" borderId="0" applyNumberFormat="0" applyBorder="0" applyAlignment="0" applyProtection="0"/>
    <xf numFmtId="0" fontId="19" fillId="0" borderId="0"/>
    <xf numFmtId="0" fontId="2" fillId="0" borderId="0"/>
    <xf numFmtId="0" fontId="113" fillId="0" borderId="0" applyNumberFormat="0" applyFill="0" applyBorder="0" applyAlignment="0" applyProtection="0"/>
    <xf numFmtId="0" fontId="131" fillId="0" borderId="62" applyNumberFormat="0" applyFill="0" applyAlignment="0" applyProtection="0"/>
    <xf numFmtId="0" fontId="132" fillId="0" borderId="63" applyNumberFormat="0" applyFill="0" applyAlignment="0" applyProtection="0"/>
    <xf numFmtId="0" fontId="133" fillId="0" borderId="64" applyNumberFormat="0" applyFill="0" applyAlignment="0" applyProtection="0"/>
    <xf numFmtId="0" fontId="133" fillId="0" borderId="0" applyNumberFormat="0" applyFill="0" applyBorder="0" applyAlignment="0" applyProtection="0"/>
    <xf numFmtId="0" fontId="130" fillId="66" borderId="0" applyNumberFormat="0" applyBorder="0" applyAlignment="0" applyProtection="0"/>
    <xf numFmtId="0" fontId="128" fillId="65" borderId="0" applyNumberFormat="0" applyBorder="0" applyAlignment="0" applyProtection="0"/>
    <xf numFmtId="0" fontId="135" fillId="67" borderId="0" applyNumberFormat="0" applyBorder="0" applyAlignment="0" applyProtection="0"/>
    <xf numFmtId="0" fontId="75" fillId="40" borderId="59" applyNumberFormat="0" applyAlignment="0" applyProtection="0"/>
    <xf numFmtId="0" fontId="136" fillId="38" borderId="67" applyNumberFormat="0" applyAlignment="0" applyProtection="0"/>
    <xf numFmtId="0" fontId="71" fillId="38" borderId="59" applyNumberFormat="0" applyAlignment="0" applyProtection="0"/>
    <xf numFmtId="0" fontId="134" fillId="0" borderId="65" applyNumberFormat="0" applyFill="0" applyAlignment="0" applyProtection="0"/>
    <xf numFmtId="0" fontId="72" fillId="39" borderId="60" applyNumberFormat="0" applyAlignment="0" applyProtection="0"/>
    <xf numFmtId="0" fontId="137" fillId="0" borderId="0" applyNumberFormat="0" applyFill="0" applyBorder="0" applyAlignment="0" applyProtection="0"/>
    <xf numFmtId="0" fontId="2" fillId="68" borderId="66" applyNumberFormat="0" applyFont="0" applyAlignment="0" applyProtection="0"/>
    <xf numFmtId="0" fontId="129" fillId="0" borderId="0" applyNumberFormat="0" applyFill="0" applyBorder="0" applyAlignment="0" applyProtection="0"/>
    <xf numFmtId="0" fontId="91" fillId="0" borderId="68" applyNumberFormat="0" applyFill="0" applyAlignment="0" applyProtection="0"/>
    <xf numFmtId="0" fontId="70" fillId="61" borderId="0" applyNumberFormat="0" applyBorder="0" applyAlignment="0" applyProtection="0"/>
    <xf numFmtId="0" fontId="2" fillId="44" borderId="0" applyNumberFormat="0" applyBorder="0" applyAlignment="0" applyProtection="0"/>
    <xf numFmtId="0" fontId="2" fillId="50" borderId="0" applyNumberFormat="0" applyBorder="0" applyAlignment="0" applyProtection="0"/>
    <xf numFmtId="0" fontId="70" fillId="56" borderId="0" applyNumberFormat="0" applyBorder="0" applyAlignment="0" applyProtection="0"/>
    <xf numFmtId="0" fontId="70" fillId="36" borderId="0" applyNumberFormat="0" applyBorder="0" applyAlignment="0" applyProtection="0"/>
    <xf numFmtId="0" fontId="2" fillId="45" borderId="0" applyNumberFormat="0" applyBorder="0" applyAlignment="0" applyProtection="0"/>
    <xf numFmtId="0" fontId="2" fillId="51" borderId="0" applyNumberFormat="0" applyBorder="0" applyAlignment="0" applyProtection="0"/>
    <xf numFmtId="0" fontId="70" fillId="57" borderId="0" applyNumberFormat="0" applyBorder="0" applyAlignment="0" applyProtection="0"/>
    <xf numFmtId="0" fontId="70" fillId="62" borderId="0" applyNumberFormat="0" applyBorder="0" applyAlignment="0" applyProtection="0"/>
    <xf numFmtId="0" fontId="2" fillId="46" borderId="0" applyNumberFormat="0" applyBorder="0" applyAlignment="0" applyProtection="0"/>
    <xf numFmtId="0" fontId="2" fillId="52" borderId="0" applyNumberFormat="0" applyBorder="0" applyAlignment="0" applyProtection="0"/>
    <xf numFmtId="0" fontId="70" fillId="58" borderId="0" applyNumberFormat="0" applyBorder="0" applyAlignment="0" applyProtection="0"/>
    <xf numFmtId="0" fontId="70" fillId="37" borderId="0" applyNumberFormat="0" applyBorder="0" applyAlignment="0" applyProtection="0"/>
    <xf numFmtId="0" fontId="2" fillId="47" borderId="0" applyNumberFormat="0" applyBorder="0" applyAlignment="0" applyProtection="0"/>
    <xf numFmtId="0" fontId="2" fillId="53" borderId="0" applyNumberFormat="0" applyBorder="0" applyAlignment="0" applyProtection="0"/>
    <xf numFmtId="0" fontId="70" fillId="35" borderId="0" applyNumberFormat="0" applyBorder="0" applyAlignment="0" applyProtection="0"/>
    <xf numFmtId="0" fontId="70" fillId="63" borderId="0" applyNumberFormat="0" applyBorder="0" applyAlignment="0" applyProtection="0"/>
    <xf numFmtId="0" fontId="2" fillId="48" borderId="0" applyNumberFormat="0" applyBorder="0" applyAlignment="0" applyProtection="0"/>
    <xf numFmtId="0" fontId="2" fillId="54" borderId="0" applyNumberFormat="0" applyBorder="0" applyAlignment="0" applyProtection="0"/>
    <xf numFmtId="0" fontId="70" fillId="59" borderId="0" applyNumberFormat="0" applyBorder="0" applyAlignment="0" applyProtection="0"/>
    <xf numFmtId="0" fontId="70" fillId="64" borderId="0" applyNumberFormat="0" applyBorder="0" applyAlignment="0" applyProtection="0"/>
    <xf numFmtId="0" fontId="2" fillId="49" borderId="0" applyNumberFormat="0" applyBorder="0" applyAlignment="0" applyProtection="0"/>
    <xf numFmtId="0" fontId="2" fillId="55" borderId="0" applyNumberFormat="0" applyBorder="0" applyAlignment="0" applyProtection="0"/>
    <xf numFmtId="0" fontId="70" fillId="60" borderId="0" applyNumberFormat="0" applyBorder="0" applyAlignment="0" applyProtection="0"/>
    <xf numFmtId="0" fontId="19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4" fillId="0" borderId="0" applyBorder="0" applyProtection="0">
      <alignment horizontal="left" vertical="top" wrapText="1"/>
      <protection locked="0"/>
    </xf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34" fillId="0" borderId="0" applyBorder="0" applyProtection="0">
      <alignment horizontal="left" vertical="top" wrapText="1"/>
      <protection locked="0"/>
    </xf>
    <xf numFmtId="170" fontId="34" fillId="0" borderId="0" applyBorder="0" applyProtection="0">
      <alignment horizontal="left" vertical="top" wrapText="1"/>
      <protection locked="0"/>
    </xf>
    <xf numFmtId="167" fontId="1" fillId="0" borderId="0"/>
    <xf numFmtId="170" fontId="1" fillId="0" borderId="0"/>
    <xf numFmtId="167" fontId="1" fillId="0" borderId="0"/>
    <xf numFmtId="0" fontId="1" fillId="0" borderId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24" fillId="0" borderId="110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9" fillId="0" borderId="0"/>
  </cellStyleXfs>
  <cellXfs count="627">
    <xf numFmtId="167" fontId="0" fillId="0" borderId="0" xfId="0" applyFont="1">
      <alignment horizontal="left" vertical="top" wrapText="1"/>
      <protection locked="0"/>
    </xf>
    <xf numFmtId="167" fontId="49" fillId="26" borderId="0" xfId="0" applyFont="1" applyFill="1" applyAlignment="1" applyProtection="1">
      <alignment horizontal="left" vertical="top"/>
    </xf>
    <xf numFmtId="167" fontId="49" fillId="26" borderId="12" xfId="0" applyFont="1" applyFill="1" applyBorder="1" applyAlignment="1" applyProtection="1">
      <alignment horizontal="left" vertical="top"/>
    </xf>
    <xf numFmtId="49" fontId="50" fillId="27" borderId="12" xfId="0" applyNumberFormat="1" applyFont="1" applyFill="1" applyBorder="1" applyAlignment="1" applyProtection="1">
      <alignment horizontal="left" vertical="top"/>
    </xf>
    <xf numFmtId="49" fontId="49" fillId="28" borderId="12" xfId="0" applyNumberFormat="1" applyFont="1" applyFill="1" applyBorder="1" applyAlignment="1" applyProtection="1">
      <alignment horizontal="left" vertical="top"/>
    </xf>
    <xf numFmtId="49" fontId="49" fillId="28" borderId="12" xfId="0" applyNumberFormat="1" applyFont="1" applyFill="1" applyBorder="1" applyAlignment="1" applyProtection="1">
      <alignment horizontal="left" vertical="top" wrapText="1"/>
    </xf>
    <xf numFmtId="168" fontId="49" fillId="26" borderId="12" xfId="0" applyNumberFormat="1" applyFont="1" applyFill="1" applyBorder="1" applyAlignment="1" applyProtection="1">
      <alignment horizontal="right" vertical="top" wrapText="1"/>
    </xf>
    <xf numFmtId="168" fontId="49" fillId="26" borderId="12" xfId="0" applyNumberFormat="1" applyFont="1" applyFill="1" applyBorder="1" applyAlignment="1" applyProtection="1">
      <alignment horizontal="right" vertical="top"/>
    </xf>
    <xf numFmtId="168" fontId="49" fillId="29" borderId="12" xfId="0" applyNumberFormat="1" applyFont="1" applyFill="1" applyBorder="1" applyAlignment="1" applyProtection="1">
      <alignment horizontal="right" vertical="top"/>
    </xf>
    <xf numFmtId="167" fontId="49" fillId="26" borderId="13" xfId="0" applyFont="1" applyFill="1" applyBorder="1" applyAlignment="1" applyProtection="1">
      <alignment horizontal="left" vertical="top"/>
    </xf>
    <xf numFmtId="168" fontId="51" fillId="28" borderId="12" xfId="0" applyNumberFormat="1" applyFont="1" applyFill="1" applyBorder="1" applyAlignment="1" applyProtection="1">
      <alignment horizontal="right" vertical="top"/>
    </xf>
    <xf numFmtId="167" fontId="49" fillId="28" borderId="12" xfId="0" applyNumberFormat="1" applyFont="1" applyFill="1" applyBorder="1" applyAlignment="1" applyProtection="1">
      <alignment horizontal="left" vertical="top"/>
    </xf>
    <xf numFmtId="0" fontId="46" fillId="23" borderId="15" xfId="0" applyNumberFormat="1" applyFont="1" applyFill="1" applyBorder="1" applyAlignment="1" applyProtection="1">
      <alignment horizontal="center"/>
    </xf>
    <xf numFmtId="0" fontId="46" fillId="24" borderId="15" xfId="0" applyNumberFormat="1" applyFont="1" applyFill="1" applyBorder="1" applyAlignment="1" applyProtection="1">
      <alignment horizontal="center"/>
    </xf>
    <xf numFmtId="0" fontId="0" fillId="23" borderId="15" xfId="0" applyNumberFormat="1" applyFill="1" applyBorder="1" applyAlignment="1" applyProtection="1">
      <alignment horizontal="center"/>
    </xf>
    <xf numFmtId="0" fontId="0" fillId="24" borderId="15" xfId="0" applyNumberFormat="1" applyFill="1" applyBorder="1" applyAlignment="1" applyProtection="1">
      <alignment horizontal="center"/>
    </xf>
    <xf numFmtId="0" fontId="0" fillId="30" borderId="15" xfId="0" applyNumberFormat="1" applyFill="1" applyBorder="1" applyAlignment="1" applyProtection="1">
      <alignment horizontal="center"/>
    </xf>
    <xf numFmtId="0" fontId="19" fillId="30" borderId="15" xfId="116" applyFont="1" applyFill="1" applyBorder="1" applyAlignment="1">
      <alignment horizontal="left"/>
    </xf>
    <xf numFmtId="0" fontId="19" fillId="30" borderId="15" xfId="116" applyFont="1" applyFill="1" applyBorder="1"/>
    <xf numFmtId="0" fontId="33" fillId="0" borderId="15" xfId="116" applyFont="1" applyBorder="1" applyAlignment="1">
      <alignment horizontal="center"/>
    </xf>
    <xf numFmtId="0" fontId="46" fillId="0" borderId="0" xfId="0" applyNumberFormat="1" applyFont="1" applyAlignment="1" applyProtection="1"/>
    <xf numFmtId="0" fontId="46" fillId="0" borderId="0" xfId="0" applyNumberFormat="1" applyFont="1" applyAlignment="1" applyProtection="1">
      <alignment horizontal="left"/>
    </xf>
    <xf numFmtId="0" fontId="46" fillId="0" borderId="0" xfId="0" applyNumberFormat="1" applyFont="1" applyAlignment="1" applyProtection="1">
      <alignment horizontal="center"/>
    </xf>
    <xf numFmtId="43" fontId="46" fillId="0" borderId="0" xfId="60" applyFont="1"/>
    <xf numFmtId="4" fontId="46" fillId="0" borderId="0" xfId="0" applyNumberFormat="1" applyFont="1" applyAlignment="1" applyProtection="1"/>
    <xf numFmtId="0" fontId="52" fillId="0" borderId="0" xfId="0" applyNumberFormat="1" applyFont="1" applyAlignment="1" applyProtection="1"/>
    <xf numFmtId="4" fontId="52" fillId="0" borderId="0" xfId="0" applyNumberFormat="1" applyFont="1" applyAlignment="1" applyProtection="1"/>
    <xf numFmtId="43" fontId="52" fillId="0" borderId="0" xfId="60" applyFont="1"/>
    <xf numFmtId="0" fontId="52" fillId="0" borderId="0" xfId="0" applyNumberFormat="1" applyFont="1" applyAlignment="1" applyProtection="1">
      <alignment horizontal="left"/>
    </xf>
    <xf numFmtId="43" fontId="52" fillId="0" borderId="0" xfId="0" applyNumberFormat="1" applyFont="1" applyAlignment="1" applyProtection="1"/>
    <xf numFmtId="165" fontId="52" fillId="0" borderId="0" xfId="60" applyNumberFormat="1" applyFont="1"/>
    <xf numFmtId="167" fontId="52" fillId="0" borderId="0" xfId="0" applyFont="1">
      <alignment horizontal="left" vertical="top" wrapText="1"/>
      <protection locked="0"/>
    </xf>
    <xf numFmtId="43" fontId="46" fillId="0" borderId="0" xfId="60" applyFont="1" applyAlignment="1">
      <alignment horizontal="left"/>
    </xf>
    <xf numFmtId="167" fontId="52" fillId="0" borderId="0" xfId="0" applyFont="1" applyAlignment="1">
      <alignment horizontal="left" vertical="top" wrapText="1"/>
      <protection locked="0"/>
    </xf>
    <xf numFmtId="4" fontId="46" fillId="0" borderId="0" xfId="0" applyNumberFormat="1" applyFont="1" applyAlignment="1" applyProtection="1">
      <alignment horizontal="center"/>
    </xf>
    <xf numFmtId="4" fontId="46" fillId="0" borderId="0" xfId="60" applyNumberFormat="1" applyFont="1"/>
    <xf numFmtId="4" fontId="52" fillId="0" borderId="0" xfId="0" applyNumberFormat="1" applyFont="1">
      <alignment horizontal="left" vertical="top" wrapText="1"/>
      <protection locked="0"/>
    </xf>
    <xf numFmtId="167" fontId="0" fillId="0" borderId="0" xfId="0" applyFont="1" applyFill="1">
      <alignment horizontal="left" vertical="top" wrapText="1"/>
      <protection locked="0"/>
    </xf>
    <xf numFmtId="167" fontId="0" fillId="0" borderId="0" xfId="0" applyFont="1" applyFill="1" applyAlignment="1">
      <alignment horizontal="center" wrapText="1"/>
      <protection locked="0"/>
    </xf>
    <xf numFmtId="167" fontId="0" fillId="30" borderId="0" xfId="0" applyFont="1" applyFill="1" applyAlignment="1">
      <alignment horizontal="center" wrapText="1"/>
      <protection locked="0"/>
    </xf>
    <xf numFmtId="167" fontId="0" fillId="31" borderId="0" xfId="0" applyFont="1" applyFill="1" applyAlignment="1">
      <alignment horizontal="center" wrapText="1"/>
      <protection locked="0"/>
    </xf>
    <xf numFmtId="0" fontId="52" fillId="31" borderId="0" xfId="0" applyNumberFormat="1" applyFont="1" applyFill="1" applyAlignment="1" applyProtection="1">
      <alignment horizontal="left"/>
    </xf>
    <xf numFmtId="0" fontId="52" fillId="31" borderId="0" xfId="0" applyNumberFormat="1" applyFont="1" applyFill="1" applyAlignment="1" applyProtection="1"/>
    <xf numFmtId="4" fontId="52" fillId="31" borderId="0" xfId="0" applyNumberFormat="1" applyFont="1" applyFill="1" applyAlignment="1" applyProtection="1"/>
    <xf numFmtId="43" fontId="52" fillId="31" borderId="0" xfId="60" applyFont="1" applyFill="1"/>
    <xf numFmtId="167" fontId="0" fillId="31" borderId="0" xfId="0" applyFont="1" applyFill="1">
      <alignment horizontal="left" vertical="top" wrapText="1"/>
      <protection locked="0"/>
    </xf>
    <xf numFmtId="14" fontId="52" fillId="0" borderId="0" xfId="0" applyNumberFormat="1" applyFont="1" applyAlignment="1" applyProtection="1"/>
    <xf numFmtId="167" fontId="41" fillId="0" borderId="0" xfId="0" applyFont="1">
      <alignment horizontal="left" vertical="top" wrapText="1"/>
      <protection locked="0"/>
    </xf>
    <xf numFmtId="167" fontId="0" fillId="0" borderId="0" xfId="0" applyFont="1" applyAlignment="1">
      <alignment horizontal="center" vertical="top" wrapText="1"/>
      <protection locked="0"/>
    </xf>
    <xf numFmtId="0" fontId="0" fillId="0" borderId="15" xfId="0" applyNumberFormat="1" applyBorder="1" applyAlignment="1" applyProtection="1"/>
    <xf numFmtId="0" fontId="52" fillId="0" borderId="15" xfId="116" applyFont="1" applyBorder="1" applyAlignment="1">
      <alignment horizontal="left"/>
    </xf>
    <xf numFmtId="0" fontId="52" fillId="0" borderId="15" xfId="116" applyFont="1" applyBorder="1"/>
    <xf numFmtId="0" fontId="52" fillId="23" borderId="15" xfId="0" applyNumberFormat="1" applyFont="1" applyFill="1" applyBorder="1" applyAlignment="1" applyProtection="1">
      <alignment horizontal="center"/>
    </xf>
    <xf numFmtId="0" fontId="52" fillId="24" borderId="15" xfId="0" applyNumberFormat="1" applyFont="1" applyFill="1" applyBorder="1" applyAlignment="1" applyProtection="1">
      <alignment horizontal="center"/>
    </xf>
    <xf numFmtId="0" fontId="52" fillId="30" borderId="15" xfId="116" applyFont="1" applyFill="1" applyBorder="1" applyAlignment="1">
      <alignment horizontal="left"/>
    </xf>
    <xf numFmtId="0" fontId="52" fillId="30" borderId="15" xfId="116" applyFont="1" applyFill="1" applyBorder="1"/>
    <xf numFmtId="0" fontId="52" fillId="0" borderId="15" xfId="0" applyNumberFormat="1" applyFont="1" applyBorder="1" applyAlignment="1" applyProtection="1">
      <alignment horizontal="left"/>
    </xf>
    <xf numFmtId="0" fontId="52" fillId="0" borderId="15" xfId="0" applyNumberFormat="1" applyFont="1" applyBorder="1" applyAlignment="1" applyProtection="1"/>
    <xf numFmtId="167" fontId="34" fillId="0" borderId="0" xfId="0" applyFont="1">
      <alignment horizontal="left" vertical="top" wrapText="1"/>
      <protection locked="0"/>
    </xf>
    <xf numFmtId="0" fontId="74" fillId="0" borderId="0" xfId="100"/>
    <xf numFmtId="0" fontId="53" fillId="0" borderId="15" xfId="0" applyNumberFormat="1" applyFont="1" applyBorder="1" applyAlignment="1" applyProtection="1">
      <alignment horizontal="left"/>
    </xf>
    <xf numFmtId="0" fontId="53" fillId="0" borderId="15" xfId="0" applyNumberFormat="1" applyFont="1" applyBorder="1" applyAlignment="1" applyProtection="1"/>
    <xf numFmtId="0" fontId="53" fillId="0" borderId="15" xfId="0" applyNumberFormat="1" applyFont="1" applyBorder="1" applyAlignment="1" applyProtection="1">
      <alignment horizontal="center"/>
    </xf>
    <xf numFmtId="167" fontId="53" fillId="0" borderId="15" xfId="0" applyFont="1" applyBorder="1" applyAlignment="1">
      <alignment horizontal="center" vertical="top" wrapText="1"/>
      <protection locked="0"/>
    </xf>
    <xf numFmtId="0" fontId="52" fillId="0" borderId="15" xfId="0" applyNumberFormat="1" applyFont="1" applyBorder="1" applyAlignment="1" applyProtection="1">
      <alignment horizontal="center"/>
    </xf>
    <xf numFmtId="4" fontId="52" fillId="0" borderId="15" xfId="0" applyNumberFormat="1" applyFont="1" applyBorder="1" applyAlignment="1" applyProtection="1"/>
    <xf numFmtId="0" fontId="74" fillId="0" borderId="15" xfId="100" applyBorder="1" applyAlignment="1">
      <alignment horizontal="left"/>
    </xf>
    <xf numFmtId="0" fontId="74" fillId="0" borderId="15" xfId="100" applyBorder="1"/>
    <xf numFmtId="0" fontId="74" fillId="0" borderId="15" xfId="118" applyBorder="1" applyAlignment="1">
      <alignment horizontal="left"/>
    </xf>
    <xf numFmtId="0" fontId="74" fillId="0" borderId="15" xfId="118" applyBorder="1"/>
    <xf numFmtId="43" fontId="52" fillId="0" borderId="15" xfId="116" applyNumberFormat="1" applyFont="1" applyBorder="1"/>
    <xf numFmtId="0" fontId="52" fillId="32" borderId="15" xfId="116" applyFont="1" applyFill="1" applyBorder="1"/>
    <xf numFmtId="167" fontId="0" fillId="30" borderId="0" xfId="0" applyFont="1" applyFill="1">
      <alignment horizontal="left" vertical="top" wrapText="1"/>
      <protection locked="0"/>
    </xf>
    <xf numFmtId="43" fontId="74" fillId="0" borderId="0" xfId="100" applyNumberFormat="1"/>
    <xf numFmtId="4" fontId="58" fillId="0" borderId="15" xfId="0" applyNumberFormat="1" applyFont="1" applyBorder="1" applyAlignment="1" applyProtection="1"/>
    <xf numFmtId="4" fontId="53" fillId="0" borderId="15" xfId="0" applyNumberFormat="1" applyFont="1" applyBorder="1" applyAlignment="1" applyProtection="1"/>
    <xf numFmtId="0" fontId="41" fillId="23" borderId="15" xfId="0" applyNumberFormat="1" applyFont="1" applyFill="1" applyBorder="1" applyAlignment="1" applyProtection="1">
      <alignment horizontal="center"/>
    </xf>
    <xf numFmtId="0" fontId="41" fillId="24" borderId="15" xfId="0" applyNumberFormat="1" applyFont="1" applyFill="1" applyBorder="1" applyAlignment="1" applyProtection="1">
      <alignment horizontal="center"/>
    </xf>
    <xf numFmtId="165" fontId="52" fillId="0" borderId="15" xfId="116" applyNumberFormat="1" applyFont="1" applyBorder="1"/>
    <xf numFmtId="0" fontId="0" fillId="41" borderId="15" xfId="0" applyNumberFormat="1" applyFill="1" applyBorder="1" applyAlignment="1" applyProtection="1">
      <alignment horizontal="center"/>
    </xf>
    <xf numFmtId="0" fontId="52" fillId="43" borderId="15" xfId="0" applyNumberFormat="1" applyFont="1" applyFill="1" applyBorder="1" applyAlignment="1" applyProtection="1">
      <alignment horizontal="center"/>
    </xf>
    <xf numFmtId="4" fontId="52" fillId="43" borderId="15" xfId="0" applyNumberFormat="1" applyFont="1" applyFill="1" applyBorder="1" applyAlignment="1" applyProtection="1"/>
    <xf numFmtId="0" fontId="0" fillId="43" borderId="15" xfId="0" applyNumberFormat="1" applyFill="1" applyBorder="1" applyAlignment="1" applyProtection="1">
      <alignment horizontal="center"/>
    </xf>
    <xf numFmtId="167" fontId="0" fillId="43" borderId="0" xfId="0" applyFont="1" applyFill="1">
      <alignment horizontal="left" vertical="top" wrapText="1"/>
      <protection locked="0"/>
    </xf>
    <xf numFmtId="0" fontId="19" fillId="0" borderId="15" xfId="104" applyBorder="1" applyAlignment="1">
      <alignment horizontal="left"/>
    </xf>
    <xf numFmtId="0" fontId="19" fillId="0" borderId="15" xfId="104" applyBorder="1"/>
    <xf numFmtId="0" fontId="19" fillId="43" borderId="15" xfId="104" applyFill="1" applyBorder="1" applyAlignment="1">
      <alignment horizontal="left"/>
    </xf>
    <xf numFmtId="0" fontId="19" fillId="43" borderId="15" xfId="104" applyFill="1" applyBorder="1"/>
    <xf numFmtId="0" fontId="0" fillId="0" borderId="15" xfId="0" applyNumberFormat="1" applyBorder="1" applyAlignment="1" applyProtection="1">
      <alignment horizontal="left"/>
    </xf>
    <xf numFmtId="0" fontId="74" fillId="0" borderId="0" xfId="100" applyAlignment="1">
      <alignment horizontal="left"/>
    </xf>
    <xf numFmtId="4" fontId="0" fillId="0" borderId="0" xfId="0" applyNumberFormat="1" applyAlignment="1" applyProtection="1"/>
    <xf numFmtId="0" fontId="0" fillId="43" borderId="15" xfId="0" applyNumberFormat="1" applyFill="1" applyBorder="1" applyAlignment="1" applyProtection="1">
      <alignment horizontal="left"/>
    </xf>
    <xf numFmtId="0" fontId="0" fillId="43" borderId="15" xfId="0" applyNumberFormat="1" applyFill="1" applyBorder="1" applyAlignment="1" applyProtection="1"/>
    <xf numFmtId="167" fontId="0" fillId="43" borderId="0" xfId="0" applyFont="1" applyFill="1" applyAlignment="1">
      <alignment horizontal="center" vertical="top" wrapText="1"/>
      <protection locked="0"/>
    </xf>
    <xf numFmtId="0" fontId="74" fillId="41" borderId="0" xfId="100" applyFill="1"/>
    <xf numFmtId="0" fontId="47" fillId="0" borderId="0" xfId="102" applyFont="1"/>
    <xf numFmtId="172" fontId="47" fillId="0" borderId="0" xfId="70" applyNumberFormat="1" applyFont="1"/>
    <xf numFmtId="0" fontId="47" fillId="0" borderId="0" xfId="102" applyFont="1" applyBorder="1"/>
    <xf numFmtId="0" fontId="54" fillId="0" borderId="16" xfId="102" applyNumberFormat="1" applyFont="1" applyBorder="1" applyAlignment="1">
      <alignment horizontal="center"/>
    </xf>
    <xf numFmtId="0" fontId="54" fillId="33" borderId="17" xfId="102" applyFont="1" applyFill="1" applyBorder="1" applyAlignment="1">
      <alignment horizontal="center"/>
    </xf>
    <xf numFmtId="0" fontId="54" fillId="33" borderId="18" xfId="102" applyFont="1" applyFill="1" applyBorder="1"/>
    <xf numFmtId="0" fontId="54" fillId="33" borderId="18" xfId="102" applyFont="1" applyFill="1" applyBorder="1" applyAlignment="1">
      <alignment horizontal="center" vertical="center"/>
    </xf>
    <xf numFmtId="165" fontId="54" fillId="33" borderId="18" xfId="74" applyNumberFormat="1" applyFont="1" applyFill="1" applyBorder="1"/>
    <xf numFmtId="0" fontId="54" fillId="0" borderId="20" xfId="102" applyFont="1" applyBorder="1"/>
    <xf numFmtId="0" fontId="59" fillId="0" borderId="20" xfId="102" applyFont="1" applyBorder="1"/>
    <xf numFmtId="0" fontId="54" fillId="0" borderId="23" xfId="102" applyFont="1" applyBorder="1"/>
    <xf numFmtId="0" fontId="59" fillId="0" borderId="23" xfId="102" applyFont="1" applyBorder="1"/>
    <xf numFmtId="165" fontId="47" fillId="0" borderId="23" xfId="74" applyNumberFormat="1" applyFont="1" applyBorder="1"/>
    <xf numFmtId="0" fontId="47" fillId="0" borderId="23" xfId="102" applyFont="1" applyBorder="1"/>
    <xf numFmtId="0" fontId="47" fillId="0" borderId="25" xfId="102" applyFont="1" applyBorder="1"/>
    <xf numFmtId="165" fontId="47" fillId="0" borderId="25" xfId="74" applyNumberFormat="1" applyFont="1" applyBorder="1"/>
    <xf numFmtId="165" fontId="47" fillId="0" borderId="20" xfId="74" applyNumberFormat="1" applyFont="1" applyBorder="1"/>
    <xf numFmtId="165" fontId="47" fillId="0" borderId="27" xfId="74" applyNumberFormat="1" applyFont="1" applyBorder="1"/>
    <xf numFmtId="165" fontId="47" fillId="0" borderId="28" xfId="74" applyNumberFormat="1" applyFont="1" applyBorder="1"/>
    <xf numFmtId="0" fontId="47" fillId="0" borderId="20" xfId="102" applyFont="1" applyBorder="1"/>
    <xf numFmtId="165" fontId="47" fillId="0" borderId="9" xfId="74" applyNumberFormat="1" applyFont="1" applyBorder="1"/>
    <xf numFmtId="0" fontId="54" fillId="0" borderId="25" xfId="102" applyFont="1" applyBorder="1"/>
    <xf numFmtId="0" fontId="54" fillId="33" borderId="26" xfId="102" applyFont="1" applyFill="1" applyBorder="1" applyAlignment="1">
      <alignment horizontal="center"/>
    </xf>
    <xf numFmtId="165" fontId="54" fillId="0" borderId="23" xfId="74" applyNumberFormat="1" applyFont="1" applyBorder="1"/>
    <xf numFmtId="165" fontId="47" fillId="0" borderId="23" xfId="74" applyNumberFormat="1" applyFont="1" applyFill="1" applyBorder="1"/>
    <xf numFmtId="0" fontId="59" fillId="0" borderId="25" xfId="102" applyFont="1" applyBorder="1"/>
    <xf numFmtId="0" fontId="54" fillId="0" borderId="31" xfId="102" applyFont="1" applyBorder="1"/>
    <xf numFmtId="165" fontId="54" fillId="0" borderId="31" xfId="74" applyNumberFormat="1" applyFont="1" applyBorder="1"/>
    <xf numFmtId="0" fontId="47" fillId="0" borderId="0" xfId="102" applyFont="1" applyFill="1"/>
    <xf numFmtId="172" fontId="54" fillId="33" borderId="18" xfId="70" applyNumberFormat="1" applyFont="1" applyFill="1" applyBorder="1"/>
    <xf numFmtId="165" fontId="54" fillId="33" borderId="32" xfId="74" applyNumberFormat="1" applyFont="1" applyFill="1" applyBorder="1"/>
    <xf numFmtId="37" fontId="47" fillId="0" borderId="20" xfId="70" applyNumberFormat="1" applyFont="1" applyFill="1" applyBorder="1"/>
    <xf numFmtId="37" fontId="47" fillId="0" borderId="34" xfId="74" applyNumberFormat="1" applyFont="1" applyFill="1" applyBorder="1"/>
    <xf numFmtId="0" fontId="59" fillId="0" borderId="9" xfId="102" applyFont="1" applyBorder="1"/>
    <xf numFmtId="0" fontId="47" fillId="0" borderId="9" xfId="102" applyFont="1" applyBorder="1"/>
    <xf numFmtId="37" fontId="47" fillId="33" borderId="37" xfId="74" applyNumberFormat="1" applyFont="1" applyFill="1" applyBorder="1"/>
    <xf numFmtId="0" fontId="54" fillId="0" borderId="23" xfId="102" applyFont="1" applyFill="1" applyBorder="1"/>
    <xf numFmtId="0" fontId="47" fillId="0" borderId="23" xfId="102" applyFont="1" applyFill="1" applyBorder="1"/>
    <xf numFmtId="0" fontId="47" fillId="0" borderId="25" xfId="102" applyFont="1" applyFill="1" applyBorder="1"/>
    <xf numFmtId="0" fontId="54" fillId="0" borderId="20" xfId="102" applyFont="1" applyFill="1" applyBorder="1"/>
    <xf numFmtId="0" fontId="47" fillId="0" borderId="20" xfId="102" quotePrefix="1" applyFont="1" applyBorder="1" applyAlignment="1">
      <alignment horizontal="center"/>
    </xf>
    <xf numFmtId="37" fontId="47" fillId="0" borderId="34" xfId="70" applyNumberFormat="1" applyFont="1" applyFill="1" applyBorder="1"/>
    <xf numFmtId="0" fontId="54" fillId="0" borderId="25" xfId="102" applyFont="1" applyFill="1" applyBorder="1"/>
    <xf numFmtId="0" fontId="47" fillId="0" borderId="9" xfId="102" applyFont="1" applyFill="1" applyBorder="1"/>
    <xf numFmtId="37" fontId="47" fillId="0" borderId="9" xfId="70" applyNumberFormat="1" applyFont="1" applyFill="1" applyBorder="1"/>
    <xf numFmtId="37" fontId="47" fillId="0" borderId="39" xfId="70" applyNumberFormat="1" applyFont="1" applyFill="1" applyBorder="1"/>
    <xf numFmtId="0" fontId="47" fillId="0" borderId="20" xfId="102" applyFont="1" applyFill="1" applyBorder="1"/>
    <xf numFmtId="41" fontId="47" fillId="0" borderId="0" xfId="102" applyNumberFormat="1" applyFont="1"/>
    <xf numFmtId="43" fontId="47" fillId="0" borderId="0" xfId="102" applyNumberFormat="1" applyFont="1"/>
    <xf numFmtId="0" fontId="64" fillId="0" borderId="0" xfId="102" applyFont="1" applyAlignment="1">
      <alignment horizontal="center"/>
    </xf>
    <xf numFmtId="43" fontId="64" fillId="0" borderId="0" xfId="59" applyFont="1"/>
    <xf numFmtId="0" fontId="64" fillId="0" borderId="0" xfId="102" applyFont="1"/>
    <xf numFmtId="0" fontId="81" fillId="0" borderId="0" xfId="102" applyFont="1" applyFill="1" applyAlignment="1">
      <alignment horizontal="center"/>
    </xf>
    <xf numFmtId="0" fontId="82" fillId="0" borderId="0" xfId="102" applyFont="1" applyFill="1" applyAlignment="1">
      <alignment horizontal="center" vertical="center"/>
    </xf>
    <xf numFmtId="0" fontId="85" fillId="0" borderId="0" xfId="102" applyFont="1" applyFill="1"/>
    <xf numFmtId="4" fontId="82" fillId="0" borderId="0" xfId="102" applyNumberFormat="1" applyFont="1" applyFill="1" applyAlignment="1">
      <alignment horizontal="centerContinuous" vertical="center"/>
    </xf>
    <xf numFmtId="0" fontId="19" fillId="0" borderId="0" xfId="102" applyFont="1" applyFill="1" applyAlignment="1">
      <alignment horizontal="center"/>
    </xf>
    <xf numFmtId="43" fontId="19" fillId="0" borderId="0" xfId="59" applyFont="1" applyFill="1"/>
    <xf numFmtId="0" fontId="19" fillId="0" borderId="0" xfId="102" applyFont="1" applyFill="1"/>
    <xf numFmtId="1" fontId="82" fillId="0" borderId="0" xfId="102" applyNumberFormat="1" applyFont="1" applyFill="1" applyAlignment="1">
      <alignment horizontal="center" vertical="center"/>
    </xf>
    <xf numFmtId="0" fontId="76" fillId="0" borderId="0" xfId="102" applyFont="1" applyFill="1" applyAlignment="1">
      <alignment horizontal="left" vertical="center"/>
    </xf>
    <xf numFmtId="4" fontId="82" fillId="0" borderId="0" xfId="102" applyNumberFormat="1" applyFont="1" applyFill="1" applyAlignment="1">
      <alignment horizontal="center" vertical="center"/>
    </xf>
    <xf numFmtId="49" fontId="82" fillId="0" borderId="0" xfId="102" applyNumberFormat="1" applyFont="1" applyFill="1" applyAlignment="1">
      <alignment horizontal="center"/>
    </xf>
    <xf numFmtId="0" fontId="82" fillId="0" borderId="0" xfId="102" applyFont="1" applyFill="1" applyAlignment="1">
      <alignment horizontal="center"/>
    </xf>
    <xf numFmtId="0" fontId="85" fillId="0" borderId="0" xfId="102" applyFont="1" applyAlignment="1">
      <alignment vertical="center"/>
    </xf>
    <xf numFmtId="0" fontId="76" fillId="0" borderId="0" xfId="121" applyFont="1" applyFill="1"/>
    <xf numFmtId="4" fontId="85" fillId="0" borderId="0" xfId="121" applyNumberFormat="1" applyFont="1" applyFill="1"/>
    <xf numFmtId="0" fontId="76" fillId="0" borderId="0" xfId="121" applyFont="1" applyFill="1" applyAlignment="1">
      <alignment horizontal="center"/>
    </xf>
    <xf numFmtId="0" fontId="65" fillId="0" borderId="0" xfId="102" applyFont="1" applyFill="1" applyAlignment="1">
      <alignment horizontal="center"/>
    </xf>
    <xf numFmtId="43" fontId="45" fillId="0" borderId="0" xfId="59" applyFont="1" applyFill="1"/>
    <xf numFmtId="0" fontId="65" fillId="0" borderId="0" xfId="102" applyFont="1" applyFill="1"/>
    <xf numFmtId="0" fontId="85" fillId="0" borderId="0" xfId="121" applyFont="1" applyFill="1"/>
    <xf numFmtId="0" fontId="82" fillId="0" borderId="0" xfId="121" applyFont="1" applyFill="1" applyAlignment="1">
      <alignment horizontal="center"/>
    </xf>
    <xf numFmtId="0" fontId="81" fillId="0" borderId="0" xfId="121" applyFont="1" applyFill="1" applyAlignment="1">
      <alignment horizontal="center"/>
    </xf>
    <xf numFmtId="0" fontId="66" fillId="0" borderId="0" xfId="102" applyFont="1" applyFill="1" applyAlignment="1">
      <alignment horizontal="center"/>
    </xf>
    <xf numFmtId="0" fontId="66" fillId="0" borderId="0" xfId="102" applyFont="1" applyFill="1"/>
    <xf numFmtId="0" fontId="85" fillId="43" borderId="0" xfId="102" applyFont="1" applyFill="1" applyAlignment="1">
      <alignment vertical="center"/>
    </xf>
    <xf numFmtId="0" fontId="86" fillId="0" borderId="0" xfId="121" applyFont="1" applyFill="1" applyAlignment="1">
      <alignment horizontal="center"/>
    </xf>
    <xf numFmtId="0" fontId="85" fillId="0" borderId="0" xfId="121" applyFont="1" applyFill="1" applyAlignment="1">
      <alignment horizontal="center"/>
    </xf>
    <xf numFmtId="0" fontId="87" fillId="0" borderId="0" xfId="121" applyFont="1" applyFill="1"/>
    <xf numFmtId="0" fontId="88" fillId="0" borderId="0" xfId="121" applyFont="1" applyFill="1"/>
    <xf numFmtId="43" fontId="65" fillId="0" borderId="0" xfId="59" applyFont="1" applyFill="1"/>
    <xf numFmtId="0" fontId="85" fillId="0" borderId="0" xfId="112" applyFont="1" applyAlignment="1">
      <alignment vertical="center"/>
    </xf>
    <xf numFmtId="0" fontId="89" fillId="0" borderId="0" xfId="121" applyFont="1" applyFill="1"/>
    <xf numFmtId="0" fontId="67" fillId="0" borderId="0" xfId="102" applyFont="1" applyFill="1" applyAlignment="1">
      <alignment horizontal="center"/>
    </xf>
    <xf numFmtId="0" fontId="67" fillId="0" borderId="0" xfId="102" applyFont="1" applyFill="1"/>
    <xf numFmtId="4" fontId="19" fillId="0" borderId="0" xfId="102" applyNumberFormat="1" applyFont="1" applyFill="1"/>
    <xf numFmtId="0" fontId="88" fillId="0" borderId="0" xfId="121" applyFont="1" applyFill="1" applyAlignment="1">
      <alignment horizontal="center"/>
    </xf>
    <xf numFmtId="0" fontId="19" fillId="0" borderId="0" xfId="102" applyFont="1" applyAlignment="1">
      <alignment horizontal="center"/>
    </xf>
    <xf numFmtId="0" fontId="19" fillId="0" borderId="0" xfId="102" applyFont="1"/>
    <xf numFmtId="0" fontId="85" fillId="0" borderId="0" xfId="122" applyFont="1" applyFill="1"/>
    <xf numFmtId="0" fontId="85" fillId="0" borderId="0" xfId="108" applyFont="1" applyAlignment="1">
      <alignment vertical="center"/>
    </xf>
    <xf numFmtId="0" fontId="87" fillId="0" borderId="0" xfId="121" applyFont="1" applyFill="1" applyAlignment="1">
      <alignment horizontal="center"/>
    </xf>
    <xf numFmtId="0" fontId="89" fillId="0" borderId="0" xfId="121" applyFont="1" applyFill="1" applyAlignment="1">
      <alignment horizontal="center"/>
    </xf>
    <xf numFmtId="0" fontId="81" fillId="0" borderId="0" xfId="121" applyFont="1" applyFill="1"/>
    <xf numFmtId="0" fontId="33" fillId="0" borderId="0" xfId="102" applyFont="1" applyFill="1"/>
    <xf numFmtId="0" fontId="68" fillId="0" borderId="0" xfId="102" applyFont="1" applyFill="1"/>
    <xf numFmtId="0" fontId="83" fillId="0" borderId="0" xfId="121" applyFont="1" applyFill="1"/>
    <xf numFmtId="0" fontId="45" fillId="0" borderId="0" xfId="102" applyFont="1" applyFill="1" applyAlignment="1">
      <alignment horizontal="center"/>
    </xf>
    <xf numFmtId="0" fontId="45" fillId="0" borderId="0" xfId="102" applyFont="1" applyFill="1"/>
    <xf numFmtId="0" fontId="89" fillId="0" borderId="0" xfId="122" applyFont="1" applyFill="1"/>
    <xf numFmtId="0" fontId="85" fillId="0" borderId="0" xfId="102" applyFont="1" applyFill="1" applyAlignment="1">
      <alignment vertical="center"/>
    </xf>
    <xf numFmtId="0" fontId="45" fillId="0" borderId="0" xfId="102" applyFont="1" applyFill="1" applyAlignment="1">
      <alignment vertical="center"/>
    </xf>
    <xf numFmtId="0" fontId="81" fillId="0" borderId="0" xfId="121" applyFont="1" applyFill="1" applyAlignment="1">
      <alignment horizontal="left" vertical="center"/>
    </xf>
    <xf numFmtId="0" fontId="81" fillId="0" borderId="0" xfId="121" applyFont="1" applyFill="1" applyAlignment="1">
      <alignment vertical="center"/>
    </xf>
    <xf numFmtId="0" fontId="81" fillId="0" borderId="0" xfId="122" applyFont="1" applyFill="1" applyAlignment="1">
      <alignment horizontal="left" vertical="center"/>
    </xf>
    <xf numFmtId="0" fontId="81" fillId="0" borderId="0" xfId="122" applyFont="1" applyFill="1" applyAlignment="1">
      <alignment vertical="center"/>
    </xf>
    <xf numFmtId="0" fontId="65" fillId="0" borderId="0" xfId="102" applyFont="1" applyAlignment="1">
      <alignment horizontal="center"/>
    </xf>
    <xf numFmtId="0" fontId="65" fillId="0" borderId="0" xfId="102" applyFont="1"/>
    <xf numFmtId="0" fontId="85" fillId="0" borderId="0" xfId="102" applyFont="1" applyFill="1" applyBorder="1" applyAlignment="1" applyProtection="1"/>
    <xf numFmtId="4" fontId="85" fillId="26" borderId="0" xfId="121" applyNumberFormat="1" applyFont="1" applyFill="1"/>
    <xf numFmtId="0" fontId="81" fillId="0" borderId="0" xfId="122" applyFont="1" applyFill="1"/>
    <xf numFmtId="0" fontId="85" fillId="43" borderId="0" xfId="112" applyFont="1" applyFill="1" applyAlignment="1">
      <alignment vertical="center"/>
    </xf>
    <xf numFmtId="0" fontId="45" fillId="0" borderId="0" xfId="102" applyFont="1" applyAlignment="1">
      <alignment horizontal="center"/>
    </xf>
    <xf numFmtId="0" fontId="45" fillId="0" borderId="0" xfId="102" applyFont="1"/>
    <xf numFmtId="0" fontId="76" fillId="0" borderId="0" xfId="122" applyFont="1" applyFill="1" applyAlignment="1">
      <alignment vertical="center"/>
    </xf>
    <xf numFmtId="0" fontId="33" fillId="0" borderId="0" xfId="102" applyFont="1" applyAlignment="1">
      <alignment horizontal="center"/>
    </xf>
    <xf numFmtId="0" fontId="33" fillId="0" borderId="0" xfId="102" applyFont="1"/>
    <xf numFmtId="0" fontId="85" fillId="0" borderId="0" xfId="122" applyFont="1" applyFill="1" applyAlignment="1">
      <alignment vertical="center"/>
    </xf>
    <xf numFmtId="0" fontId="76" fillId="0" borderId="0" xfId="122" applyFont="1" applyFill="1"/>
    <xf numFmtId="0" fontId="85" fillId="0" borderId="0" xfId="108" applyFont="1" applyAlignment="1">
      <alignment horizontal="left" vertical="center"/>
    </xf>
    <xf numFmtId="0" fontId="85" fillId="0" borderId="0" xfId="108" applyFont="1" applyFill="1" applyAlignment="1">
      <alignment horizontal="left" vertical="center"/>
    </xf>
    <xf numFmtId="0" fontId="85" fillId="0" borderId="0" xfId="108" applyFont="1" applyFill="1" applyAlignment="1">
      <alignment vertical="center"/>
    </xf>
    <xf numFmtId="0" fontId="81" fillId="0" borderId="0" xfId="121" applyFont="1" applyFill="1" applyAlignment="1">
      <alignment horizontal="left"/>
    </xf>
    <xf numFmtId="0" fontId="82" fillId="0" borderId="0" xfId="121" applyFont="1" applyFill="1"/>
    <xf numFmtId="4" fontId="82" fillId="0" borderId="0" xfId="121" applyNumberFormat="1" applyFont="1" applyFill="1"/>
    <xf numFmtId="43" fontId="19" fillId="0" borderId="0" xfId="59" applyFont="1"/>
    <xf numFmtId="0" fontId="76" fillId="0" borderId="0" xfId="102" applyFont="1" applyAlignment="1">
      <alignment horizontal="center" vertical="center"/>
    </xf>
    <xf numFmtId="175" fontId="76" fillId="0" borderId="0" xfId="102" applyNumberFormat="1" applyFont="1" applyAlignment="1">
      <alignment horizontal="center" vertical="center"/>
    </xf>
    <xf numFmtId="4" fontId="81" fillId="0" borderId="0" xfId="121" applyNumberFormat="1" applyFont="1" applyFill="1"/>
    <xf numFmtId="4" fontId="86" fillId="0" borderId="0" xfId="121" applyNumberFormat="1" applyFont="1" applyFill="1"/>
    <xf numFmtId="4" fontId="45" fillId="0" borderId="0" xfId="121" applyNumberFormat="1" applyFont="1" applyAlignment="1">
      <alignment vertical="center"/>
    </xf>
    <xf numFmtId="4" fontId="76" fillId="0" borderId="0" xfId="121" applyNumberFormat="1" applyFont="1" applyAlignment="1">
      <alignment horizontal="center"/>
    </xf>
    <xf numFmtId="176" fontId="82" fillId="0" borderId="0" xfId="121" applyNumberFormat="1" applyFont="1" applyFill="1" applyAlignment="1">
      <alignment horizontal="center" vertical="center"/>
    </xf>
    <xf numFmtId="0" fontId="85" fillId="0" borderId="0" xfId="121" applyFont="1" applyFill="1" applyAlignment="1">
      <alignment horizontal="center" vertical="center"/>
    </xf>
    <xf numFmtId="4" fontId="82" fillId="0" borderId="0" xfId="121" applyNumberFormat="1" applyFont="1" applyFill="1" applyAlignment="1">
      <alignment horizontal="centerContinuous" vertical="center"/>
    </xf>
    <xf numFmtId="0" fontId="81" fillId="0" borderId="0" xfId="121" applyFont="1" applyFill="1" applyAlignment="1">
      <alignment horizontal="center" vertical="center"/>
    </xf>
    <xf numFmtId="4" fontId="82" fillId="0" borderId="0" xfId="121" applyNumberFormat="1" applyFont="1" applyFill="1" applyAlignment="1">
      <alignment horizontal="center"/>
    </xf>
    <xf numFmtId="43" fontId="19" fillId="0" borderId="0" xfId="59" applyFont="1" applyAlignment="1">
      <alignment horizontal="center"/>
    </xf>
    <xf numFmtId="4" fontId="85" fillId="0" borderId="0" xfId="121" applyNumberFormat="1" applyFont="1"/>
    <xf numFmtId="4" fontId="85" fillId="0" borderId="0" xfId="121" applyNumberFormat="1" applyFont="1" applyAlignment="1">
      <alignment vertical="center"/>
    </xf>
    <xf numFmtId="0" fontId="87" fillId="42" borderId="0" xfId="121" applyFont="1" applyFill="1" applyAlignment="1">
      <alignment horizontal="center"/>
    </xf>
    <xf numFmtId="0" fontId="33" fillId="0" borderId="0" xfId="102" applyFont="1" applyFill="1" applyAlignment="1">
      <alignment horizontal="center"/>
    </xf>
    <xf numFmtId="4" fontId="76" fillId="0" borderId="0" xfId="121" applyNumberFormat="1" applyFont="1" applyFill="1"/>
    <xf numFmtId="0" fontId="89" fillId="29" borderId="0" xfId="121" applyFont="1" applyFill="1" applyAlignment="1">
      <alignment horizontal="center"/>
    </xf>
    <xf numFmtId="0" fontId="85" fillId="0" borderId="0" xfId="112" applyFont="1" applyFill="1" applyAlignment="1">
      <alignment vertical="center"/>
    </xf>
    <xf numFmtId="4" fontId="85" fillId="0" borderId="0" xfId="121" applyNumberFormat="1" applyFont="1" applyFill="1" applyAlignment="1">
      <alignment vertical="center"/>
    </xf>
    <xf numFmtId="0" fontId="85" fillId="0" borderId="0" xfId="102" applyFont="1" applyAlignment="1">
      <alignment horizontal="center" vertical="center"/>
    </xf>
    <xf numFmtId="0" fontId="85" fillId="0" borderId="0" xfId="102" applyFont="1" applyAlignment="1">
      <alignment horizontal="left" vertical="center"/>
    </xf>
    <xf numFmtId="0" fontId="69" fillId="0" borderId="0" xfId="102" applyFont="1" applyFill="1" applyAlignment="1">
      <alignment horizontal="center"/>
    </xf>
    <xf numFmtId="0" fontId="69" fillId="0" borderId="0" xfId="102" applyFont="1" applyFill="1"/>
    <xf numFmtId="0" fontId="90" fillId="0" borderId="0" xfId="122" applyFont="1" applyFill="1"/>
    <xf numFmtId="0" fontId="87" fillId="0" borderId="0" xfId="122" applyFont="1" applyFill="1"/>
    <xf numFmtId="0" fontId="81" fillId="0" borderId="0" xfId="102" applyFont="1" applyFill="1"/>
    <xf numFmtId="4" fontId="86" fillId="0" borderId="0" xfId="102" applyNumberFormat="1" applyFont="1" applyFill="1" applyAlignment="1">
      <alignment vertical="center"/>
    </xf>
    <xf numFmtId="0" fontId="19" fillId="0" borderId="0" xfId="102" applyFill="1"/>
    <xf numFmtId="4" fontId="81" fillId="0" borderId="0" xfId="102" applyNumberFormat="1" applyFont="1"/>
    <xf numFmtId="49" fontId="82" fillId="0" borderId="0" xfId="102" applyNumberFormat="1" applyFont="1" applyAlignment="1">
      <alignment horizontal="center"/>
    </xf>
    <xf numFmtId="0" fontId="82" fillId="0" borderId="0" xfId="102" applyFont="1" applyAlignment="1">
      <alignment horizontal="center"/>
    </xf>
    <xf numFmtId="4" fontId="82" fillId="41" borderId="0" xfId="121" applyNumberFormat="1" applyFont="1" applyFill="1"/>
    <xf numFmtId="0" fontId="82" fillId="0" borderId="0" xfId="102" applyFont="1" applyFill="1"/>
    <xf numFmtId="4" fontId="82" fillId="0" borderId="0" xfId="102" applyNumberFormat="1" applyFont="1"/>
    <xf numFmtId="4" fontId="81" fillId="0" borderId="0" xfId="102" applyNumberFormat="1" applyFont="1" applyFill="1" applyAlignment="1">
      <alignment horizontal="center"/>
    </xf>
    <xf numFmtId="0" fontId="19" fillId="0" borderId="0" xfId="102"/>
    <xf numFmtId="0" fontId="85" fillId="0" borderId="0" xfId="102" applyFont="1" applyFill="1" applyAlignment="1">
      <alignment horizontal="center"/>
    </xf>
    <xf numFmtId="4" fontId="81" fillId="0" borderId="0" xfId="102" applyNumberFormat="1" applyFont="1" applyFill="1"/>
    <xf numFmtId="4" fontId="81" fillId="0" borderId="0" xfId="102" applyNumberFormat="1" applyFont="1" applyFill="1" applyAlignment="1">
      <alignment horizontal="left" vertical="center"/>
    </xf>
    <xf numFmtId="4" fontId="81" fillId="0" borderId="0" xfId="102" applyNumberFormat="1" applyFont="1" applyFill="1" applyAlignment="1">
      <alignment vertical="center"/>
    </xf>
    <xf numFmtId="4" fontId="85" fillId="0" borderId="0" xfId="102" applyNumberFormat="1" applyFont="1" applyFill="1" applyAlignment="1">
      <alignment vertical="center"/>
    </xf>
    <xf numFmtId="4" fontId="81" fillId="34" borderId="0" xfId="102" applyNumberFormat="1" applyFont="1" applyFill="1"/>
    <xf numFmtId="3" fontId="19" fillId="0" borderId="0" xfId="102" applyNumberFormat="1" applyFont="1" applyAlignment="1">
      <alignment horizontal="right" wrapText="1"/>
    </xf>
    <xf numFmtId="0" fontId="91" fillId="0" borderId="0" xfId="100" applyFont="1" applyAlignment="1">
      <alignment horizontal="left"/>
    </xf>
    <xf numFmtId="0" fontId="91" fillId="0" borderId="0" xfId="100" applyFont="1"/>
    <xf numFmtId="4" fontId="74" fillId="0" borderId="0" xfId="100" applyNumberFormat="1"/>
    <xf numFmtId="0" fontId="91" fillId="41" borderId="0" xfId="100" applyFont="1" applyFill="1" applyAlignment="1">
      <alignment horizontal="left"/>
    </xf>
    <xf numFmtId="0" fontId="91" fillId="41" borderId="0" xfId="100" applyFont="1" applyFill="1"/>
    <xf numFmtId="0" fontId="74" fillId="43" borderId="0" xfId="100" applyFill="1" applyAlignment="1">
      <alignment horizontal="left"/>
    </xf>
    <xf numFmtId="0" fontId="74" fillId="43" borderId="0" xfId="100" applyFill="1"/>
    <xf numFmtId="4" fontId="74" fillId="43" borderId="0" xfId="100" applyNumberFormat="1" applyFill="1"/>
    <xf numFmtId="4" fontId="91" fillId="0" borderId="0" xfId="100" applyNumberFormat="1" applyFont="1"/>
    <xf numFmtId="0" fontId="74" fillId="41" borderId="0" xfId="100" applyFill="1" applyAlignment="1">
      <alignment horizontal="left"/>
    </xf>
    <xf numFmtId="4" fontId="74" fillId="41" borderId="0" xfId="100" applyNumberFormat="1" applyFill="1"/>
    <xf numFmtId="167" fontId="34" fillId="0" borderId="0" xfId="56" applyFont="1" applyProtection="1">
      <alignment horizontal="left" vertical="top" wrapText="1"/>
    </xf>
    <xf numFmtId="43" fontId="0" fillId="0" borderId="0" xfId="73" applyFont="1"/>
    <xf numFmtId="4" fontId="91" fillId="43" borderId="0" xfId="100" applyNumberFormat="1" applyFont="1" applyFill="1"/>
    <xf numFmtId="0" fontId="89" fillId="41" borderId="0" xfId="121" applyFont="1" applyFill="1" applyAlignment="1">
      <alignment horizontal="center"/>
    </xf>
    <xf numFmtId="4" fontId="76" fillId="0" borderId="0" xfId="121" applyNumberFormat="1" applyFont="1" applyFill="1" applyAlignment="1">
      <alignment vertical="center"/>
    </xf>
    <xf numFmtId="0" fontId="89" fillId="42" borderId="0" xfId="121" applyFont="1" applyFill="1" applyAlignment="1">
      <alignment horizontal="center"/>
    </xf>
    <xf numFmtId="0" fontId="85" fillId="0" borderId="0" xfId="102" applyFont="1" applyFill="1" applyAlignment="1">
      <alignment horizontal="center" vertical="center"/>
    </xf>
    <xf numFmtId="0" fontId="85" fillId="0" borderId="0" xfId="112" applyFont="1" applyFill="1" applyAlignment="1">
      <alignment horizontal="left" vertical="center"/>
    </xf>
    <xf numFmtId="0" fontId="85" fillId="0" borderId="0" xfId="102" applyFont="1" applyFill="1" applyAlignment="1">
      <alignment horizontal="left" vertical="center"/>
    </xf>
    <xf numFmtId="0" fontId="81" fillId="0" borderId="0" xfId="102" applyFont="1" applyFill="1" applyAlignment="1">
      <alignment horizontal="left"/>
    </xf>
    <xf numFmtId="0" fontId="82" fillId="0" borderId="0" xfId="122" applyFont="1" applyFill="1" applyAlignment="1">
      <alignment horizontal="left" vertical="center"/>
    </xf>
    <xf numFmtId="0" fontId="82" fillId="0" borderId="0" xfId="122" applyFont="1" applyFill="1" applyAlignment="1">
      <alignment vertical="center"/>
    </xf>
    <xf numFmtId="0" fontId="82" fillId="0" borderId="0" xfId="122" applyFont="1" applyFill="1"/>
    <xf numFmtId="174" fontId="85" fillId="0" borderId="0" xfId="102" applyNumberFormat="1" applyFont="1" applyFill="1" applyAlignment="1">
      <alignment horizontal="right" vertical="center"/>
    </xf>
    <xf numFmtId="0" fontId="85" fillId="0" borderId="0" xfId="102" applyNumberFormat="1" applyFont="1" applyFill="1" applyBorder="1" applyAlignment="1" applyProtection="1"/>
    <xf numFmtId="43" fontId="33" fillId="0" borderId="0" xfId="59" applyFont="1" applyFill="1" applyAlignment="1">
      <alignment horizontal="center"/>
    </xf>
    <xf numFmtId="0" fontId="54" fillId="0" borderId="46" xfId="102" applyNumberFormat="1" applyFont="1" applyBorder="1" applyAlignment="1">
      <alignment horizontal="center"/>
    </xf>
    <xf numFmtId="165" fontId="47" fillId="0" borderId="35" xfId="74" applyNumberFormat="1" applyFont="1" applyBorder="1"/>
    <xf numFmtId="165" fontId="47" fillId="0" borderId="36" xfId="74" applyNumberFormat="1" applyFont="1" applyBorder="1"/>
    <xf numFmtId="165" fontId="47" fillId="0" borderId="34" xfId="74" applyNumberFormat="1" applyFont="1" applyBorder="1"/>
    <xf numFmtId="165" fontId="47" fillId="0" borderId="48" xfId="74" applyNumberFormat="1" applyFont="1" applyBorder="1"/>
    <xf numFmtId="165" fontId="47" fillId="33" borderId="37" xfId="74" applyNumberFormat="1" applyFont="1" applyFill="1" applyBorder="1"/>
    <xf numFmtId="165" fontId="54" fillId="0" borderId="37" xfId="74" applyNumberFormat="1" applyFont="1" applyBorder="1"/>
    <xf numFmtId="165" fontId="54" fillId="0" borderId="35" xfId="74" applyNumberFormat="1" applyFont="1" applyBorder="1"/>
    <xf numFmtId="165" fontId="54" fillId="0" borderId="37" xfId="74" applyNumberFormat="1" applyFont="1" applyFill="1" applyBorder="1"/>
    <xf numFmtId="165" fontId="54" fillId="0" borderId="40" xfId="74" applyNumberFormat="1" applyFont="1" applyBorder="1"/>
    <xf numFmtId="165" fontId="47" fillId="0" borderId="35" xfId="74" applyNumberFormat="1" applyFont="1" applyFill="1" applyBorder="1"/>
    <xf numFmtId="167" fontId="34" fillId="0" borderId="0" xfId="0" applyFont="1" applyAlignment="1">
      <alignment horizontal="center" vertical="top" wrapText="1"/>
      <protection locked="0"/>
    </xf>
    <xf numFmtId="165" fontId="47" fillId="0" borderId="0" xfId="74" applyNumberFormat="1" applyFont="1" applyBorder="1"/>
    <xf numFmtId="165" fontId="47" fillId="0" borderId="61" xfId="74" applyNumberFormat="1" applyFont="1" applyBorder="1"/>
    <xf numFmtId="167" fontId="81" fillId="0" borderId="15" xfId="0" applyFont="1" applyFill="1" applyBorder="1" applyAlignment="1" applyProtection="1">
      <alignment vertical="center"/>
    </xf>
    <xf numFmtId="165" fontId="81" fillId="0" borderId="15" xfId="64" applyNumberFormat="1" applyFont="1" applyBorder="1" applyAlignment="1" applyProtection="1">
      <alignment vertical="center"/>
    </xf>
    <xf numFmtId="0" fontId="78" fillId="0" borderId="0" xfId="123" applyNumberFormat="1" applyFont="1" applyAlignment="1">
      <alignment horizontal="center" vertical="center"/>
    </xf>
    <xf numFmtId="167" fontId="80" fillId="0" borderId="0" xfId="0" applyFont="1" applyAlignment="1">
      <alignment horizontal="left" vertical="center" wrapText="1"/>
      <protection locked="0"/>
    </xf>
    <xf numFmtId="37" fontId="78" fillId="0" borderId="0" xfId="123" applyNumberFormat="1" applyFont="1" applyAlignment="1">
      <alignment vertical="center"/>
    </xf>
    <xf numFmtId="37" fontId="78" fillId="0" borderId="0" xfId="123" applyNumberFormat="1" applyFont="1" applyBorder="1" applyAlignment="1">
      <alignment vertical="center"/>
    </xf>
    <xf numFmtId="167" fontId="80" fillId="0" borderId="0" xfId="0" applyFont="1" applyBorder="1" applyAlignment="1">
      <alignment horizontal="left" vertical="center" wrapText="1"/>
      <protection locked="0"/>
    </xf>
    <xf numFmtId="37" fontId="78" fillId="0" borderId="0" xfId="72" applyNumberFormat="1" applyFont="1" applyFill="1" applyBorder="1" applyAlignment="1">
      <alignment vertical="center"/>
    </xf>
    <xf numFmtId="167" fontId="80" fillId="0" borderId="0" xfId="0" applyFont="1" applyAlignment="1">
      <alignment horizontal="center" vertical="center" wrapText="1"/>
      <protection locked="0"/>
    </xf>
    <xf numFmtId="167" fontId="80" fillId="0" borderId="0" xfId="0" applyFont="1" applyBorder="1" applyAlignment="1">
      <alignment horizontal="center" vertical="center" wrapText="1"/>
      <protection locked="0"/>
    </xf>
    <xf numFmtId="37" fontId="84" fillId="0" borderId="15" xfId="123" applyNumberFormat="1" applyFont="1" applyBorder="1" applyAlignment="1">
      <alignment horizontal="center" vertical="center"/>
    </xf>
    <xf numFmtId="167" fontId="79" fillId="0" borderId="15" xfId="0" applyFont="1" applyBorder="1" applyAlignment="1">
      <alignment horizontal="center" vertical="center" wrapText="1"/>
      <protection locked="0"/>
    </xf>
    <xf numFmtId="37" fontId="78" fillId="0" borderId="15" xfId="75" applyNumberFormat="1" applyFont="1" applyBorder="1" applyAlignment="1">
      <alignment horizontal="center" vertical="center"/>
    </xf>
    <xf numFmtId="167" fontId="80" fillId="0" borderId="15" xfId="0" applyFont="1" applyBorder="1" applyAlignment="1">
      <alignment horizontal="left" vertical="center" wrapText="1"/>
      <protection locked="0"/>
    </xf>
    <xf numFmtId="37" fontId="78" fillId="0" borderId="15" xfId="72" applyNumberFormat="1" applyFont="1" applyFill="1" applyBorder="1" applyAlignment="1">
      <alignment vertical="center"/>
    </xf>
    <xf numFmtId="37" fontId="78" fillId="0" borderId="15" xfId="123" applyNumberFormat="1" applyFont="1" applyBorder="1" applyAlignment="1">
      <alignment vertical="center"/>
    </xf>
    <xf numFmtId="37" fontId="84" fillId="0" borderId="15" xfId="72" applyNumberFormat="1" applyFont="1" applyFill="1" applyBorder="1" applyAlignment="1">
      <alignment vertical="center"/>
    </xf>
    <xf numFmtId="165" fontId="81" fillId="0" borderId="0" xfId="64" applyNumberFormat="1" applyFont="1" applyBorder="1" applyAlignment="1" applyProtection="1">
      <alignment vertical="center"/>
    </xf>
    <xf numFmtId="167" fontId="80" fillId="0" borderId="15" xfId="0" applyFont="1" applyBorder="1" applyAlignment="1">
      <alignment horizontal="center" vertical="center" wrapText="1"/>
      <protection locked="0"/>
    </xf>
    <xf numFmtId="167" fontId="82" fillId="0" borderId="15" xfId="0" applyFont="1" applyFill="1" applyBorder="1" applyAlignment="1" applyProtection="1">
      <alignment horizontal="center" vertical="center"/>
    </xf>
    <xf numFmtId="37" fontId="84" fillId="43" borderId="15" xfId="72" applyNumberFormat="1" applyFont="1" applyFill="1" applyBorder="1" applyAlignment="1">
      <alignment vertical="center"/>
    </xf>
    <xf numFmtId="165" fontId="54" fillId="0" borderId="21" xfId="74" applyNumberFormat="1" applyFont="1" applyBorder="1"/>
    <xf numFmtId="165" fontId="54" fillId="0" borderId="47" xfId="74" applyNumberFormat="1" applyFont="1" applyBorder="1"/>
    <xf numFmtId="165" fontId="54" fillId="0" borderId="34" xfId="74" applyNumberFormat="1" applyFont="1" applyBorder="1"/>
    <xf numFmtId="165" fontId="54" fillId="0" borderId="20" xfId="74" applyNumberFormat="1" applyFont="1" applyBorder="1"/>
    <xf numFmtId="37" fontId="54" fillId="0" borderId="9" xfId="70" applyNumberFormat="1" applyFont="1" applyFill="1" applyBorder="1"/>
    <xf numFmtId="37" fontId="54" fillId="0" borderId="39" xfId="74" applyNumberFormat="1" applyFont="1" applyFill="1" applyBorder="1"/>
    <xf numFmtId="41" fontId="47" fillId="26" borderId="0" xfId="120" applyNumberFormat="1" applyFont="1" applyFill="1" applyBorder="1" applyAlignment="1">
      <alignment horizontal="right"/>
    </xf>
    <xf numFmtId="37" fontId="78" fillId="0" borderId="74" xfId="72" applyNumberFormat="1" applyFont="1" applyFill="1" applyBorder="1" applyAlignment="1">
      <alignment vertical="center"/>
    </xf>
    <xf numFmtId="37" fontId="78" fillId="0" borderId="9" xfId="72" applyNumberFormat="1" applyFont="1" applyFill="1" applyBorder="1" applyAlignment="1">
      <alignment vertical="center"/>
    </xf>
    <xf numFmtId="0" fontId="84" fillId="0" borderId="44" xfId="102" applyNumberFormat="1" applyFont="1" applyBorder="1" applyAlignment="1">
      <alignment horizontal="center" vertical="center"/>
    </xf>
    <xf numFmtId="0" fontId="84" fillId="0" borderId="16" xfId="102" applyNumberFormat="1" applyFont="1" applyBorder="1" applyAlignment="1">
      <alignment horizontal="center" vertical="center"/>
    </xf>
    <xf numFmtId="0" fontId="84" fillId="0" borderId="82" xfId="102" applyNumberFormat="1" applyFont="1" applyBorder="1" applyAlignment="1">
      <alignment horizontal="center" vertical="center"/>
    </xf>
    <xf numFmtId="41" fontId="54" fillId="26" borderId="88" xfId="120" applyNumberFormat="1" applyFont="1" applyFill="1" applyBorder="1" applyAlignment="1">
      <alignment horizontal="right"/>
    </xf>
    <xf numFmtId="37" fontId="84" fillId="0" borderId="85" xfId="72" applyNumberFormat="1" applyFont="1" applyFill="1" applyBorder="1" applyAlignment="1">
      <alignment vertical="center"/>
    </xf>
    <xf numFmtId="41" fontId="54" fillId="26" borderId="87" xfId="120" applyNumberFormat="1" applyFont="1" applyFill="1" applyBorder="1" applyAlignment="1">
      <alignment horizontal="right"/>
    </xf>
    <xf numFmtId="37" fontId="84" fillId="0" borderId="71" xfId="75" applyNumberFormat="1" applyFont="1" applyFill="1" applyBorder="1" applyAlignment="1">
      <alignment horizontal="center" vertical="center"/>
    </xf>
    <xf numFmtId="37" fontId="84" fillId="0" borderId="72" xfId="123" applyNumberFormat="1" applyFont="1" applyFill="1" applyBorder="1" applyAlignment="1">
      <alignment vertical="center"/>
    </xf>
    <xf numFmtId="37" fontId="84" fillId="0" borderId="53" xfId="72" applyNumberFormat="1" applyFont="1" applyFill="1" applyBorder="1" applyAlignment="1">
      <alignment vertical="center"/>
    </xf>
    <xf numFmtId="37" fontId="84" fillId="0" borderId="75" xfId="75" applyNumberFormat="1" applyFont="1" applyBorder="1" applyAlignment="1">
      <alignment horizontal="center" vertical="center"/>
    </xf>
    <xf numFmtId="37" fontId="84" fillId="0" borderId="79" xfId="123" applyNumberFormat="1" applyFont="1" applyFill="1" applyBorder="1" applyAlignment="1">
      <alignment horizontal="left" vertical="center"/>
    </xf>
    <xf numFmtId="37" fontId="78" fillId="0" borderId="9" xfId="123" applyNumberFormat="1" applyFont="1" applyFill="1" applyBorder="1" applyAlignment="1">
      <alignment vertical="center"/>
    </xf>
    <xf numFmtId="37" fontId="84" fillId="0" borderId="9" xfId="72" applyNumberFormat="1" applyFont="1" applyFill="1" applyBorder="1" applyAlignment="1">
      <alignment vertical="center"/>
    </xf>
    <xf numFmtId="37" fontId="84" fillId="0" borderId="89" xfId="75" applyNumberFormat="1" applyFont="1" applyFill="1" applyBorder="1" applyAlignment="1">
      <alignment horizontal="center" vertical="center"/>
    </xf>
    <xf numFmtId="37" fontId="84" fillId="0" borderId="90" xfId="123" applyNumberFormat="1" applyFont="1" applyFill="1" applyBorder="1" applyAlignment="1">
      <alignment horizontal="left" vertical="center"/>
    </xf>
    <xf numFmtId="37" fontId="78" fillId="0" borderId="23" xfId="123" quotePrefix="1" applyNumberFormat="1" applyFont="1" applyFill="1" applyBorder="1" applyAlignment="1">
      <alignment horizontal="center" vertical="center"/>
    </xf>
    <xf numFmtId="37" fontId="84" fillId="0" borderId="23" xfId="72" applyNumberFormat="1" applyFont="1" applyFill="1" applyBorder="1" applyAlignment="1">
      <alignment vertical="center"/>
    </xf>
    <xf numFmtId="37" fontId="84" fillId="0" borderId="89" xfId="75" applyNumberFormat="1" applyFont="1" applyBorder="1" applyAlignment="1">
      <alignment horizontal="center" vertical="center"/>
    </xf>
    <xf numFmtId="37" fontId="84" fillId="0" borderId="90" xfId="123" applyNumberFormat="1" applyFont="1" applyFill="1" applyBorder="1" applyAlignment="1">
      <alignment horizontal="left" vertical="center" wrapText="1"/>
    </xf>
    <xf numFmtId="37" fontId="78" fillId="0" borderId="23" xfId="123" applyNumberFormat="1" applyFont="1" applyFill="1" applyBorder="1" applyAlignment="1">
      <alignment vertical="center"/>
    </xf>
    <xf numFmtId="37" fontId="78" fillId="0" borderId="23" xfId="123" applyNumberFormat="1" applyFont="1" applyFill="1" applyBorder="1" applyAlignment="1">
      <alignment horizontal="center" vertical="center"/>
    </xf>
    <xf numFmtId="37" fontId="78" fillId="0" borderId="89" xfId="75" applyNumberFormat="1" applyFont="1" applyFill="1" applyBorder="1" applyAlignment="1">
      <alignment horizontal="center" vertical="center"/>
    </xf>
    <xf numFmtId="37" fontId="78" fillId="0" borderId="90" xfId="123" applyNumberFormat="1" applyFont="1" applyFill="1" applyBorder="1" applyAlignment="1">
      <alignment horizontal="left" vertical="center"/>
    </xf>
    <xf numFmtId="173" fontId="78" fillId="0" borderId="23" xfId="123" applyNumberFormat="1" applyFont="1" applyFill="1" applyBorder="1" applyAlignment="1">
      <alignment horizontal="center" vertical="center"/>
    </xf>
    <xf numFmtId="37" fontId="78" fillId="0" borderId="23" xfId="72" applyNumberFormat="1" applyFont="1" applyFill="1" applyBorder="1" applyAlignment="1">
      <alignment vertical="center"/>
    </xf>
    <xf numFmtId="37" fontId="96" fillId="0" borderId="89" xfId="75" applyNumberFormat="1" applyFont="1" applyFill="1" applyBorder="1" applyAlignment="1">
      <alignment horizontal="center" vertical="center"/>
    </xf>
    <xf numFmtId="37" fontId="84" fillId="0" borderId="90" xfId="123" applyNumberFormat="1" applyFont="1" applyFill="1" applyBorder="1" applyAlignment="1">
      <alignment vertical="center"/>
    </xf>
    <xf numFmtId="37" fontId="78" fillId="0" borderId="90" xfId="123" applyNumberFormat="1" applyFont="1" applyFill="1" applyBorder="1" applyAlignment="1">
      <alignment vertical="center"/>
    </xf>
    <xf numFmtId="37" fontId="96" fillId="0" borderId="23" xfId="123" applyNumberFormat="1" applyFont="1" applyFill="1" applyBorder="1" applyAlignment="1">
      <alignment vertical="center"/>
    </xf>
    <xf numFmtId="37" fontId="78" fillId="0" borderId="79" xfId="123" applyNumberFormat="1" applyFont="1" applyFill="1" applyBorder="1" applyAlignment="1">
      <alignment horizontal="left" vertical="center"/>
    </xf>
    <xf numFmtId="37" fontId="78" fillId="0" borderId="89" xfId="75" applyNumberFormat="1" applyFont="1" applyBorder="1" applyAlignment="1">
      <alignment horizontal="center" vertical="center"/>
    </xf>
    <xf numFmtId="37" fontId="78" fillId="0" borderId="75" xfId="75" applyNumberFormat="1" applyFont="1" applyBorder="1" applyAlignment="1">
      <alignment horizontal="center" vertical="center"/>
    </xf>
    <xf numFmtId="37" fontId="78" fillId="0" borderId="79" xfId="123" applyNumberFormat="1" applyFont="1" applyFill="1" applyBorder="1" applyAlignment="1">
      <alignment horizontal="right" vertical="center"/>
    </xf>
    <xf numFmtId="37" fontId="96" fillId="0" borderId="76" xfId="75" applyNumberFormat="1" applyFont="1" applyBorder="1" applyAlignment="1">
      <alignment horizontal="center" vertical="center"/>
    </xf>
    <xf numFmtId="37" fontId="84" fillId="0" borderId="80" xfId="123" applyNumberFormat="1" applyFont="1" applyFill="1" applyBorder="1" applyAlignment="1">
      <alignment horizontal="left" vertical="center"/>
    </xf>
    <xf numFmtId="37" fontId="78" fillId="0" borderId="81" xfId="123" applyNumberFormat="1" applyFont="1" applyFill="1" applyBorder="1" applyAlignment="1">
      <alignment vertical="center"/>
    </xf>
    <xf numFmtId="37" fontId="96" fillId="0" borderId="89" xfId="75" applyNumberFormat="1" applyFont="1" applyBorder="1" applyAlignment="1">
      <alignment horizontal="center" vertical="center"/>
    </xf>
    <xf numFmtId="37" fontId="78" fillId="0" borderId="77" xfId="72" applyNumberFormat="1" applyFont="1" applyFill="1" applyBorder="1" applyAlignment="1">
      <alignment vertical="center"/>
    </xf>
    <xf numFmtId="37" fontId="78" fillId="0" borderId="81" xfId="72" applyNumberFormat="1" applyFont="1" applyFill="1" applyBorder="1" applyAlignment="1">
      <alignment vertical="center"/>
    </xf>
    <xf numFmtId="37" fontId="78" fillId="0" borderId="78" xfId="72" applyNumberFormat="1" applyFont="1" applyFill="1" applyBorder="1" applyAlignment="1">
      <alignment vertical="center"/>
    </xf>
    <xf numFmtId="37" fontId="78" fillId="0" borderId="27" xfId="72" applyNumberFormat="1" applyFont="1" applyFill="1" applyBorder="1" applyAlignment="1">
      <alignment vertical="center"/>
    </xf>
    <xf numFmtId="37" fontId="78" fillId="0" borderId="48" xfId="72" applyNumberFormat="1" applyFont="1" applyFill="1" applyBorder="1" applyAlignment="1">
      <alignment vertical="center"/>
    </xf>
    <xf numFmtId="41" fontId="47" fillId="26" borderId="87" xfId="120" applyNumberFormat="1" applyFont="1" applyFill="1" applyBorder="1" applyAlignment="1">
      <alignment horizontal="right"/>
    </xf>
    <xf numFmtId="41" fontId="47" fillId="26" borderId="85" xfId="120" applyNumberFormat="1" applyFont="1" applyFill="1" applyBorder="1" applyAlignment="1">
      <alignment horizontal="right"/>
    </xf>
    <xf numFmtId="3" fontId="53" fillId="0" borderId="0" xfId="123" applyNumberFormat="1" applyFont="1" applyAlignment="1">
      <alignment horizontal="center"/>
    </xf>
    <xf numFmtId="0" fontId="47" fillId="0" borderId="0" xfId="102" applyFont="1" applyAlignment="1">
      <alignment horizontal="center"/>
    </xf>
    <xf numFmtId="0" fontId="59" fillId="0" borderId="19" xfId="102" applyFont="1" applyBorder="1" applyAlignment="1">
      <alignment horizontal="center"/>
    </xf>
    <xf numFmtId="0" fontId="54" fillId="0" borderId="22" xfId="102" applyFont="1" applyBorder="1" applyAlignment="1">
      <alignment horizontal="center"/>
    </xf>
    <xf numFmtId="0" fontId="47" fillId="0" borderId="22" xfId="102" applyFont="1" applyBorder="1" applyAlignment="1">
      <alignment horizontal="center"/>
    </xf>
    <xf numFmtId="0" fontId="47" fillId="0" borderId="24" xfId="102" applyFont="1" applyBorder="1" applyAlignment="1">
      <alignment horizontal="center"/>
    </xf>
    <xf numFmtId="0" fontId="47" fillId="0" borderId="26" xfId="102" applyFont="1" applyBorder="1" applyAlignment="1">
      <alignment horizontal="center"/>
    </xf>
    <xf numFmtId="0" fontId="54" fillId="0" borderId="19" xfId="102" applyFont="1" applyBorder="1" applyAlignment="1">
      <alignment horizontal="center"/>
    </xf>
    <xf numFmtId="0" fontId="47" fillId="0" borderId="19" xfId="102" applyFont="1" applyBorder="1" applyAlignment="1">
      <alignment horizontal="center"/>
    </xf>
    <xf numFmtId="0" fontId="59" fillId="0" borderId="26" xfId="102" applyFont="1" applyBorder="1" applyAlignment="1">
      <alignment horizontal="center"/>
    </xf>
    <xf numFmtId="0" fontId="59" fillId="0" borderId="29" xfId="102" applyFont="1" applyBorder="1" applyAlignment="1">
      <alignment horizontal="center"/>
    </xf>
    <xf numFmtId="0" fontId="61" fillId="0" borderId="24" xfId="102" applyFont="1" applyBorder="1" applyAlignment="1">
      <alignment horizontal="center"/>
    </xf>
    <xf numFmtId="0" fontId="54" fillId="0" borderId="26" xfId="102" applyFont="1" applyBorder="1" applyAlignment="1">
      <alignment horizontal="center"/>
    </xf>
    <xf numFmtId="0" fontId="61" fillId="0" borderId="22" xfId="102" applyFont="1" applyBorder="1" applyAlignment="1">
      <alignment horizontal="center"/>
    </xf>
    <xf numFmtId="0" fontId="54" fillId="0" borderId="24" xfId="102" applyFont="1" applyBorder="1" applyAlignment="1">
      <alignment horizontal="center"/>
    </xf>
    <xf numFmtId="0" fontId="54" fillId="0" borderId="26" xfId="102" applyFont="1" applyFill="1" applyBorder="1" applyAlignment="1">
      <alignment horizontal="center"/>
    </xf>
    <xf numFmtId="0" fontId="54" fillId="0" borderId="30" xfId="102" applyFont="1" applyBorder="1" applyAlignment="1">
      <alignment horizontal="center"/>
    </xf>
    <xf numFmtId="0" fontId="54" fillId="0" borderId="33" xfId="102" applyFont="1" applyBorder="1" applyAlignment="1">
      <alignment horizontal="center"/>
    </xf>
    <xf numFmtId="0" fontId="61" fillId="0" borderId="26" xfId="102" applyFont="1" applyBorder="1" applyAlignment="1">
      <alignment horizontal="center"/>
    </xf>
    <xf numFmtId="0" fontId="59" fillId="0" borderId="38" xfId="102" applyFont="1" applyBorder="1" applyAlignment="1">
      <alignment horizontal="center"/>
    </xf>
    <xf numFmtId="0" fontId="54" fillId="0" borderId="22" xfId="102" applyFont="1" applyFill="1" applyBorder="1" applyAlignment="1">
      <alignment horizontal="center"/>
    </xf>
    <xf numFmtId="0" fontId="47" fillId="0" borderId="22" xfId="102" applyFont="1" applyFill="1" applyBorder="1" applyAlignment="1">
      <alignment horizontal="center"/>
    </xf>
    <xf numFmtId="0" fontId="47" fillId="0" borderId="24" xfId="102" applyFont="1" applyFill="1" applyBorder="1" applyAlignment="1">
      <alignment horizontal="center"/>
    </xf>
    <xf numFmtId="0" fontId="47" fillId="0" borderId="26" xfId="102" applyFont="1" applyFill="1" applyBorder="1" applyAlignment="1">
      <alignment horizontal="center"/>
    </xf>
    <xf numFmtId="0" fontId="54" fillId="0" borderId="19" xfId="102" applyFont="1" applyFill="1" applyBorder="1" applyAlignment="1">
      <alignment horizontal="center"/>
    </xf>
    <xf numFmtId="0" fontId="54" fillId="0" borderId="24" xfId="102" applyFont="1" applyFill="1" applyBorder="1" applyAlignment="1">
      <alignment horizontal="center"/>
    </xf>
    <xf numFmtId="0" fontId="47" fillId="0" borderId="38" xfId="102" applyFont="1" applyFill="1" applyBorder="1" applyAlignment="1">
      <alignment horizontal="center"/>
    </xf>
    <xf numFmtId="0" fontId="59" fillId="0" borderId="26" xfId="102" applyFont="1" applyFill="1" applyBorder="1" applyAlignment="1">
      <alignment horizontal="center"/>
    </xf>
    <xf numFmtId="0" fontId="47" fillId="0" borderId="19" xfId="102" applyFont="1" applyFill="1" applyBorder="1" applyAlignment="1">
      <alignment horizontal="center"/>
    </xf>
    <xf numFmtId="0" fontId="59" fillId="0" borderId="22" xfId="102" applyFont="1" applyFill="1" applyBorder="1" applyAlignment="1">
      <alignment horizontal="center"/>
    </xf>
    <xf numFmtId="0" fontId="47" fillId="0" borderId="30" xfId="102" applyFont="1" applyBorder="1" applyAlignment="1">
      <alignment horizontal="center"/>
    </xf>
    <xf numFmtId="0" fontId="54" fillId="0" borderId="31" xfId="102" applyFont="1" applyBorder="1" applyAlignment="1">
      <alignment horizontal="center"/>
    </xf>
    <xf numFmtId="165" fontId="47" fillId="0" borderId="0" xfId="102" applyNumberFormat="1" applyFont="1"/>
    <xf numFmtId="0" fontId="54" fillId="0" borderId="85" xfId="102" applyFont="1" applyBorder="1" applyAlignment="1">
      <alignment horizontal="center"/>
    </xf>
    <xf numFmtId="0" fontId="54" fillId="0" borderId="86" xfId="102" applyFont="1" applyBorder="1" applyAlignment="1">
      <alignment horizontal="right"/>
    </xf>
    <xf numFmtId="165" fontId="54" fillId="0" borderId="85" xfId="74" applyNumberFormat="1" applyFont="1" applyBorder="1"/>
    <xf numFmtId="0" fontId="54" fillId="0" borderId="85" xfId="102" applyFont="1" applyBorder="1" applyAlignment="1">
      <alignment horizontal="right"/>
    </xf>
    <xf numFmtId="0" fontId="59" fillId="0" borderId="85" xfId="102" applyFont="1" applyBorder="1"/>
    <xf numFmtId="0" fontId="54" fillId="0" borderId="86" xfId="102" applyFont="1" applyBorder="1"/>
    <xf numFmtId="0" fontId="59" fillId="0" borderId="86" xfId="102" applyFont="1" applyBorder="1"/>
    <xf numFmtId="165" fontId="54" fillId="0" borderId="86" xfId="74" applyNumberFormat="1" applyFont="1" applyBorder="1"/>
    <xf numFmtId="165" fontId="54" fillId="0" borderId="87" xfId="74" applyNumberFormat="1" applyFont="1" applyBorder="1"/>
    <xf numFmtId="0" fontId="54" fillId="33" borderId="85" xfId="102" applyFont="1" applyFill="1" applyBorder="1"/>
    <xf numFmtId="165" fontId="54" fillId="33" borderId="85" xfId="74" applyNumberFormat="1" applyFont="1" applyFill="1" applyBorder="1"/>
    <xf numFmtId="165" fontId="47" fillId="33" borderId="85" xfId="74" applyNumberFormat="1" applyFont="1" applyFill="1" applyBorder="1"/>
    <xf numFmtId="0" fontId="59" fillId="0" borderId="85" xfId="102" applyFont="1" applyBorder="1" applyAlignment="1">
      <alignment horizontal="right"/>
    </xf>
    <xf numFmtId="0" fontId="54" fillId="0" borderId="85" xfId="102" applyFont="1" applyFill="1" applyBorder="1" applyAlignment="1">
      <alignment horizontal="center"/>
    </xf>
    <xf numFmtId="0" fontId="54" fillId="0" borderId="85" xfId="102" applyFont="1" applyFill="1" applyBorder="1"/>
    <xf numFmtId="0" fontId="54" fillId="0" borderId="85" xfId="102" quotePrefix="1" applyFont="1" applyFill="1" applyBorder="1" applyAlignment="1">
      <alignment horizontal="center"/>
    </xf>
    <xf numFmtId="165" fontId="54" fillId="0" borderId="85" xfId="74" applyNumberFormat="1" applyFont="1" applyFill="1" applyBorder="1"/>
    <xf numFmtId="0" fontId="54" fillId="0" borderId="85" xfId="102" applyFont="1" applyBorder="1"/>
    <xf numFmtId="0" fontId="54" fillId="0" borderId="85" xfId="102" quotePrefix="1" applyFont="1" applyBorder="1" applyAlignment="1">
      <alignment horizontal="center"/>
    </xf>
    <xf numFmtId="0" fontId="62" fillId="0" borderId="86" xfId="102" applyFont="1" applyBorder="1"/>
    <xf numFmtId="0" fontId="47" fillId="33" borderId="85" xfId="102" applyFont="1" applyFill="1" applyBorder="1"/>
    <xf numFmtId="37" fontId="47" fillId="33" borderId="85" xfId="70" applyNumberFormat="1" applyFont="1" applyFill="1" applyBorder="1"/>
    <xf numFmtId="0" fontId="47" fillId="0" borderId="85" xfId="102" applyFont="1" applyFill="1" applyBorder="1"/>
    <xf numFmtId="0" fontId="78" fillId="69" borderId="0" xfId="102" applyFont="1" applyFill="1"/>
    <xf numFmtId="0" fontId="78" fillId="69" borderId="92" xfId="102" applyFont="1" applyFill="1" applyBorder="1"/>
    <xf numFmtId="0" fontId="78" fillId="69" borderId="91" xfId="102" applyFont="1" applyFill="1" applyBorder="1"/>
    <xf numFmtId="0" fontId="78" fillId="69" borderId="93" xfId="102" applyFont="1" applyFill="1" applyBorder="1"/>
    <xf numFmtId="0" fontId="80" fillId="69" borderId="69" xfId="102" applyFont="1" applyFill="1" applyBorder="1"/>
    <xf numFmtId="0" fontId="80" fillId="69" borderId="0" xfId="102" applyFont="1" applyFill="1" applyBorder="1"/>
    <xf numFmtId="0" fontId="92" fillId="69" borderId="14" xfId="102" applyFont="1" applyFill="1" applyBorder="1"/>
    <xf numFmtId="0" fontId="80" fillId="69" borderId="14" xfId="102" applyFont="1" applyFill="1" applyBorder="1" applyAlignment="1">
      <alignment horizontal="right"/>
    </xf>
    <xf numFmtId="0" fontId="80" fillId="69" borderId="14" xfId="102" applyFont="1" applyFill="1" applyBorder="1" applyAlignment="1">
      <alignment horizontal="center"/>
    </xf>
    <xf numFmtId="0" fontId="80" fillId="69" borderId="14" xfId="102" applyFont="1" applyFill="1" applyBorder="1"/>
    <xf numFmtId="0" fontId="80" fillId="69" borderId="70" xfId="102" applyFont="1" applyFill="1" applyBorder="1"/>
    <xf numFmtId="0" fontId="80" fillId="69" borderId="0" xfId="102" applyFont="1" applyFill="1"/>
    <xf numFmtId="0" fontId="80" fillId="69" borderId="91" xfId="102" applyFont="1" applyFill="1" applyBorder="1" applyAlignment="1">
      <alignment horizontal="right"/>
    </xf>
    <xf numFmtId="0" fontId="80" fillId="69" borderId="91" xfId="102" applyFont="1" applyFill="1" applyBorder="1" applyAlignment="1">
      <alignment horizontal="center"/>
    </xf>
    <xf numFmtId="0" fontId="80" fillId="69" borderId="91" xfId="102" applyFont="1" applyFill="1" applyBorder="1"/>
    <xf numFmtId="0" fontId="79" fillId="69" borderId="86" xfId="102" applyFont="1" applyFill="1" applyBorder="1"/>
    <xf numFmtId="0" fontId="80" fillId="0" borderId="14" xfId="102" applyFont="1" applyFill="1" applyBorder="1" applyAlignment="1">
      <alignment horizontal="center"/>
    </xf>
    <xf numFmtId="0" fontId="80" fillId="69" borderId="0" xfId="102" applyNumberFormat="1" applyFont="1" applyFill="1" applyBorder="1" applyAlignment="1">
      <alignment horizontal="center"/>
    </xf>
    <xf numFmtId="0" fontId="80" fillId="0" borderId="86" xfId="102" applyFont="1" applyFill="1" applyBorder="1" applyAlignment="1">
      <alignment horizontal="center"/>
    </xf>
    <xf numFmtId="0" fontId="80" fillId="69" borderId="0" xfId="102" applyFont="1" applyFill="1" applyBorder="1" applyAlignment="1">
      <alignment horizontal="center"/>
    </xf>
    <xf numFmtId="0" fontId="80" fillId="69" borderId="86" xfId="102" applyFont="1" applyFill="1" applyBorder="1"/>
    <xf numFmtId="0" fontId="78" fillId="69" borderId="69" xfId="102" applyFont="1" applyFill="1" applyBorder="1"/>
    <xf numFmtId="0" fontId="78" fillId="69" borderId="0" xfId="102" applyFont="1" applyFill="1" applyBorder="1"/>
    <xf numFmtId="0" fontId="78" fillId="69" borderId="70" xfId="102" applyFont="1" applyFill="1" applyBorder="1"/>
    <xf numFmtId="0" fontId="116" fillId="69" borderId="0" xfId="102" applyFont="1" applyFill="1" applyBorder="1" applyAlignment="1">
      <alignment horizontal="center"/>
    </xf>
    <xf numFmtId="0" fontId="117" fillId="69" borderId="69" xfId="102" applyFont="1" applyFill="1" applyBorder="1"/>
    <xf numFmtId="0" fontId="117" fillId="69" borderId="0" xfId="102" applyFont="1" applyFill="1" applyBorder="1"/>
    <xf numFmtId="0" fontId="117" fillId="69" borderId="70" xfId="102" applyFont="1" applyFill="1" applyBorder="1"/>
    <xf numFmtId="0" fontId="117" fillId="69" borderId="0" xfId="102" applyFont="1" applyFill="1"/>
    <xf numFmtId="0" fontId="78" fillId="69" borderId="94" xfId="102" applyFont="1" applyFill="1" applyBorder="1"/>
    <xf numFmtId="0" fontId="78" fillId="69" borderId="14" xfId="102" applyFont="1" applyFill="1" applyBorder="1"/>
    <xf numFmtId="0" fontId="78" fillId="69" borderId="95" xfId="102" applyFont="1" applyFill="1" applyBorder="1"/>
    <xf numFmtId="0" fontId="52" fillId="0" borderId="0" xfId="104" applyFont="1"/>
    <xf numFmtId="172" fontId="52" fillId="0" borderId="0" xfId="153" applyNumberFormat="1" applyFont="1"/>
    <xf numFmtId="0" fontId="118" fillId="0" borderId="0" xfId="104" applyFont="1"/>
    <xf numFmtId="0" fontId="52" fillId="0" borderId="0" xfId="440" applyFont="1"/>
    <xf numFmtId="3" fontId="52" fillId="0" borderId="0" xfId="153" applyNumberFormat="1" applyFont="1"/>
    <xf numFmtId="164" fontId="52" fillId="0" borderId="0" xfId="153" applyFont="1"/>
    <xf numFmtId="165" fontId="52" fillId="0" borderId="0" xfId="440" applyNumberFormat="1" applyFont="1"/>
    <xf numFmtId="0" fontId="78" fillId="0" borderId="0" xfId="102" applyFont="1"/>
    <xf numFmtId="0" fontId="78" fillId="0" borderId="0" xfId="102" applyFont="1" applyAlignment="1">
      <alignment horizontal="center"/>
    </xf>
    <xf numFmtId="0" fontId="80" fillId="0" borderId="0" xfId="102" applyFont="1" applyAlignment="1">
      <alignment vertical="center"/>
    </xf>
    <xf numFmtId="37" fontId="80" fillId="0" borderId="0" xfId="102" applyNumberFormat="1" applyFont="1" applyAlignment="1">
      <alignment vertical="center"/>
    </xf>
    <xf numFmtId="0" fontId="60" fillId="0" borderId="107" xfId="440" applyFont="1" applyBorder="1" applyAlignment="1">
      <alignment horizontal="center" vertical="center"/>
    </xf>
    <xf numFmtId="0" fontId="52" fillId="0" borderId="108" xfId="440" applyFont="1" applyBorder="1"/>
    <xf numFmtId="0" fontId="52" fillId="0" borderId="108" xfId="440" applyFont="1" applyBorder="1" applyAlignment="1">
      <alignment wrapText="1"/>
    </xf>
    <xf numFmtId="3" fontId="52" fillId="0" borderId="108" xfId="153" applyNumberFormat="1" applyFont="1" applyBorder="1"/>
    <xf numFmtId="0" fontId="53" fillId="0" borderId="37" xfId="440" applyFont="1" applyBorder="1"/>
    <xf numFmtId="0" fontId="53" fillId="0" borderId="106" xfId="440" applyFont="1" applyBorder="1"/>
    <xf numFmtId="0" fontId="53" fillId="0" borderId="107" xfId="440" applyFont="1" applyBorder="1" applyAlignment="1">
      <alignment horizontal="center" wrapText="1"/>
    </xf>
    <xf numFmtId="41" fontId="52" fillId="0" borderId="108" xfId="120" applyNumberFormat="1" applyFont="1" applyFill="1" applyBorder="1" applyAlignment="1">
      <alignment horizontal="right"/>
    </xf>
    <xf numFmtId="41" fontId="53" fillId="0" borderId="108" xfId="120" applyNumberFormat="1" applyFont="1" applyFill="1" applyBorder="1" applyAlignment="1">
      <alignment horizontal="right"/>
    </xf>
    <xf numFmtId="41" fontId="53" fillId="0" borderId="109" xfId="120" applyNumberFormat="1" applyFont="1" applyFill="1" applyBorder="1" applyAlignment="1">
      <alignment horizontal="right"/>
    </xf>
    <xf numFmtId="0" fontId="53" fillId="0" borderId="0" xfId="440" applyFont="1"/>
    <xf numFmtId="0" fontId="53" fillId="0" borderId="108" xfId="440" applyFont="1" applyBorder="1"/>
    <xf numFmtId="165" fontId="52" fillId="0" borderId="0" xfId="444" applyNumberFormat="1" applyFont="1"/>
    <xf numFmtId="0" fontId="81" fillId="69" borderId="96" xfId="102" applyFont="1" applyFill="1" applyBorder="1" applyAlignment="1">
      <alignment horizontal="center" vertical="center"/>
    </xf>
    <xf numFmtId="0" fontId="81" fillId="69" borderId="97" xfId="102" applyFont="1" applyFill="1" applyBorder="1" applyAlignment="1">
      <alignment horizontal="center" vertical="center"/>
    </xf>
    <xf numFmtId="0" fontId="82" fillId="69" borderId="97" xfId="102" applyFont="1" applyFill="1" applyBorder="1" applyAlignment="1">
      <alignment horizontal="center" vertical="center" wrapText="1"/>
    </xf>
    <xf numFmtId="0" fontId="82" fillId="69" borderId="98" xfId="102" applyFont="1" applyFill="1" applyBorder="1" applyAlignment="1">
      <alignment horizontal="center" vertical="center" wrapText="1"/>
    </xf>
    <xf numFmtId="0" fontId="82" fillId="69" borderId="99" xfId="102" applyFont="1" applyFill="1" applyBorder="1" applyAlignment="1">
      <alignment horizontal="center" vertical="center"/>
    </xf>
    <xf numFmtId="0" fontId="82" fillId="69" borderId="88" xfId="102" applyFont="1" applyFill="1" applyBorder="1" applyAlignment="1">
      <alignment vertical="center"/>
    </xf>
    <xf numFmtId="165" fontId="82" fillId="69" borderId="100" xfId="59" applyNumberFormat="1" applyFont="1" applyFill="1" applyBorder="1" applyAlignment="1">
      <alignment vertical="center"/>
    </xf>
    <xf numFmtId="0" fontId="81" fillId="69" borderId="8" xfId="102" applyFont="1" applyFill="1" applyBorder="1" applyAlignment="1">
      <alignment horizontal="center" vertical="center"/>
    </xf>
    <xf numFmtId="0" fontId="81" fillId="69" borderId="92" xfId="102" applyFont="1" applyFill="1" applyBorder="1" applyAlignment="1">
      <alignment vertical="center"/>
    </xf>
    <xf numFmtId="0" fontId="81" fillId="69" borderId="99" xfId="102" applyFont="1" applyFill="1" applyBorder="1" applyAlignment="1">
      <alignment horizontal="center" vertical="center"/>
    </xf>
    <xf numFmtId="165" fontId="81" fillId="69" borderId="101" xfId="59" applyNumberFormat="1" applyFont="1" applyFill="1" applyBorder="1" applyAlignment="1">
      <alignment vertical="center"/>
    </xf>
    <xf numFmtId="165" fontId="81" fillId="69" borderId="100" xfId="59" applyNumberFormat="1" applyFont="1" applyFill="1" applyBorder="1" applyAlignment="1">
      <alignment vertical="center"/>
    </xf>
    <xf numFmtId="0" fontId="82" fillId="69" borderId="102" xfId="102" applyFont="1" applyFill="1" applyBorder="1" applyAlignment="1">
      <alignment horizontal="center" vertical="center"/>
    </xf>
    <xf numFmtId="0" fontId="82" fillId="69" borderId="103" xfId="102" applyFont="1" applyFill="1" applyBorder="1" applyAlignment="1">
      <alignment vertical="center"/>
    </xf>
    <xf numFmtId="165" fontId="82" fillId="69" borderId="104" xfId="59" applyNumberFormat="1" applyFont="1" applyFill="1" applyBorder="1" applyAlignment="1">
      <alignment vertical="center"/>
    </xf>
    <xf numFmtId="165" fontId="82" fillId="69" borderId="105" xfId="59" applyNumberFormat="1" applyFont="1" applyFill="1" applyBorder="1" applyAlignment="1">
      <alignment vertical="center"/>
    </xf>
    <xf numFmtId="165" fontId="82" fillId="69" borderId="85" xfId="59" applyNumberFormat="1" applyFont="1" applyFill="1" applyBorder="1" applyAlignment="1">
      <alignment vertical="center"/>
    </xf>
    <xf numFmtId="0" fontId="78" fillId="0" borderId="0" xfId="102" applyFont="1" applyAlignment="1">
      <alignment horizontal="right"/>
    </xf>
    <xf numFmtId="37" fontId="78" fillId="0" borderId="0" xfId="102" applyNumberFormat="1" applyFont="1"/>
    <xf numFmtId="165" fontId="47" fillId="0" borderId="0" xfId="102" applyNumberFormat="1" applyFont="1" applyFill="1"/>
    <xf numFmtId="37" fontId="47" fillId="0" borderId="0" xfId="74" applyNumberFormat="1" applyFont="1" applyFill="1" applyBorder="1"/>
    <xf numFmtId="165" fontId="78" fillId="0" borderId="0" xfId="102" applyNumberFormat="1" applyFont="1"/>
    <xf numFmtId="0" fontId="54" fillId="0" borderId="25" xfId="102" applyFont="1" applyBorder="1" applyAlignment="1">
      <alignment horizontal="center"/>
    </xf>
    <xf numFmtId="171" fontId="54" fillId="0" borderId="20" xfId="102" applyNumberFormat="1" applyFont="1" applyBorder="1" applyAlignment="1">
      <alignment horizontal="center"/>
    </xf>
    <xf numFmtId="171" fontId="54" fillId="0" borderId="23" xfId="102" applyNumberFormat="1" applyFont="1" applyBorder="1" applyAlignment="1">
      <alignment horizontal="center"/>
    </xf>
    <xf numFmtId="171" fontId="54" fillId="0" borderId="25" xfId="70" applyNumberFormat="1" applyFont="1" applyFill="1" applyBorder="1" applyAlignment="1">
      <alignment horizontal="center"/>
    </xf>
    <xf numFmtId="0" fontId="54" fillId="0" borderId="20" xfId="102" applyFont="1" applyBorder="1" applyAlignment="1">
      <alignment horizontal="center"/>
    </xf>
    <xf numFmtId="0" fontId="47" fillId="0" borderId="86" xfId="102" applyFont="1" applyBorder="1" applyAlignment="1">
      <alignment horizontal="center"/>
    </xf>
    <xf numFmtId="0" fontId="54" fillId="0" borderId="86" xfId="102" applyFont="1" applyBorder="1" applyAlignment="1">
      <alignment horizontal="center"/>
    </xf>
    <xf numFmtId="0" fontId="54" fillId="0" borderId="23" xfId="102" applyFont="1" applyBorder="1" applyAlignment="1">
      <alignment horizontal="center"/>
    </xf>
    <xf numFmtId="165" fontId="47" fillId="0" borderId="23" xfId="74" applyNumberFormat="1" applyFont="1" applyBorder="1" applyAlignment="1">
      <alignment horizontal="center"/>
    </xf>
    <xf numFmtId="165" fontId="47" fillId="0" borderId="25" xfId="74" applyNumberFormat="1" applyFont="1" applyBorder="1" applyAlignment="1">
      <alignment horizontal="center"/>
    </xf>
    <xf numFmtId="165" fontId="47" fillId="0" borderId="20" xfId="74" applyNumberFormat="1" applyFont="1" applyBorder="1" applyAlignment="1">
      <alignment horizontal="center"/>
    </xf>
    <xf numFmtId="165" fontId="47" fillId="0" borderId="9" xfId="74" applyNumberFormat="1" applyFont="1" applyBorder="1" applyAlignment="1">
      <alignment horizontal="center"/>
    </xf>
    <xf numFmtId="0" fontId="47" fillId="0" borderId="85" xfId="102" applyFont="1" applyBorder="1" applyAlignment="1">
      <alignment horizontal="center"/>
    </xf>
    <xf numFmtId="165" fontId="54" fillId="33" borderId="85" xfId="74" applyNumberFormat="1" applyFont="1" applyFill="1" applyBorder="1" applyAlignment="1">
      <alignment horizontal="center"/>
    </xf>
    <xf numFmtId="0" fontId="47" fillId="0" borderId="23" xfId="102" applyFont="1" applyBorder="1" applyAlignment="1">
      <alignment horizontal="center"/>
    </xf>
    <xf numFmtId="0" fontId="47" fillId="0" borderId="25" xfId="102" applyFont="1" applyBorder="1" applyAlignment="1">
      <alignment horizontal="center"/>
    </xf>
    <xf numFmtId="171" fontId="47" fillId="0" borderId="25" xfId="102" applyNumberFormat="1" applyFont="1" applyBorder="1" applyAlignment="1">
      <alignment horizontal="center"/>
    </xf>
    <xf numFmtId="0" fontId="47" fillId="0" borderId="20" xfId="102" applyFont="1" applyBorder="1" applyAlignment="1">
      <alignment horizontal="center"/>
    </xf>
    <xf numFmtId="0" fontId="47" fillId="0" borderId="9" xfId="102" applyFont="1" applyBorder="1" applyAlignment="1">
      <alignment horizontal="center"/>
    </xf>
    <xf numFmtId="0" fontId="47" fillId="33" borderId="85" xfId="102" applyFont="1" applyFill="1" applyBorder="1" applyAlignment="1">
      <alignment horizontal="center"/>
    </xf>
    <xf numFmtId="0" fontId="47" fillId="0" borderId="9" xfId="102" applyFont="1" applyFill="1" applyBorder="1" applyAlignment="1">
      <alignment horizontal="center"/>
    </xf>
    <xf numFmtId="0" fontId="47" fillId="0" borderId="20" xfId="102" applyFont="1" applyFill="1" applyBorder="1" applyAlignment="1">
      <alignment horizontal="center"/>
    </xf>
    <xf numFmtId="172" fontId="47" fillId="0" borderId="23" xfId="70" applyNumberFormat="1" applyFont="1" applyFill="1" applyBorder="1" applyAlignment="1">
      <alignment horizontal="center"/>
    </xf>
    <xf numFmtId="167" fontId="120" fillId="0" borderId="0" xfId="0" applyFont="1" applyAlignment="1">
      <alignment horizontal="center" vertical="top" wrapText="1"/>
      <protection locked="0"/>
    </xf>
    <xf numFmtId="0" fontId="47" fillId="0" borderId="23" xfId="74" quotePrefix="1" applyNumberFormat="1" applyFont="1" applyBorder="1" applyAlignment="1">
      <alignment horizontal="center"/>
    </xf>
    <xf numFmtId="3" fontId="47" fillId="0" borderId="23" xfId="102" applyNumberFormat="1" applyFont="1" applyBorder="1" applyAlignment="1">
      <alignment horizontal="center"/>
    </xf>
    <xf numFmtId="37" fontId="84" fillId="0" borderId="53" xfId="123" applyNumberFormat="1" applyFont="1" applyFill="1" applyBorder="1" applyAlignment="1">
      <alignment horizontal="center" vertical="center"/>
    </xf>
    <xf numFmtId="37" fontId="84" fillId="0" borderId="23" xfId="123" quotePrefix="1" applyNumberFormat="1" applyFont="1" applyFill="1" applyBorder="1" applyAlignment="1">
      <alignment horizontal="center" vertical="center"/>
    </xf>
    <xf numFmtId="37" fontId="84" fillId="0" borderId="23" xfId="123" applyNumberFormat="1" applyFont="1" applyFill="1" applyBorder="1" applyAlignment="1">
      <alignment horizontal="center" vertical="center"/>
    </xf>
    <xf numFmtId="37" fontId="84" fillId="0" borderId="23" xfId="123" applyNumberFormat="1" applyFont="1" applyFill="1" applyBorder="1" applyAlignment="1">
      <alignment vertical="center"/>
    </xf>
    <xf numFmtId="37" fontId="84" fillId="0" borderId="0" xfId="123" applyNumberFormat="1" applyFont="1" applyAlignment="1">
      <alignment horizontal="center" vertical="center"/>
    </xf>
    <xf numFmtId="37" fontId="84" fillId="0" borderId="0" xfId="123" applyNumberFormat="1" applyFont="1" applyBorder="1" applyAlignment="1">
      <alignment horizontal="center" vertical="center"/>
    </xf>
    <xf numFmtId="37" fontId="84" fillId="70" borderId="83" xfId="75" applyNumberFormat="1" applyFont="1" applyFill="1" applyBorder="1" applyAlignment="1">
      <alignment horizontal="center" vertical="center"/>
    </xf>
    <xf numFmtId="37" fontId="84" fillId="70" borderId="84" xfId="123" applyNumberFormat="1" applyFont="1" applyFill="1" applyBorder="1" applyAlignment="1">
      <alignment horizontal="left" vertical="center"/>
    </xf>
    <xf numFmtId="37" fontId="78" fillId="70" borderId="85" xfId="123" applyNumberFormat="1" applyFont="1" applyFill="1" applyBorder="1" applyAlignment="1">
      <alignment vertical="center"/>
    </xf>
    <xf numFmtId="37" fontId="84" fillId="70" borderId="85" xfId="72" applyNumberFormat="1" applyFont="1" applyFill="1" applyBorder="1" applyAlignment="1">
      <alignment vertical="center"/>
    </xf>
    <xf numFmtId="37" fontId="84" fillId="0" borderId="9" xfId="123" applyNumberFormat="1" applyFont="1" applyFill="1" applyBorder="1" applyAlignment="1">
      <alignment horizontal="center" vertical="center"/>
    </xf>
    <xf numFmtId="37" fontId="77" fillId="0" borderId="0" xfId="123" applyNumberFormat="1" applyFont="1" applyAlignment="1">
      <alignment vertical="center"/>
    </xf>
    <xf numFmtId="3" fontId="48" fillId="0" borderId="0" xfId="123" applyNumberFormat="1" applyFont="1"/>
    <xf numFmtId="0" fontId="84" fillId="0" borderId="0" xfId="0" applyNumberFormat="1" applyFont="1" applyAlignment="1">
      <alignment horizontal="right" vertical="top" wrapText="1"/>
      <protection locked="0"/>
    </xf>
    <xf numFmtId="165" fontId="53" fillId="71" borderId="85" xfId="59" applyNumberFormat="1" applyFont="1" applyFill="1" applyBorder="1" applyAlignment="1">
      <alignment vertical="center"/>
    </xf>
    <xf numFmtId="165" fontId="52" fillId="71" borderId="101" xfId="59" applyNumberFormat="1" applyFont="1" applyFill="1" applyBorder="1" applyAlignment="1">
      <alignment vertical="center"/>
    </xf>
    <xf numFmtId="3" fontId="48" fillId="0" borderId="0" xfId="123" applyNumberFormat="1" applyFont="1" applyAlignment="1">
      <alignment horizontal="left"/>
    </xf>
    <xf numFmtId="167" fontId="79" fillId="0" borderId="0" xfId="0" applyFont="1">
      <alignment horizontal="left" vertical="top" wrapText="1"/>
      <protection locked="0"/>
    </xf>
    <xf numFmtId="165" fontId="47" fillId="0" borderId="45" xfId="74" applyNumberFormat="1" applyFont="1" applyBorder="1"/>
    <xf numFmtId="3" fontId="48" fillId="0" borderId="0" xfId="123" applyNumberFormat="1" applyFont="1" applyAlignment="1">
      <alignment horizontal="left" vertical="center"/>
    </xf>
    <xf numFmtId="3" fontId="77" fillId="0" borderId="0" xfId="123" applyNumberFormat="1" applyFont="1" applyAlignment="1"/>
    <xf numFmtId="41" fontId="47" fillId="0" borderId="111" xfId="120" applyNumberFormat="1" applyFont="1" applyFill="1" applyBorder="1" applyAlignment="1">
      <alignment horizontal="right"/>
    </xf>
    <xf numFmtId="41" fontId="47" fillId="0" borderId="112" xfId="120" applyNumberFormat="1" applyFont="1" applyFill="1" applyBorder="1" applyAlignment="1">
      <alignment horizontal="right"/>
    </xf>
    <xf numFmtId="41" fontId="47" fillId="0" borderId="27" xfId="120" applyNumberFormat="1" applyFont="1" applyFill="1" applyBorder="1" applyAlignment="1">
      <alignment horizontal="right"/>
    </xf>
    <xf numFmtId="41" fontId="47" fillId="0" borderId="48" xfId="120" applyNumberFormat="1" applyFont="1" applyFill="1" applyBorder="1" applyAlignment="1">
      <alignment horizontal="right"/>
    </xf>
    <xf numFmtId="41" fontId="54" fillId="0" borderId="27" xfId="120" applyNumberFormat="1" applyFont="1" applyFill="1" applyBorder="1" applyAlignment="1">
      <alignment horizontal="right"/>
    </xf>
    <xf numFmtId="41" fontId="54" fillId="0" borderId="48" xfId="120" applyNumberFormat="1" applyFont="1" applyFill="1" applyBorder="1" applyAlignment="1">
      <alignment horizontal="right"/>
    </xf>
    <xf numFmtId="41" fontId="54" fillId="0" borderId="69" xfId="120" applyNumberFormat="1" applyFont="1" applyFill="1" applyBorder="1" applyAlignment="1">
      <alignment horizontal="right"/>
    </xf>
    <xf numFmtId="41" fontId="54" fillId="0" borderId="74" xfId="120" applyNumberFormat="1" applyFont="1" applyFill="1" applyBorder="1" applyAlignment="1">
      <alignment horizontal="right"/>
    </xf>
    <xf numFmtId="37" fontId="78" fillId="0" borderId="69" xfId="72" applyNumberFormat="1" applyFont="1" applyFill="1" applyBorder="1" applyAlignment="1">
      <alignment vertical="center"/>
    </xf>
    <xf numFmtId="37" fontId="78" fillId="0" borderId="95" xfId="72" applyNumberFormat="1" applyFont="1" applyFill="1" applyBorder="1" applyAlignment="1">
      <alignment vertical="center"/>
    </xf>
    <xf numFmtId="41" fontId="54" fillId="70" borderId="85" xfId="120" applyNumberFormat="1" applyFont="1" applyFill="1" applyBorder="1" applyAlignment="1">
      <alignment horizontal="right"/>
    </xf>
    <xf numFmtId="41" fontId="54" fillId="70" borderId="113" xfId="120" applyNumberFormat="1" applyFont="1" applyFill="1" applyBorder="1" applyAlignment="1">
      <alignment horizontal="right"/>
    </xf>
    <xf numFmtId="165" fontId="54" fillId="0" borderId="113" xfId="74" applyNumberFormat="1" applyFont="1" applyBorder="1"/>
    <xf numFmtId="41" fontId="53" fillId="0" borderId="106" xfId="120" applyNumberFormat="1" applyFont="1" applyFill="1" applyBorder="1" applyAlignment="1">
      <alignment horizontal="right"/>
    </xf>
    <xf numFmtId="0" fontId="93" fillId="0" borderId="0" xfId="102" applyFont="1" applyAlignment="1">
      <alignment horizontal="center" vertical="center"/>
    </xf>
    <xf numFmtId="0" fontId="94" fillId="0" borderId="0" xfId="102" applyFont="1" applyAlignment="1">
      <alignment horizontal="center" vertical="center"/>
    </xf>
    <xf numFmtId="0" fontId="82" fillId="0" borderId="0" xfId="102" applyFont="1" applyFill="1" applyAlignment="1">
      <alignment horizontal="center"/>
    </xf>
    <xf numFmtId="0" fontId="95" fillId="0" borderId="0" xfId="121" applyFont="1" applyFill="1" applyAlignment="1">
      <alignment horizontal="center" vertical="center"/>
    </xf>
    <xf numFmtId="0" fontId="46" fillId="0" borderId="0" xfId="0" applyNumberFormat="1" applyFont="1" applyAlignment="1" applyProtection="1">
      <alignment horizontal="center"/>
    </xf>
    <xf numFmtId="14" fontId="46" fillId="0" borderId="0" xfId="0" applyNumberFormat="1" applyFont="1" applyAlignment="1" applyProtection="1">
      <alignment horizontal="center"/>
    </xf>
    <xf numFmtId="49" fontId="49" fillId="28" borderId="13" xfId="0" applyNumberFormat="1" applyFont="1" applyFill="1" applyBorder="1" applyAlignment="1" applyProtection="1">
      <alignment horizontal="left" vertical="top"/>
    </xf>
    <xf numFmtId="49" fontId="49" fillId="28" borderId="57" xfId="0" applyNumberFormat="1" applyFont="1" applyFill="1" applyBorder="1" applyAlignment="1" applyProtection="1">
      <alignment horizontal="left" vertical="top"/>
    </xf>
    <xf numFmtId="49" fontId="49" fillId="28" borderId="58" xfId="0" applyNumberFormat="1" applyFont="1" applyFill="1" applyBorder="1" applyAlignment="1" applyProtection="1">
      <alignment horizontal="left" vertical="top"/>
    </xf>
    <xf numFmtId="49" fontId="50" fillId="27" borderId="13" xfId="0" applyNumberFormat="1" applyFont="1" applyFill="1" applyBorder="1" applyAlignment="1" applyProtection="1">
      <alignment horizontal="center" vertical="top" wrapText="1"/>
    </xf>
    <xf numFmtId="49" fontId="50" fillId="27" borderId="57" xfId="0" applyNumberFormat="1" applyFont="1" applyFill="1" applyBorder="1" applyAlignment="1" applyProtection="1">
      <alignment horizontal="center" vertical="top" wrapText="1"/>
    </xf>
    <xf numFmtId="49" fontId="50" fillId="27" borderId="58" xfId="0" applyNumberFormat="1" applyFont="1" applyFill="1" applyBorder="1" applyAlignment="1" applyProtection="1">
      <alignment horizontal="center" vertical="top" wrapText="1"/>
    </xf>
    <xf numFmtId="0" fontId="46" fillId="24" borderId="51" xfId="0" applyNumberFormat="1" applyFont="1" applyFill="1" applyBorder="1" applyAlignment="1" applyProtection="1">
      <alignment horizontal="center"/>
    </xf>
    <xf numFmtId="0" fontId="46" fillId="24" borderId="50" xfId="0" applyNumberFormat="1" applyFont="1" applyFill="1" applyBorder="1" applyAlignment="1" applyProtection="1">
      <alignment horizontal="center"/>
    </xf>
    <xf numFmtId="0" fontId="53" fillId="0" borderId="0" xfId="0" applyNumberFormat="1" applyFont="1" applyAlignment="1" applyProtection="1">
      <alignment horizontal="center"/>
    </xf>
    <xf numFmtId="0" fontId="33" fillId="0" borderId="15" xfId="116" applyFont="1" applyBorder="1" applyAlignment="1">
      <alignment horizontal="center"/>
    </xf>
    <xf numFmtId="0" fontId="46" fillId="23" borderId="51" xfId="0" applyNumberFormat="1" applyFont="1" applyFill="1" applyBorder="1" applyAlignment="1" applyProtection="1">
      <alignment horizontal="center"/>
    </xf>
    <xf numFmtId="0" fontId="46" fillId="23" borderId="50" xfId="0" applyNumberFormat="1" applyFont="1" applyFill="1" applyBorder="1" applyAlignment="1" applyProtection="1">
      <alignment horizontal="center"/>
    </xf>
    <xf numFmtId="0" fontId="91" fillId="0" borderId="0" xfId="100" applyFont="1" applyAlignment="1">
      <alignment horizontal="center"/>
    </xf>
    <xf numFmtId="0" fontId="80" fillId="69" borderId="86" xfId="102" applyFont="1" applyFill="1" applyBorder="1" applyAlignment="1">
      <alignment horizontal="center"/>
    </xf>
    <xf numFmtId="21" fontId="80" fillId="69" borderId="0" xfId="102" applyNumberFormat="1" applyFont="1" applyFill="1" applyBorder="1" applyAlignment="1">
      <alignment horizontal="center"/>
    </xf>
    <xf numFmtId="0" fontId="80" fillId="69" borderId="0" xfId="102" applyFont="1" applyFill="1" applyBorder="1" applyAlignment="1">
      <alignment horizontal="center"/>
    </xf>
    <xf numFmtId="46" fontId="80" fillId="69" borderId="0" xfId="102" applyNumberFormat="1" applyFont="1" applyFill="1" applyBorder="1" applyAlignment="1">
      <alignment horizontal="center"/>
    </xf>
    <xf numFmtId="0" fontId="80" fillId="69" borderId="14" xfId="102" applyFont="1" applyFill="1" applyBorder="1" applyAlignment="1">
      <alignment horizontal="center"/>
    </xf>
    <xf numFmtId="0" fontId="116" fillId="69" borderId="69" xfId="102" applyFont="1" applyFill="1" applyBorder="1" applyAlignment="1">
      <alignment horizontal="center"/>
    </xf>
    <xf numFmtId="0" fontId="116" fillId="69" borderId="0" xfId="102" applyFont="1" applyFill="1" applyBorder="1" applyAlignment="1">
      <alignment horizontal="center"/>
    </xf>
    <xf numFmtId="0" fontId="116" fillId="69" borderId="70" xfId="102" applyFont="1" applyFill="1" applyBorder="1" applyAlignment="1">
      <alignment horizontal="center"/>
    </xf>
    <xf numFmtId="0" fontId="54" fillId="0" borderId="17" xfId="102" applyFont="1" applyBorder="1" applyAlignment="1">
      <alignment horizontal="center" vertical="center" wrapText="1"/>
    </xf>
    <xf numFmtId="0" fontId="54" fillId="0" borderId="52" xfId="102" applyFont="1" applyBorder="1" applyAlignment="1">
      <alignment horizontal="center" vertical="center" wrapText="1"/>
    </xf>
    <xf numFmtId="0" fontId="54" fillId="0" borderId="18" xfId="102" applyFont="1" applyBorder="1" applyAlignment="1">
      <alignment horizontal="center" vertical="center" wrapText="1"/>
    </xf>
    <xf numFmtId="0" fontId="54" fillId="0" borderId="16" xfId="102" applyFont="1" applyBorder="1" applyAlignment="1">
      <alignment horizontal="center" vertical="center" wrapText="1"/>
    </xf>
    <xf numFmtId="0" fontId="54" fillId="0" borderId="53" xfId="102" applyFont="1" applyBorder="1" applyAlignment="1">
      <alignment horizontal="center" vertical="center" wrapText="1"/>
    </xf>
    <xf numFmtId="0" fontId="54" fillId="0" borderId="42" xfId="102" applyFont="1" applyBorder="1" applyAlignment="1">
      <alignment horizontal="center" vertical="center" wrapText="1"/>
    </xf>
    <xf numFmtId="0" fontId="54" fillId="0" borderId="18" xfId="102" applyFont="1" applyFill="1" applyBorder="1" applyAlignment="1">
      <alignment horizontal="center"/>
    </xf>
    <xf numFmtId="0" fontId="54" fillId="0" borderId="32" xfId="102" applyFont="1" applyFill="1" applyBorder="1" applyAlignment="1">
      <alignment horizontal="center"/>
    </xf>
    <xf numFmtId="0" fontId="54" fillId="0" borderId="54" xfId="102" applyFont="1" applyBorder="1" applyAlignment="1">
      <alignment horizontal="center" vertical="center" wrapText="1"/>
    </xf>
    <xf numFmtId="0" fontId="54" fillId="0" borderId="55" xfId="102" applyFont="1" applyBorder="1" applyAlignment="1">
      <alignment horizontal="center" vertical="center" wrapText="1"/>
    </xf>
    <xf numFmtId="0" fontId="54" fillId="0" borderId="41" xfId="102" applyFont="1" applyBorder="1" applyAlignment="1">
      <alignment horizontal="center"/>
    </xf>
    <xf numFmtId="0" fontId="54" fillId="0" borderId="56" xfId="102" applyFont="1" applyBorder="1" applyAlignment="1">
      <alignment horizontal="center"/>
    </xf>
    <xf numFmtId="167" fontId="81" fillId="0" borderId="15" xfId="0" applyFont="1" applyFill="1" applyBorder="1" applyAlignment="1" applyProtection="1">
      <alignment horizontal="center" vertical="center" textRotation="90"/>
    </xf>
    <xf numFmtId="37" fontId="84" fillId="0" borderId="71" xfId="123" applyNumberFormat="1" applyFont="1" applyBorder="1" applyAlignment="1">
      <alignment horizontal="center" vertical="center" wrapText="1"/>
    </xf>
    <xf numFmtId="37" fontId="84" fillId="0" borderId="75" xfId="123" applyNumberFormat="1" applyFont="1" applyBorder="1" applyAlignment="1">
      <alignment horizontal="center" vertical="center" wrapText="1"/>
    </xf>
    <xf numFmtId="37" fontId="84" fillId="0" borderId="72" xfId="123" applyNumberFormat="1" applyFont="1" applyBorder="1" applyAlignment="1">
      <alignment horizontal="center" vertical="center" wrapText="1"/>
    </xf>
    <xf numFmtId="37" fontId="84" fillId="0" borderId="79" xfId="123" applyNumberFormat="1" applyFont="1" applyBorder="1" applyAlignment="1">
      <alignment horizontal="center" vertical="center" wrapText="1"/>
    </xf>
    <xf numFmtId="37" fontId="84" fillId="0" borderId="61" xfId="123" applyNumberFormat="1" applyFont="1" applyBorder="1" applyAlignment="1">
      <alignment horizontal="center" vertical="center"/>
    </xf>
    <xf numFmtId="37" fontId="84" fillId="0" borderId="73" xfId="123" applyNumberFormat="1" applyFont="1" applyBorder="1" applyAlignment="1">
      <alignment horizontal="center" vertical="center"/>
    </xf>
    <xf numFmtId="0" fontId="84" fillId="0" borderId="53" xfId="102" applyFont="1" applyBorder="1" applyAlignment="1">
      <alignment horizontal="center" vertical="center" wrapText="1"/>
    </xf>
    <xf numFmtId="0" fontId="84" fillId="0" borderId="9" xfId="102" applyFont="1" applyBorder="1" applyAlignment="1">
      <alignment horizontal="center" vertical="center" wrapText="1"/>
    </xf>
    <xf numFmtId="167" fontId="81" fillId="0" borderId="49" xfId="0" applyFont="1" applyFill="1" applyBorder="1" applyAlignment="1" applyProtection="1">
      <alignment horizontal="center" vertical="center" textRotation="90"/>
    </xf>
    <xf numFmtId="167" fontId="81" fillId="0" borderId="43" xfId="0" applyFont="1" applyFill="1" applyBorder="1" applyAlignment="1" applyProtection="1">
      <alignment horizontal="center" vertical="center" textRotation="90"/>
    </xf>
    <xf numFmtId="0" fontId="119" fillId="0" borderId="0" xfId="102" applyFont="1" applyAlignment="1">
      <alignment horizontal="center"/>
    </xf>
  </cellXfs>
  <cellStyles count="1128">
    <cellStyle name="20 % - Accent1" xfId="1"/>
    <cellStyle name="20 % - Accent1 2" xfId="450"/>
    <cellStyle name="20 % - Accent2" xfId="2"/>
    <cellStyle name="20 % - Accent2 2" xfId="451"/>
    <cellStyle name="20 % - Accent3" xfId="3"/>
    <cellStyle name="20 % - Accent3 2" xfId="452"/>
    <cellStyle name="20 % - Accent4" xfId="4"/>
    <cellStyle name="20 % - Accent4 2" xfId="453"/>
    <cellStyle name="20 % - Accent5" xfId="5"/>
    <cellStyle name="20 % - Accent5 2" xfId="454"/>
    <cellStyle name="20 % - Accent6" xfId="6"/>
    <cellStyle name="20 % - Accent6 2" xfId="455"/>
    <cellStyle name="20% - Accent1" xfId="7" builtinId="30" customBuiltin="1"/>
    <cellStyle name="20% - Accent1 10" xfId="154"/>
    <cellStyle name="20% - Accent1 10 2" xfId="893"/>
    <cellStyle name="20% - Accent1 11" xfId="155"/>
    <cellStyle name="20% - Accent1 11 2" xfId="894"/>
    <cellStyle name="20% - Accent1 12" xfId="156"/>
    <cellStyle name="20% - Accent1 12 2" xfId="895"/>
    <cellStyle name="20% - Accent1 13" xfId="157"/>
    <cellStyle name="20% - Accent1 13 2" xfId="896"/>
    <cellStyle name="20% - Accent1 14" xfId="158"/>
    <cellStyle name="20% - Accent1 14 2" xfId="897"/>
    <cellStyle name="20% - Accent1 15" xfId="159"/>
    <cellStyle name="20% - Accent1 15 2" xfId="898"/>
    <cellStyle name="20% - Accent1 16" xfId="502"/>
    <cellStyle name="20% - Accent1 17" xfId="503"/>
    <cellStyle name="20% - Accent1 18" xfId="504"/>
    <cellStyle name="20% - Accent1 19" xfId="505"/>
    <cellStyle name="20% - Accent1 2" xfId="160"/>
    <cellStyle name="20% - Accent1 20" xfId="506"/>
    <cellStyle name="20% - Accent1 21" xfId="507"/>
    <cellStyle name="20% - Accent1 22" xfId="508"/>
    <cellStyle name="20% - Accent1 23" xfId="509"/>
    <cellStyle name="20% - Accent1 24" xfId="510"/>
    <cellStyle name="20% - Accent1 25" xfId="511"/>
    <cellStyle name="20% - Accent1 26" xfId="512"/>
    <cellStyle name="20% - Accent1 27" xfId="513"/>
    <cellStyle name="20% - Accent1 28" xfId="514"/>
    <cellStyle name="20% - Accent1 29" xfId="515"/>
    <cellStyle name="20% - Accent1 3" xfId="161"/>
    <cellStyle name="20% - Accent1 3 2" xfId="899"/>
    <cellStyle name="20% - Accent1 30" xfId="516"/>
    <cellStyle name="20% - Accent1 31" xfId="517"/>
    <cellStyle name="20% - Accent1 32" xfId="518"/>
    <cellStyle name="20% - Accent1 33" xfId="519"/>
    <cellStyle name="20% - Accent1 34" xfId="520"/>
    <cellStyle name="20% - Accent1 35" xfId="521"/>
    <cellStyle name="20% - Accent1 36" xfId="522"/>
    <cellStyle name="20% - Accent1 37" xfId="822"/>
    <cellStyle name="20% - Accent1 38" xfId="865"/>
    <cellStyle name="20% - Accent1 4" xfId="162"/>
    <cellStyle name="20% - Accent1 4 2" xfId="900"/>
    <cellStyle name="20% - Accent1 5" xfId="163"/>
    <cellStyle name="20% - Accent1 5 2" xfId="901"/>
    <cellStyle name="20% - Accent1 6" xfId="164"/>
    <cellStyle name="20% - Accent1 6 2" xfId="902"/>
    <cellStyle name="20% - Accent1 7" xfId="165"/>
    <cellStyle name="20% - Accent1 7 2" xfId="903"/>
    <cellStyle name="20% - Accent1 8" xfId="166"/>
    <cellStyle name="20% - Accent1 8 2" xfId="904"/>
    <cellStyle name="20% - Accent1 9" xfId="167"/>
    <cellStyle name="20% - Accent1 9 2" xfId="905"/>
    <cellStyle name="20% - Accent2" xfId="8" builtinId="34" customBuiltin="1"/>
    <cellStyle name="20% - Accent2 10" xfId="168"/>
    <cellStyle name="20% - Accent2 10 2" xfId="906"/>
    <cellStyle name="20% - Accent2 11" xfId="169"/>
    <cellStyle name="20% - Accent2 11 2" xfId="907"/>
    <cellStyle name="20% - Accent2 12" xfId="170"/>
    <cellStyle name="20% - Accent2 12 2" xfId="908"/>
    <cellStyle name="20% - Accent2 13" xfId="171"/>
    <cellStyle name="20% - Accent2 13 2" xfId="909"/>
    <cellStyle name="20% - Accent2 14" xfId="172"/>
    <cellStyle name="20% - Accent2 14 2" xfId="910"/>
    <cellStyle name="20% - Accent2 15" xfId="173"/>
    <cellStyle name="20% - Accent2 15 2" xfId="911"/>
    <cellStyle name="20% - Accent2 16" xfId="523"/>
    <cellStyle name="20% - Accent2 17" xfId="524"/>
    <cellStyle name="20% - Accent2 18" xfId="525"/>
    <cellStyle name="20% - Accent2 19" xfId="526"/>
    <cellStyle name="20% - Accent2 2" xfId="174"/>
    <cellStyle name="20% - Accent2 20" xfId="527"/>
    <cellStyle name="20% - Accent2 21" xfId="528"/>
    <cellStyle name="20% - Accent2 22" xfId="529"/>
    <cellStyle name="20% - Accent2 23" xfId="530"/>
    <cellStyle name="20% - Accent2 24" xfId="531"/>
    <cellStyle name="20% - Accent2 25" xfId="532"/>
    <cellStyle name="20% - Accent2 26" xfId="533"/>
    <cellStyle name="20% - Accent2 27" xfId="534"/>
    <cellStyle name="20% - Accent2 28" xfId="535"/>
    <cellStyle name="20% - Accent2 29" xfId="536"/>
    <cellStyle name="20% - Accent2 3" xfId="175"/>
    <cellStyle name="20% - Accent2 3 2" xfId="912"/>
    <cellStyle name="20% - Accent2 30" xfId="537"/>
    <cellStyle name="20% - Accent2 31" xfId="538"/>
    <cellStyle name="20% - Accent2 32" xfId="539"/>
    <cellStyle name="20% - Accent2 33" xfId="540"/>
    <cellStyle name="20% - Accent2 34" xfId="541"/>
    <cellStyle name="20% - Accent2 35" xfId="542"/>
    <cellStyle name="20% - Accent2 36" xfId="543"/>
    <cellStyle name="20% - Accent2 37" xfId="826"/>
    <cellStyle name="20% - Accent2 38" xfId="869"/>
    <cellStyle name="20% - Accent2 4" xfId="176"/>
    <cellStyle name="20% - Accent2 4 2" xfId="913"/>
    <cellStyle name="20% - Accent2 5" xfId="177"/>
    <cellStyle name="20% - Accent2 5 2" xfId="914"/>
    <cellStyle name="20% - Accent2 6" xfId="178"/>
    <cellStyle name="20% - Accent2 6 2" xfId="915"/>
    <cellStyle name="20% - Accent2 7" xfId="179"/>
    <cellStyle name="20% - Accent2 7 2" xfId="916"/>
    <cellStyle name="20% - Accent2 8" xfId="180"/>
    <cellStyle name="20% - Accent2 8 2" xfId="917"/>
    <cellStyle name="20% - Accent2 9" xfId="181"/>
    <cellStyle name="20% - Accent2 9 2" xfId="918"/>
    <cellStyle name="20% - Accent3" xfId="9" builtinId="38" customBuiltin="1"/>
    <cellStyle name="20% - Accent3 10" xfId="182"/>
    <cellStyle name="20% - Accent3 10 2" xfId="919"/>
    <cellStyle name="20% - Accent3 11" xfId="183"/>
    <cellStyle name="20% - Accent3 11 2" xfId="920"/>
    <cellStyle name="20% - Accent3 12" xfId="184"/>
    <cellStyle name="20% - Accent3 12 2" xfId="921"/>
    <cellStyle name="20% - Accent3 13" xfId="185"/>
    <cellStyle name="20% - Accent3 13 2" xfId="922"/>
    <cellStyle name="20% - Accent3 14" xfId="186"/>
    <cellStyle name="20% - Accent3 14 2" xfId="923"/>
    <cellStyle name="20% - Accent3 15" xfId="187"/>
    <cellStyle name="20% - Accent3 15 2" xfId="924"/>
    <cellStyle name="20% - Accent3 16" xfId="544"/>
    <cellStyle name="20% - Accent3 17" xfId="545"/>
    <cellStyle name="20% - Accent3 18" xfId="546"/>
    <cellStyle name="20% - Accent3 19" xfId="547"/>
    <cellStyle name="20% - Accent3 2" xfId="188"/>
    <cellStyle name="20% - Accent3 20" xfId="548"/>
    <cellStyle name="20% - Accent3 21" xfId="549"/>
    <cellStyle name="20% - Accent3 22" xfId="550"/>
    <cellStyle name="20% - Accent3 23" xfId="551"/>
    <cellStyle name="20% - Accent3 24" xfId="552"/>
    <cellStyle name="20% - Accent3 25" xfId="553"/>
    <cellStyle name="20% - Accent3 26" xfId="554"/>
    <cellStyle name="20% - Accent3 27" xfId="555"/>
    <cellStyle name="20% - Accent3 28" xfId="556"/>
    <cellStyle name="20% - Accent3 29" xfId="557"/>
    <cellStyle name="20% - Accent3 3" xfId="189"/>
    <cellStyle name="20% - Accent3 3 2" xfId="925"/>
    <cellStyle name="20% - Accent3 30" xfId="558"/>
    <cellStyle name="20% - Accent3 31" xfId="559"/>
    <cellStyle name="20% - Accent3 32" xfId="560"/>
    <cellStyle name="20% - Accent3 33" xfId="561"/>
    <cellStyle name="20% - Accent3 34" xfId="562"/>
    <cellStyle name="20% - Accent3 35" xfId="563"/>
    <cellStyle name="20% - Accent3 36" xfId="564"/>
    <cellStyle name="20% - Accent3 37" xfId="830"/>
    <cellStyle name="20% - Accent3 38" xfId="873"/>
    <cellStyle name="20% - Accent3 4" xfId="190"/>
    <cellStyle name="20% - Accent3 4 2" xfId="926"/>
    <cellStyle name="20% - Accent3 5" xfId="191"/>
    <cellStyle name="20% - Accent3 5 2" xfId="927"/>
    <cellStyle name="20% - Accent3 6" xfId="192"/>
    <cellStyle name="20% - Accent3 6 2" xfId="928"/>
    <cellStyle name="20% - Accent3 7" xfId="193"/>
    <cellStyle name="20% - Accent3 7 2" xfId="929"/>
    <cellStyle name="20% - Accent3 8" xfId="194"/>
    <cellStyle name="20% - Accent3 8 2" xfId="930"/>
    <cellStyle name="20% - Accent3 9" xfId="195"/>
    <cellStyle name="20% - Accent3 9 2" xfId="931"/>
    <cellStyle name="20% - Accent4" xfId="10" builtinId="42" customBuiltin="1"/>
    <cellStyle name="20% - Accent4 10" xfId="196"/>
    <cellStyle name="20% - Accent4 10 2" xfId="932"/>
    <cellStyle name="20% - Accent4 11" xfId="197"/>
    <cellStyle name="20% - Accent4 11 2" xfId="933"/>
    <cellStyle name="20% - Accent4 12" xfId="198"/>
    <cellStyle name="20% - Accent4 12 2" xfId="934"/>
    <cellStyle name="20% - Accent4 13" xfId="199"/>
    <cellStyle name="20% - Accent4 13 2" xfId="935"/>
    <cellStyle name="20% - Accent4 14" xfId="200"/>
    <cellStyle name="20% - Accent4 14 2" xfId="936"/>
    <cellStyle name="20% - Accent4 15" xfId="201"/>
    <cellStyle name="20% - Accent4 15 2" xfId="937"/>
    <cellStyle name="20% - Accent4 16" xfId="565"/>
    <cellStyle name="20% - Accent4 17" xfId="566"/>
    <cellStyle name="20% - Accent4 18" xfId="567"/>
    <cellStyle name="20% - Accent4 19" xfId="568"/>
    <cellStyle name="20% - Accent4 2" xfId="202"/>
    <cellStyle name="20% - Accent4 20" xfId="569"/>
    <cellStyle name="20% - Accent4 21" xfId="570"/>
    <cellStyle name="20% - Accent4 22" xfId="571"/>
    <cellStyle name="20% - Accent4 23" xfId="572"/>
    <cellStyle name="20% - Accent4 24" xfId="573"/>
    <cellStyle name="20% - Accent4 25" xfId="574"/>
    <cellStyle name="20% - Accent4 26" xfId="575"/>
    <cellStyle name="20% - Accent4 27" xfId="576"/>
    <cellStyle name="20% - Accent4 28" xfId="577"/>
    <cellStyle name="20% - Accent4 29" xfId="578"/>
    <cellStyle name="20% - Accent4 3" xfId="203"/>
    <cellStyle name="20% - Accent4 3 2" xfId="938"/>
    <cellStyle name="20% - Accent4 30" xfId="579"/>
    <cellStyle name="20% - Accent4 31" xfId="580"/>
    <cellStyle name="20% - Accent4 32" xfId="581"/>
    <cellStyle name="20% - Accent4 33" xfId="582"/>
    <cellStyle name="20% - Accent4 34" xfId="583"/>
    <cellStyle name="20% - Accent4 35" xfId="584"/>
    <cellStyle name="20% - Accent4 36" xfId="585"/>
    <cellStyle name="20% - Accent4 37" xfId="834"/>
    <cellStyle name="20% - Accent4 38" xfId="877"/>
    <cellStyle name="20% - Accent4 4" xfId="204"/>
    <cellStyle name="20% - Accent4 4 2" xfId="939"/>
    <cellStyle name="20% - Accent4 5" xfId="205"/>
    <cellStyle name="20% - Accent4 5 2" xfId="940"/>
    <cellStyle name="20% - Accent4 6" xfId="206"/>
    <cellStyle name="20% - Accent4 6 2" xfId="941"/>
    <cellStyle name="20% - Accent4 7" xfId="207"/>
    <cellStyle name="20% - Accent4 7 2" xfId="942"/>
    <cellStyle name="20% - Accent4 8" xfId="208"/>
    <cellStyle name="20% - Accent4 8 2" xfId="943"/>
    <cellStyle name="20% - Accent4 9" xfId="209"/>
    <cellStyle name="20% - Accent4 9 2" xfId="944"/>
    <cellStyle name="20% - Accent5" xfId="11" builtinId="46" customBuiltin="1"/>
    <cellStyle name="20% - Accent5 10" xfId="210"/>
    <cellStyle name="20% - Accent5 10 2" xfId="945"/>
    <cellStyle name="20% - Accent5 11" xfId="211"/>
    <cellStyle name="20% - Accent5 11 2" xfId="946"/>
    <cellStyle name="20% - Accent5 12" xfId="212"/>
    <cellStyle name="20% - Accent5 12 2" xfId="947"/>
    <cellStyle name="20% - Accent5 13" xfId="213"/>
    <cellStyle name="20% - Accent5 13 2" xfId="948"/>
    <cellStyle name="20% - Accent5 14" xfId="214"/>
    <cellStyle name="20% - Accent5 14 2" xfId="949"/>
    <cellStyle name="20% - Accent5 15" xfId="215"/>
    <cellStyle name="20% - Accent5 15 2" xfId="950"/>
    <cellStyle name="20% - Accent5 16" xfId="586"/>
    <cellStyle name="20% - Accent5 17" xfId="587"/>
    <cellStyle name="20% - Accent5 18" xfId="588"/>
    <cellStyle name="20% - Accent5 19" xfId="589"/>
    <cellStyle name="20% - Accent5 2" xfId="216"/>
    <cellStyle name="20% - Accent5 20" xfId="590"/>
    <cellStyle name="20% - Accent5 21" xfId="591"/>
    <cellStyle name="20% - Accent5 22" xfId="592"/>
    <cellStyle name="20% - Accent5 23" xfId="593"/>
    <cellStyle name="20% - Accent5 24" xfId="594"/>
    <cellStyle name="20% - Accent5 25" xfId="595"/>
    <cellStyle name="20% - Accent5 26" xfId="596"/>
    <cellStyle name="20% - Accent5 27" xfId="597"/>
    <cellStyle name="20% - Accent5 28" xfId="598"/>
    <cellStyle name="20% - Accent5 29" xfId="599"/>
    <cellStyle name="20% - Accent5 3" xfId="217"/>
    <cellStyle name="20% - Accent5 3 2" xfId="951"/>
    <cellStyle name="20% - Accent5 30" xfId="600"/>
    <cellStyle name="20% - Accent5 31" xfId="601"/>
    <cellStyle name="20% - Accent5 32" xfId="602"/>
    <cellStyle name="20% - Accent5 33" xfId="603"/>
    <cellStyle name="20% - Accent5 34" xfId="604"/>
    <cellStyle name="20% - Accent5 35" xfId="605"/>
    <cellStyle name="20% - Accent5 36" xfId="606"/>
    <cellStyle name="20% - Accent5 37" xfId="838"/>
    <cellStyle name="20% - Accent5 38" xfId="881"/>
    <cellStyle name="20% - Accent5 4" xfId="218"/>
    <cellStyle name="20% - Accent5 4 2" xfId="952"/>
    <cellStyle name="20% - Accent5 5" xfId="219"/>
    <cellStyle name="20% - Accent5 5 2" xfId="953"/>
    <cellStyle name="20% - Accent5 6" xfId="220"/>
    <cellStyle name="20% - Accent5 6 2" xfId="954"/>
    <cellStyle name="20% - Accent5 7" xfId="221"/>
    <cellStyle name="20% - Accent5 7 2" xfId="955"/>
    <cellStyle name="20% - Accent5 8" xfId="222"/>
    <cellStyle name="20% - Accent5 8 2" xfId="956"/>
    <cellStyle name="20% - Accent5 9" xfId="223"/>
    <cellStyle name="20% - Accent5 9 2" xfId="957"/>
    <cellStyle name="20% - Accent6" xfId="12" builtinId="50" customBuiltin="1"/>
    <cellStyle name="20% - Accent6 10" xfId="224"/>
    <cellStyle name="20% - Accent6 10 2" xfId="958"/>
    <cellStyle name="20% - Accent6 11" xfId="225"/>
    <cellStyle name="20% - Accent6 11 2" xfId="959"/>
    <cellStyle name="20% - Accent6 12" xfId="226"/>
    <cellStyle name="20% - Accent6 12 2" xfId="960"/>
    <cellStyle name="20% - Accent6 13" xfId="227"/>
    <cellStyle name="20% - Accent6 13 2" xfId="961"/>
    <cellStyle name="20% - Accent6 14" xfId="228"/>
    <cellStyle name="20% - Accent6 14 2" xfId="962"/>
    <cellStyle name="20% - Accent6 15" xfId="229"/>
    <cellStyle name="20% - Accent6 15 2" xfId="963"/>
    <cellStyle name="20% - Accent6 16" xfId="607"/>
    <cellStyle name="20% - Accent6 17" xfId="608"/>
    <cellStyle name="20% - Accent6 18" xfId="609"/>
    <cellStyle name="20% - Accent6 19" xfId="610"/>
    <cellStyle name="20% - Accent6 2" xfId="230"/>
    <cellStyle name="20% - Accent6 20" xfId="611"/>
    <cellStyle name="20% - Accent6 21" xfId="612"/>
    <cellStyle name="20% - Accent6 22" xfId="613"/>
    <cellStyle name="20% - Accent6 23" xfId="614"/>
    <cellStyle name="20% - Accent6 24" xfId="615"/>
    <cellStyle name="20% - Accent6 25" xfId="616"/>
    <cellStyle name="20% - Accent6 26" xfId="617"/>
    <cellStyle name="20% - Accent6 27" xfId="618"/>
    <cellStyle name="20% - Accent6 28" xfId="619"/>
    <cellStyle name="20% - Accent6 29" xfId="620"/>
    <cellStyle name="20% - Accent6 3" xfId="231"/>
    <cellStyle name="20% - Accent6 3 2" xfId="964"/>
    <cellStyle name="20% - Accent6 30" xfId="621"/>
    <cellStyle name="20% - Accent6 31" xfId="622"/>
    <cellStyle name="20% - Accent6 32" xfId="623"/>
    <cellStyle name="20% - Accent6 33" xfId="624"/>
    <cellStyle name="20% - Accent6 34" xfId="625"/>
    <cellStyle name="20% - Accent6 35" xfId="626"/>
    <cellStyle name="20% - Accent6 36" xfId="627"/>
    <cellStyle name="20% - Accent6 37" xfId="842"/>
    <cellStyle name="20% - Accent6 38" xfId="885"/>
    <cellStyle name="20% - Accent6 4" xfId="232"/>
    <cellStyle name="20% - Accent6 4 2" xfId="965"/>
    <cellStyle name="20% - Accent6 5" xfId="233"/>
    <cellStyle name="20% - Accent6 5 2" xfId="966"/>
    <cellStyle name="20% - Accent6 6" xfId="234"/>
    <cellStyle name="20% - Accent6 6 2" xfId="967"/>
    <cellStyle name="20% - Accent6 7" xfId="235"/>
    <cellStyle name="20% - Accent6 7 2" xfId="968"/>
    <cellStyle name="20% - Accent6 8" xfId="236"/>
    <cellStyle name="20% - Accent6 8 2" xfId="969"/>
    <cellStyle name="20% - Accent6 9" xfId="237"/>
    <cellStyle name="20% - Accent6 9 2" xfId="970"/>
    <cellStyle name="40 % - Accent1" xfId="13"/>
    <cellStyle name="40 % - Accent1 2" xfId="456"/>
    <cellStyle name="40 % - Accent2" xfId="14"/>
    <cellStyle name="40 % - Accent2 2" xfId="457"/>
    <cellStyle name="40 % - Accent3" xfId="15"/>
    <cellStyle name="40 % - Accent3 2" xfId="458"/>
    <cellStyle name="40 % - Accent4" xfId="16"/>
    <cellStyle name="40 % - Accent4 2" xfId="459"/>
    <cellStyle name="40 % - Accent5" xfId="17"/>
    <cellStyle name="40 % - Accent5 2" xfId="460"/>
    <cellStyle name="40 % - Accent6" xfId="18"/>
    <cellStyle name="40 % - Accent6 2" xfId="461"/>
    <cellStyle name="40% - Accent1" xfId="19" builtinId="31" customBuiltin="1"/>
    <cellStyle name="40% - Accent1 10" xfId="238"/>
    <cellStyle name="40% - Accent1 10 2" xfId="971"/>
    <cellStyle name="40% - Accent1 11" xfId="239"/>
    <cellStyle name="40% - Accent1 11 2" xfId="972"/>
    <cellStyle name="40% - Accent1 12" xfId="240"/>
    <cellStyle name="40% - Accent1 12 2" xfId="973"/>
    <cellStyle name="40% - Accent1 13" xfId="241"/>
    <cellStyle name="40% - Accent1 13 2" xfId="974"/>
    <cellStyle name="40% - Accent1 14" xfId="242"/>
    <cellStyle name="40% - Accent1 14 2" xfId="975"/>
    <cellStyle name="40% - Accent1 15" xfId="243"/>
    <cellStyle name="40% - Accent1 15 2" xfId="976"/>
    <cellStyle name="40% - Accent1 16" xfId="628"/>
    <cellStyle name="40% - Accent1 17" xfId="629"/>
    <cellStyle name="40% - Accent1 18" xfId="630"/>
    <cellStyle name="40% - Accent1 19" xfId="631"/>
    <cellStyle name="40% - Accent1 2" xfId="244"/>
    <cellStyle name="40% - Accent1 20" xfId="632"/>
    <cellStyle name="40% - Accent1 21" xfId="633"/>
    <cellStyle name="40% - Accent1 22" xfId="634"/>
    <cellStyle name="40% - Accent1 23" xfId="635"/>
    <cellStyle name="40% - Accent1 24" xfId="636"/>
    <cellStyle name="40% - Accent1 25" xfId="637"/>
    <cellStyle name="40% - Accent1 26" xfId="638"/>
    <cellStyle name="40% - Accent1 27" xfId="639"/>
    <cellStyle name="40% - Accent1 28" xfId="640"/>
    <cellStyle name="40% - Accent1 29" xfId="641"/>
    <cellStyle name="40% - Accent1 3" xfId="245"/>
    <cellStyle name="40% - Accent1 3 2" xfId="977"/>
    <cellStyle name="40% - Accent1 30" xfId="642"/>
    <cellStyle name="40% - Accent1 31" xfId="643"/>
    <cellStyle name="40% - Accent1 32" xfId="644"/>
    <cellStyle name="40% - Accent1 33" xfId="645"/>
    <cellStyle name="40% - Accent1 34" xfId="646"/>
    <cellStyle name="40% - Accent1 35" xfId="647"/>
    <cellStyle name="40% - Accent1 36" xfId="648"/>
    <cellStyle name="40% - Accent1 37" xfId="823"/>
    <cellStyle name="40% - Accent1 38" xfId="866"/>
    <cellStyle name="40% - Accent1 4" xfId="246"/>
    <cellStyle name="40% - Accent1 4 2" xfId="978"/>
    <cellStyle name="40% - Accent1 5" xfId="247"/>
    <cellStyle name="40% - Accent1 5 2" xfId="979"/>
    <cellStyle name="40% - Accent1 6" xfId="248"/>
    <cellStyle name="40% - Accent1 6 2" xfId="980"/>
    <cellStyle name="40% - Accent1 7" xfId="249"/>
    <cellStyle name="40% - Accent1 7 2" xfId="981"/>
    <cellStyle name="40% - Accent1 8" xfId="250"/>
    <cellStyle name="40% - Accent1 8 2" xfId="982"/>
    <cellStyle name="40% - Accent1 9" xfId="251"/>
    <cellStyle name="40% - Accent1 9 2" xfId="983"/>
    <cellStyle name="40% - Accent2" xfId="20" builtinId="35" customBuiltin="1"/>
    <cellStyle name="40% - Accent2 10" xfId="252"/>
    <cellStyle name="40% - Accent2 10 2" xfId="984"/>
    <cellStyle name="40% - Accent2 11" xfId="253"/>
    <cellStyle name="40% - Accent2 11 2" xfId="985"/>
    <cellStyle name="40% - Accent2 12" xfId="254"/>
    <cellStyle name="40% - Accent2 12 2" xfId="986"/>
    <cellStyle name="40% - Accent2 13" xfId="255"/>
    <cellStyle name="40% - Accent2 13 2" xfId="987"/>
    <cellStyle name="40% - Accent2 14" xfId="256"/>
    <cellStyle name="40% - Accent2 14 2" xfId="988"/>
    <cellStyle name="40% - Accent2 15" xfId="257"/>
    <cellStyle name="40% - Accent2 15 2" xfId="989"/>
    <cellStyle name="40% - Accent2 16" xfId="649"/>
    <cellStyle name="40% - Accent2 17" xfId="650"/>
    <cellStyle name="40% - Accent2 18" xfId="651"/>
    <cellStyle name="40% - Accent2 19" xfId="652"/>
    <cellStyle name="40% - Accent2 2" xfId="258"/>
    <cellStyle name="40% - Accent2 20" xfId="653"/>
    <cellStyle name="40% - Accent2 21" xfId="654"/>
    <cellStyle name="40% - Accent2 22" xfId="655"/>
    <cellStyle name="40% - Accent2 23" xfId="656"/>
    <cellStyle name="40% - Accent2 24" xfId="657"/>
    <cellStyle name="40% - Accent2 25" xfId="658"/>
    <cellStyle name="40% - Accent2 26" xfId="659"/>
    <cellStyle name="40% - Accent2 27" xfId="660"/>
    <cellStyle name="40% - Accent2 28" xfId="661"/>
    <cellStyle name="40% - Accent2 29" xfId="662"/>
    <cellStyle name="40% - Accent2 3" xfId="259"/>
    <cellStyle name="40% - Accent2 3 2" xfId="990"/>
    <cellStyle name="40% - Accent2 30" xfId="663"/>
    <cellStyle name="40% - Accent2 31" xfId="664"/>
    <cellStyle name="40% - Accent2 32" xfId="665"/>
    <cellStyle name="40% - Accent2 33" xfId="666"/>
    <cellStyle name="40% - Accent2 34" xfId="667"/>
    <cellStyle name="40% - Accent2 35" xfId="668"/>
    <cellStyle name="40% - Accent2 36" xfId="669"/>
    <cellStyle name="40% - Accent2 37" xfId="827"/>
    <cellStyle name="40% - Accent2 38" xfId="870"/>
    <cellStyle name="40% - Accent2 4" xfId="260"/>
    <cellStyle name="40% - Accent2 4 2" xfId="991"/>
    <cellStyle name="40% - Accent2 5" xfId="261"/>
    <cellStyle name="40% - Accent2 5 2" xfId="992"/>
    <cellStyle name="40% - Accent2 6" xfId="262"/>
    <cellStyle name="40% - Accent2 6 2" xfId="993"/>
    <cellStyle name="40% - Accent2 7" xfId="263"/>
    <cellStyle name="40% - Accent2 7 2" xfId="994"/>
    <cellStyle name="40% - Accent2 8" xfId="264"/>
    <cellStyle name="40% - Accent2 8 2" xfId="995"/>
    <cellStyle name="40% - Accent2 9" xfId="265"/>
    <cellStyle name="40% - Accent2 9 2" xfId="996"/>
    <cellStyle name="40% - Accent3" xfId="21" builtinId="39" customBuiltin="1"/>
    <cellStyle name="40% - Accent3 10" xfId="266"/>
    <cellStyle name="40% - Accent3 10 2" xfId="997"/>
    <cellStyle name="40% - Accent3 11" xfId="267"/>
    <cellStyle name="40% - Accent3 11 2" xfId="998"/>
    <cellStyle name="40% - Accent3 12" xfId="268"/>
    <cellStyle name="40% - Accent3 12 2" xfId="999"/>
    <cellStyle name="40% - Accent3 13" xfId="269"/>
    <cellStyle name="40% - Accent3 13 2" xfId="1000"/>
    <cellStyle name="40% - Accent3 14" xfId="270"/>
    <cellStyle name="40% - Accent3 14 2" xfId="1001"/>
    <cellStyle name="40% - Accent3 15" xfId="271"/>
    <cellStyle name="40% - Accent3 15 2" xfId="1002"/>
    <cellStyle name="40% - Accent3 16" xfId="670"/>
    <cellStyle name="40% - Accent3 17" xfId="671"/>
    <cellStyle name="40% - Accent3 18" xfId="672"/>
    <cellStyle name="40% - Accent3 19" xfId="673"/>
    <cellStyle name="40% - Accent3 2" xfId="272"/>
    <cellStyle name="40% - Accent3 20" xfId="674"/>
    <cellStyle name="40% - Accent3 21" xfId="675"/>
    <cellStyle name="40% - Accent3 22" xfId="676"/>
    <cellStyle name="40% - Accent3 23" xfId="677"/>
    <cellStyle name="40% - Accent3 24" xfId="678"/>
    <cellStyle name="40% - Accent3 25" xfId="679"/>
    <cellStyle name="40% - Accent3 26" xfId="680"/>
    <cellStyle name="40% - Accent3 27" xfId="681"/>
    <cellStyle name="40% - Accent3 28" xfId="682"/>
    <cellStyle name="40% - Accent3 29" xfId="683"/>
    <cellStyle name="40% - Accent3 3" xfId="273"/>
    <cellStyle name="40% - Accent3 3 2" xfId="1003"/>
    <cellStyle name="40% - Accent3 30" xfId="684"/>
    <cellStyle name="40% - Accent3 31" xfId="685"/>
    <cellStyle name="40% - Accent3 32" xfId="686"/>
    <cellStyle name="40% - Accent3 33" xfId="687"/>
    <cellStyle name="40% - Accent3 34" xfId="688"/>
    <cellStyle name="40% - Accent3 35" xfId="689"/>
    <cellStyle name="40% - Accent3 36" xfId="690"/>
    <cellStyle name="40% - Accent3 37" xfId="831"/>
    <cellStyle name="40% - Accent3 38" xfId="874"/>
    <cellStyle name="40% - Accent3 4" xfId="274"/>
    <cellStyle name="40% - Accent3 4 2" xfId="1004"/>
    <cellStyle name="40% - Accent3 5" xfId="275"/>
    <cellStyle name="40% - Accent3 5 2" xfId="1005"/>
    <cellStyle name="40% - Accent3 6" xfId="276"/>
    <cellStyle name="40% - Accent3 6 2" xfId="1006"/>
    <cellStyle name="40% - Accent3 7" xfId="277"/>
    <cellStyle name="40% - Accent3 7 2" xfId="1007"/>
    <cellStyle name="40% - Accent3 8" xfId="278"/>
    <cellStyle name="40% - Accent3 8 2" xfId="1008"/>
    <cellStyle name="40% - Accent3 9" xfId="279"/>
    <cellStyle name="40% - Accent3 9 2" xfId="1009"/>
    <cellStyle name="40% - Accent4" xfId="22" builtinId="43" customBuiltin="1"/>
    <cellStyle name="40% - Accent4 10" xfId="280"/>
    <cellStyle name="40% - Accent4 10 2" xfId="1010"/>
    <cellStyle name="40% - Accent4 11" xfId="281"/>
    <cellStyle name="40% - Accent4 11 2" xfId="1011"/>
    <cellStyle name="40% - Accent4 12" xfId="282"/>
    <cellStyle name="40% - Accent4 12 2" xfId="1012"/>
    <cellStyle name="40% - Accent4 13" xfId="283"/>
    <cellStyle name="40% - Accent4 13 2" xfId="1013"/>
    <cellStyle name="40% - Accent4 14" xfId="284"/>
    <cellStyle name="40% - Accent4 14 2" xfId="1014"/>
    <cellStyle name="40% - Accent4 15" xfId="285"/>
    <cellStyle name="40% - Accent4 15 2" xfId="1015"/>
    <cellStyle name="40% - Accent4 16" xfId="286"/>
    <cellStyle name="40% - Accent4 16 2" xfId="1016"/>
    <cellStyle name="40% - Accent4 17" xfId="691"/>
    <cellStyle name="40% - Accent4 18" xfId="692"/>
    <cellStyle name="40% - Accent4 19" xfId="693"/>
    <cellStyle name="40% - Accent4 2" xfId="287"/>
    <cellStyle name="40% - Accent4 20" xfId="694"/>
    <cellStyle name="40% - Accent4 21" xfId="695"/>
    <cellStyle name="40% - Accent4 22" xfId="696"/>
    <cellStyle name="40% - Accent4 23" xfId="697"/>
    <cellStyle name="40% - Accent4 24" xfId="698"/>
    <cellStyle name="40% - Accent4 25" xfId="699"/>
    <cellStyle name="40% - Accent4 26" xfId="700"/>
    <cellStyle name="40% - Accent4 27" xfId="701"/>
    <cellStyle name="40% - Accent4 28" xfId="702"/>
    <cellStyle name="40% - Accent4 29" xfId="703"/>
    <cellStyle name="40% - Accent4 3" xfId="288"/>
    <cellStyle name="40% - Accent4 3 2" xfId="1017"/>
    <cellStyle name="40% - Accent4 30" xfId="704"/>
    <cellStyle name="40% - Accent4 31" xfId="705"/>
    <cellStyle name="40% - Accent4 32" xfId="706"/>
    <cellStyle name="40% - Accent4 33" xfId="707"/>
    <cellStyle name="40% - Accent4 34" xfId="708"/>
    <cellStyle name="40% - Accent4 35" xfId="709"/>
    <cellStyle name="40% - Accent4 36" xfId="710"/>
    <cellStyle name="40% - Accent4 37" xfId="835"/>
    <cellStyle name="40% - Accent4 38" xfId="878"/>
    <cellStyle name="40% - Accent4 4" xfId="289"/>
    <cellStyle name="40% - Accent4 4 2" xfId="1018"/>
    <cellStyle name="40% - Accent4 5" xfId="290"/>
    <cellStyle name="40% - Accent4 5 2" xfId="1019"/>
    <cellStyle name="40% - Accent4 6" xfId="291"/>
    <cellStyle name="40% - Accent4 6 2" xfId="1020"/>
    <cellStyle name="40% - Accent4 7" xfId="292"/>
    <cellStyle name="40% - Accent4 7 2" xfId="1021"/>
    <cellStyle name="40% - Accent4 8" xfId="293"/>
    <cellStyle name="40% - Accent4 8 2" xfId="1022"/>
    <cellStyle name="40% - Accent4 9" xfId="294"/>
    <cellStyle name="40% - Accent4 9 2" xfId="1023"/>
    <cellStyle name="40% - Accent5" xfId="23" builtinId="47" customBuiltin="1"/>
    <cellStyle name="40% - Accent5 10" xfId="295"/>
    <cellStyle name="40% - Accent5 10 2" xfId="1024"/>
    <cellStyle name="40% - Accent5 11" xfId="296"/>
    <cellStyle name="40% - Accent5 11 2" xfId="1025"/>
    <cellStyle name="40% - Accent5 12" xfId="297"/>
    <cellStyle name="40% - Accent5 12 2" xfId="1026"/>
    <cellStyle name="40% - Accent5 13" xfId="298"/>
    <cellStyle name="40% - Accent5 13 2" xfId="1027"/>
    <cellStyle name="40% - Accent5 14" xfId="299"/>
    <cellStyle name="40% - Accent5 14 2" xfId="1028"/>
    <cellStyle name="40% - Accent5 15" xfId="300"/>
    <cellStyle name="40% - Accent5 15 2" xfId="1029"/>
    <cellStyle name="40% - Accent5 16" xfId="711"/>
    <cellStyle name="40% - Accent5 17" xfId="712"/>
    <cellStyle name="40% - Accent5 18" xfId="713"/>
    <cellStyle name="40% - Accent5 19" xfId="714"/>
    <cellStyle name="40% - Accent5 2" xfId="301"/>
    <cellStyle name="40% - Accent5 20" xfId="715"/>
    <cellStyle name="40% - Accent5 21" xfId="716"/>
    <cellStyle name="40% - Accent5 22" xfId="717"/>
    <cellStyle name="40% - Accent5 23" xfId="718"/>
    <cellStyle name="40% - Accent5 24" xfId="719"/>
    <cellStyle name="40% - Accent5 25" xfId="720"/>
    <cellStyle name="40% - Accent5 26" xfId="721"/>
    <cellStyle name="40% - Accent5 27" xfId="722"/>
    <cellStyle name="40% - Accent5 28" xfId="723"/>
    <cellStyle name="40% - Accent5 29" xfId="724"/>
    <cellStyle name="40% - Accent5 3" xfId="302"/>
    <cellStyle name="40% - Accent5 3 2" xfId="1030"/>
    <cellStyle name="40% - Accent5 30" xfId="725"/>
    <cellStyle name="40% - Accent5 31" xfId="726"/>
    <cellStyle name="40% - Accent5 32" xfId="727"/>
    <cellStyle name="40% - Accent5 33" xfId="728"/>
    <cellStyle name="40% - Accent5 34" xfId="729"/>
    <cellStyle name="40% - Accent5 35" xfId="730"/>
    <cellStyle name="40% - Accent5 36" xfId="731"/>
    <cellStyle name="40% - Accent5 37" xfId="839"/>
    <cellStyle name="40% - Accent5 38" xfId="882"/>
    <cellStyle name="40% - Accent5 4" xfId="303"/>
    <cellStyle name="40% - Accent5 4 2" xfId="1031"/>
    <cellStyle name="40% - Accent5 5" xfId="304"/>
    <cellStyle name="40% - Accent5 5 2" xfId="1032"/>
    <cellStyle name="40% - Accent5 6" xfId="305"/>
    <cellStyle name="40% - Accent5 6 2" xfId="1033"/>
    <cellStyle name="40% - Accent5 7" xfId="306"/>
    <cellStyle name="40% - Accent5 7 2" xfId="1034"/>
    <cellStyle name="40% - Accent5 8" xfId="307"/>
    <cellStyle name="40% - Accent5 8 2" xfId="1035"/>
    <cellStyle name="40% - Accent5 9" xfId="308"/>
    <cellStyle name="40% - Accent5 9 2" xfId="1036"/>
    <cellStyle name="40% - Accent6" xfId="24" builtinId="51" customBuiltin="1"/>
    <cellStyle name="40% - Accent6 10" xfId="309"/>
    <cellStyle name="40% - Accent6 10 2" xfId="1037"/>
    <cellStyle name="40% - Accent6 11" xfId="310"/>
    <cellStyle name="40% - Accent6 11 2" xfId="1038"/>
    <cellStyle name="40% - Accent6 12" xfId="311"/>
    <cellStyle name="40% - Accent6 12 2" xfId="1039"/>
    <cellStyle name="40% - Accent6 13" xfId="312"/>
    <cellStyle name="40% - Accent6 13 2" xfId="1040"/>
    <cellStyle name="40% - Accent6 14" xfId="313"/>
    <cellStyle name="40% - Accent6 14 2" xfId="1041"/>
    <cellStyle name="40% - Accent6 15" xfId="314"/>
    <cellStyle name="40% - Accent6 15 2" xfId="1042"/>
    <cellStyle name="40% - Accent6 16" xfId="732"/>
    <cellStyle name="40% - Accent6 17" xfId="733"/>
    <cellStyle name="40% - Accent6 18" xfId="734"/>
    <cellStyle name="40% - Accent6 19" xfId="735"/>
    <cellStyle name="40% - Accent6 2" xfId="315"/>
    <cellStyle name="40% - Accent6 20" xfId="736"/>
    <cellStyle name="40% - Accent6 21" xfId="737"/>
    <cellStyle name="40% - Accent6 22" xfId="738"/>
    <cellStyle name="40% - Accent6 23" xfId="739"/>
    <cellStyle name="40% - Accent6 24" xfId="740"/>
    <cellStyle name="40% - Accent6 25" xfId="741"/>
    <cellStyle name="40% - Accent6 26" xfId="742"/>
    <cellStyle name="40% - Accent6 27" xfId="743"/>
    <cellStyle name="40% - Accent6 28" xfId="744"/>
    <cellStyle name="40% - Accent6 29" xfId="745"/>
    <cellStyle name="40% - Accent6 3" xfId="316"/>
    <cellStyle name="40% - Accent6 3 2" xfId="1043"/>
    <cellStyle name="40% - Accent6 30" xfId="746"/>
    <cellStyle name="40% - Accent6 31" xfId="747"/>
    <cellStyle name="40% - Accent6 32" xfId="748"/>
    <cellStyle name="40% - Accent6 33" xfId="749"/>
    <cellStyle name="40% - Accent6 34" xfId="750"/>
    <cellStyle name="40% - Accent6 35" xfId="751"/>
    <cellStyle name="40% - Accent6 36" xfId="752"/>
    <cellStyle name="40% - Accent6 37" xfId="843"/>
    <cellStyle name="40% - Accent6 38" xfId="886"/>
    <cellStyle name="40% - Accent6 4" xfId="317"/>
    <cellStyle name="40% - Accent6 4 2" xfId="1044"/>
    <cellStyle name="40% - Accent6 5" xfId="318"/>
    <cellStyle name="40% - Accent6 5 2" xfId="1045"/>
    <cellStyle name="40% - Accent6 6" xfId="319"/>
    <cellStyle name="40% - Accent6 6 2" xfId="1046"/>
    <cellStyle name="40% - Accent6 7" xfId="320"/>
    <cellStyle name="40% - Accent6 7 2" xfId="1047"/>
    <cellStyle name="40% - Accent6 8" xfId="321"/>
    <cellStyle name="40% - Accent6 8 2" xfId="1048"/>
    <cellStyle name="40% - Accent6 9" xfId="322"/>
    <cellStyle name="40% - Accent6 9 2" xfId="1049"/>
    <cellStyle name="60 % - Accent1" xfId="25"/>
    <cellStyle name="60 % - Accent2" xfId="26"/>
    <cellStyle name="60 % - Accent3" xfId="27"/>
    <cellStyle name="60 % - Accent4" xfId="28"/>
    <cellStyle name="60 % - Accent5" xfId="29"/>
    <cellStyle name="60 % - Accent6" xfId="30"/>
    <cellStyle name="60% - Accent1" xfId="31" builtinId="32" customBuiltin="1"/>
    <cellStyle name="60% - Accent1 2" xfId="323"/>
    <cellStyle name="60% - Accent1 3" xfId="753"/>
    <cellStyle name="60% - Accent1 4" xfId="824"/>
    <cellStyle name="60% - Accent1 5" xfId="867"/>
    <cellStyle name="60% - Accent2" xfId="32" builtinId="36" customBuiltin="1"/>
    <cellStyle name="60% - Accent2 2" xfId="324"/>
    <cellStyle name="60% - Accent2 3" xfId="754"/>
    <cellStyle name="60% - Accent2 4" xfId="828"/>
    <cellStyle name="60% - Accent2 5" xfId="871"/>
    <cellStyle name="60% - Accent3" xfId="33" builtinId="40" customBuiltin="1"/>
    <cellStyle name="60% - Accent3 2" xfId="325"/>
    <cellStyle name="60% - Accent3 3" xfId="755"/>
    <cellStyle name="60% - Accent3 4" xfId="832"/>
    <cellStyle name="60% - Accent3 5" xfId="875"/>
    <cellStyle name="60% - Accent4" xfId="34" builtinId="44" customBuiltin="1"/>
    <cellStyle name="60% - Accent4 10" xfId="879"/>
    <cellStyle name="60% - Accent4 2" xfId="35"/>
    <cellStyle name="60% - Accent4 3" xfId="326"/>
    <cellStyle name="60% - Accent4 4" xfId="327"/>
    <cellStyle name="60% - Accent4 5" xfId="328"/>
    <cellStyle name="60% - Accent4 5 2" xfId="497"/>
    <cellStyle name="60% - Accent4 6" xfId="329"/>
    <cellStyle name="60% - Accent4 6 2" xfId="495"/>
    <cellStyle name="60% - Accent4 7" xfId="149"/>
    <cellStyle name="60% - Accent4 8" xfId="330"/>
    <cellStyle name="60% - Accent4 9" xfId="836"/>
    <cellStyle name="60% - Accent5" xfId="36" builtinId="48" customBuiltin="1"/>
    <cellStyle name="60% - Accent5 2" xfId="331"/>
    <cellStyle name="60% - Accent5 3" xfId="756"/>
    <cellStyle name="60% - Accent5 4" xfId="840"/>
    <cellStyle name="60% - Accent5 5" xfId="883"/>
    <cellStyle name="60% - Accent6" xfId="37" builtinId="52" customBuiltin="1"/>
    <cellStyle name="60% - Accent6 2" xfId="332"/>
    <cellStyle name="60% - Accent6 3" xfId="757"/>
    <cellStyle name="60% - Accent6 4" xfId="844"/>
    <cellStyle name="60% - Accent6 5" xfId="887"/>
    <cellStyle name="Accent1" xfId="38" builtinId="29" customBuiltin="1"/>
    <cellStyle name="Accent1 2" xfId="39"/>
    <cellStyle name="Accent1 3" xfId="333"/>
    <cellStyle name="Accent1 4" xfId="758"/>
    <cellStyle name="Accent1 5" xfId="821"/>
    <cellStyle name="Accent1 6" xfId="864"/>
    <cellStyle name="Accent2" xfId="40" builtinId="33" customBuiltin="1"/>
    <cellStyle name="Accent2 2" xfId="41"/>
    <cellStyle name="Accent2 2 2" xfId="448"/>
    <cellStyle name="Accent2 2_1.6 - CFS" xfId="462"/>
    <cellStyle name="Accent2 3" xfId="334"/>
    <cellStyle name="Accent2 4" xfId="335"/>
    <cellStyle name="Accent2 5" xfId="759"/>
    <cellStyle name="Accent2 6" xfId="825"/>
    <cellStyle name="Accent2 7" xfId="868"/>
    <cellStyle name="Accent3" xfId="42" builtinId="37" customBuiltin="1"/>
    <cellStyle name="Accent3 2" xfId="336"/>
    <cellStyle name="Accent3 3" xfId="760"/>
    <cellStyle name="Accent3 4" xfId="829"/>
    <cellStyle name="Accent3 5" xfId="872"/>
    <cellStyle name="Accent4" xfId="43" builtinId="41" customBuiltin="1"/>
    <cellStyle name="Accent4 2" xfId="44"/>
    <cellStyle name="Accent4 3" xfId="337"/>
    <cellStyle name="Accent4 4" xfId="761"/>
    <cellStyle name="Accent4 5" xfId="833"/>
    <cellStyle name="Accent4 6" xfId="876"/>
    <cellStyle name="Accent5" xfId="45" builtinId="45" customBuiltin="1"/>
    <cellStyle name="Accent5 2" xfId="338"/>
    <cellStyle name="Accent5 3" xfId="762"/>
    <cellStyle name="Accent5 4" xfId="837"/>
    <cellStyle name="Accent5 5" xfId="880"/>
    <cellStyle name="Accent6" xfId="46" builtinId="49" customBuiltin="1"/>
    <cellStyle name="Accent6 2" xfId="339"/>
    <cellStyle name="Accent6 3" xfId="763"/>
    <cellStyle name="Accent6 4" xfId="841"/>
    <cellStyle name="Accent6 5" xfId="884"/>
    <cellStyle name="Avertissement" xfId="47"/>
    <cellStyle name="Bad" xfId="48" builtinId="27" customBuiltin="1"/>
    <cellStyle name="Bad 2" xfId="340"/>
    <cellStyle name="Bad 3" xfId="764"/>
    <cellStyle name="Bad 4" xfId="810"/>
    <cellStyle name="Bad 5" xfId="853"/>
    <cellStyle name="Calcul" xfId="49"/>
    <cellStyle name="Calcul 2" xfId="463"/>
    <cellStyle name="Calculation" xfId="50" builtinId="22" customBuiltin="1"/>
    <cellStyle name="Calculation 2" xfId="51"/>
    <cellStyle name="Calculation 3" xfId="341"/>
    <cellStyle name="Calculation 4" xfId="765"/>
    <cellStyle name="Calculation 5" xfId="814"/>
    <cellStyle name="Calculation 6" xfId="857"/>
    <cellStyle name="Cellule liée" xfId="52"/>
    <cellStyle name="Check Cell" xfId="53" builtinId="23" customBuiltin="1"/>
    <cellStyle name="Check Cell 2" xfId="54"/>
    <cellStyle name="Check Cell 2 2" xfId="342"/>
    <cellStyle name="Check Cell 2_1.6 - CFS" xfId="464"/>
    <cellStyle name="Check Cell 3" xfId="55"/>
    <cellStyle name="Check Cell 4" xfId="766"/>
    <cellStyle name="Check Cell 5" xfId="816"/>
    <cellStyle name="Check Cell 6" xfId="859"/>
    <cellStyle name="Comma" xfId="56" builtinId="3"/>
    <cellStyle name="Comma [0] 2" xfId="465"/>
    <cellStyle name="Comma [0] 3" xfId="466"/>
    <cellStyle name="Comma 10" xfId="57"/>
    <cellStyle name="Comma 10 2" xfId="467"/>
    <cellStyle name="Comma 11" xfId="58"/>
    <cellStyle name="Comma 12" xfId="151"/>
    <cellStyle name="Comma 12 2" xfId="153"/>
    <cellStyle name="Comma 12 3" xfId="1050"/>
    <cellStyle name="Comma 13" xfId="427"/>
    <cellStyle name="Comma 14" xfId="444"/>
    <cellStyle name="Comma 15" xfId="449"/>
    <cellStyle name="Comma 16" xfId="498"/>
    <cellStyle name="Comma 16 2" xfId="501"/>
    <cellStyle name="Comma 17" xfId="802"/>
    <cellStyle name="Comma 18" xfId="891"/>
    <cellStyle name="Comma 19" xfId="1124"/>
    <cellStyle name="Comma 2" xfId="59"/>
    <cellStyle name="Comma 2 2" xfId="60"/>
    <cellStyle name="Comma 2 2 2" xfId="343"/>
    <cellStyle name="Comma 2 2 3" xfId="468"/>
    <cellStyle name="Comma 2 2 4" xfId="1051"/>
    <cellStyle name="Comma 3" xfId="61"/>
    <cellStyle name="Comma 3 2" xfId="62"/>
    <cellStyle name="Comma 3 3" xfId="1052"/>
    <cellStyle name="Comma 4" xfId="63"/>
    <cellStyle name="Comma 4 2" xfId="344"/>
    <cellStyle name="Comma 4 2 2" xfId="1053"/>
    <cellStyle name="Comma 4 3" xfId="767"/>
    <cellStyle name="Comma 5" xfId="64"/>
    <cellStyle name="Comma 5 2" xfId="469"/>
    <cellStyle name="Comma 5 2 2" xfId="1126"/>
    <cellStyle name="Comma 6" xfId="65"/>
    <cellStyle name="Comma 6 2" xfId="66"/>
    <cellStyle name="Comma 6 3" xfId="67"/>
    <cellStyle name="Comma 6_FKCF-FS 02.08" xfId="68"/>
    <cellStyle name="Comma 7" xfId="69"/>
    <cellStyle name="Comma 7 2" xfId="70"/>
    <cellStyle name="Comma 8" xfId="71"/>
    <cellStyle name="Comma 8 2" xfId="72"/>
    <cellStyle name="Comma 8 2 2" xfId="345"/>
    <cellStyle name="Comma 8 3" xfId="1054"/>
    <cellStyle name="Comma 9" xfId="73"/>
    <cellStyle name="Comma 9 2" xfId="346"/>
    <cellStyle name="Comma 9 3" xfId="1055"/>
    <cellStyle name="Comma_Bilanci Albavia" xfId="74"/>
    <cellStyle name="Comma_Profit &amp; Loss acc. Albavia" xfId="75"/>
    <cellStyle name="Commentaire" xfId="76"/>
    <cellStyle name="Commentaire 2" xfId="470"/>
    <cellStyle name="Currency 2" xfId="77"/>
    <cellStyle name="Currency 3" xfId="78"/>
    <cellStyle name="Currency 3 2" xfId="471"/>
    <cellStyle name="Currency 4" xfId="79"/>
    <cellStyle name="Currency 5" xfId="431"/>
    <cellStyle name="Currency 6" xfId="432"/>
    <cellStyle name="E&amp;Y House" xfId="80"/>
    <cellStyle name="Entrée" xfId="81"/>
    <cellStyle name="Entrée 2" xfId="472"/>
    <cellStyle name="Euro" xfId="82"/>
    <cellStyle name="Euro 2" xfId="433"/>
    <cellStyle name="Explanatory Text" xfId="83" builtinId="53" customBuiltin="1"/>
    <cellStyle name="Explanatory Text 2" xfId="347"/>
    <cellStyle name="Explanatory Text 3" xfId="768"/>
    <cellStyle name="Explanatory Text 4" xfId="819"/>
    <cellStyle name="Explanatory Text 5" xfId="862"/>
    <cellStyle name="EYSheetHeader1" xfId="473"/>
    <cellStyle name="Good" xfId="84" builtinId="26" customBuiltin="1"/>
    <cellStyle name="Good 2" xfId="348"/>
    <cellStyle name="Good 3" xfId="769"/>
    <cellStyle name="Good 4" xfId="809"/>
    <cellStyle name="Good 5" xfId="852"/>
    <cellStyle name="Heading 1" xfId="85" builtinId="16" customBuiltin="1"/>
    <cellStyle name="Heading 1 2" xfId="349"/>
    <cellStyle name="Heading 1 3" xfId="770"/>
    <cellStyle name="Heading 1 4" xfId="805"/>
    <cellStyle name="Heading 1 5" xfId="848"/>
    <cellStyle name="Heading 2" xfId="86" builtinId="17" customBuiltin="1"/>
    <cellStyle name="Heading 2 2" xfId="350"/>
    <cellStyle name="Heading 2 3" xfId="771"/>
    <cellStyle name="Heading 2 4" xfId="806"/>
    <cellStyle name="Heading 2 5" xfId="849"/>
    <cellStyle name="Heading 3" xfId="87" builtinId="18" customBuiltin="1"/>
    <cellStyle name="Heading 3 2" xfId="351"/>
    <cellStyle name="Heading 3 3" xfId="772"/>
    <cellStyle name="Heading 3 4" xfId="807"/>
    <cellStyle name="Heading 3 5" xfId="850"/>
    <cellStyle name="Heading 4" xfId="88" builtinId="19" customBuiltin="1"/>
    <cellStyle name="Heading 4 2" xfId="352"/>
    <cellStyle name="Heading 4 3" xfId="773"/>
    <cellStyle name="Heading 4 4" xfId="808"/>
    <cellStyle name="Heading 4 5" xfId="851"/>
    <cellStyle name="HMRCalculated" xfId="89"/>
    <cellStyle name="HMRCalculated 2" xfId="474"/>
    <cellStyle name="HMRInput" xfId="90"/>
    <cellStyle name="Hyperlink 2" xfId="475"/>
    <cellStyle name="Hyperlink 3" xfId="476"/>
    <cellStyle name="Hyperlink 4" xfId="477"/>
    <cellStyle name="Input" xfId="91" builtinId="20" customBuiltin="1"/>
    <cellStyle name="Input 2" xfId="92"/>
    <cellStyle name="Input 3" xfId="93"/>
    <cellStyle name="Input 4" xfId="774"/>
    <cellStyle name="Input 5" xfId="812"/>
    <cellStyle name="Input 6" xfId="855"/>
    <cellStyle name="Insatisfaisant" xfId="94"/>
    <cellStyle name="Linked Cell" xfId="95" builtinId="24" customBuiltin="1"/>
    <cellStyle name="Linked Cell 2" xfId="353"/>
    <cellStyle name="Linked Cell 3" xfId="775"/>
    <cellStyle name="Linked Cell 4" xfId="815"/>
    <cellStyle name="Linked Cell 5" xfId="858"/>
    <cellStyle name="Migliaia 2" xfId="96"/>
    <cellStyle name="Migliaia 3" xfId="97"/>
    <cellStyle name="Neutral" xfId="98" builtinId="28" customBuiltin="1"/>
    <cellStyle name="Neutral 2" xfId="354"/>
    <cellStyle name="Neutral 3" xfId="776"/>
    <cellStyle name="Neutral 4" xfId="811"/>
    <cellStyle name="Neutral 5" xfId="854"/>
    <cellStyle name="Neutre" xfId="99"/>
    <cellStyle name="Normal" xfId="0" builtinId="0"/>
    <cellStyle name="Normal 10" xfId="100"/>
    <cellStyle name="Normal 10 2" xfId="152"/>
    <cellStyle name="Normal 10 2 2" xfId="438"/>
    <cellStyle name="Normal 10 3" xfId="777"/>
    <cellStyle name="Normal 10 4" xfId="1056"/>
    <cellStyle name="Normal 11" xfId="101"/>
    <cellStyle name="Normal 11 2" xfId="355"/>
    <cellStyle name="Normal 12" xfId="356"/>
    <cellStyle name="Normal 12 2" xfId="1057"/>
    <cellStyle name="Normal 13" xfId="357"/>
    <cellStyle name="Normal 13 2" xfId="1058"/>
    <cellStyle name="Normal 14" xfId="102"/>
    <cellStyle name="Normal 14 2" xfId="778"/>
    <cellStyle name="Normal 15" xfId="358"/>
    <cellStyle name="Normal 16" xfId="359"/>
    <cellStyle name="Normal 17" xfId="360"/>
    <cellStyle name="Normal 18" xfId="361"/>
    <cellStyle name="Normal 18 2" xfId="1059"/>
    <cellStyle name="Normal 19" xfId="362"/>
    <cellStyle name="Normal 19 2" xfId="1060"/>
    <cellStyle name="Normal 2" xfId="103"/>
    <cellStyle name="Normal 2 2" xfId="104"/>
    <cellStyle name="Normal 2 2 2" xfId="478"/>
    <cellStyle name="Normal 2 2 2 2" xfId="479"/>
    <cellStyle name="Normal 2 2 3" xfId="480"/>
    <cellStyle name="Normal 2 3" xfId="105"/>
    <cellStyle name="Normal 2 3 2" xfId="106"/>
    <cellStyle name="Normal 2 3 3" xfId="1062"/>
    <cellStyle name="Normal 2 3_1.6 - CFS" xfId="481"/>
    <cellStyle name="Normal 2 4" xfId="107"/>
    <cellStyle name="Normal 2 5" xfId="108"/>
    <cellStyle name="Normal 2 6" xfId="426"/>
    <cellStyle name="Normal 2 7" xfId="1061"/>
    <cellStyle name="Normal 2 8" xfId="1127"/>
    <cellStyle name="Normal 2_1.6 - CFS" xfId="482"/>
    <cellStyle name="Normal 20" xfId="363"/>
    <cellStyle name="Normal 20 2" xfId="1063"/>
    <cellStyle name="Normal 21" xfId="364"/>
    <cellStyle name="Normal 21 2" xfId="1064"/>
    <cellStyle name="Normal 22" xfId="365"/>
    <cellStyle name="Normal 22 2" xfId="1065"/>
    <cellStyle name="Normal 23" xfId="366"/>
    <cellStyle name="Normal 23 2" xfId="1066"/>
    <cellStyle name="Normal 24" xfId="367"/>
    <cellStyle name="Normal 24 2" xfId="779"/>
    <cellStyle name="Normal 24 3" xfId="1067"/>
    <cellStyle name="Normal 25" xfId="368"/>
    <cellStyle name="Normal 25 2" xfId="780"/>
    <cellStyle name="Normal 25 3" xfId="1068"/>
    <cellStyle name="Normal 26" xfId="369"/>
    <cellStyle name="Normal 26 2" xfId="1069"/>
    <cellStyle name="Normal 27" xfId="370"/>
    <cellStyle name="Normal 27 2" xfId="1070"/>
    <cellStyle name="Normal 28" xfId="371"/>
    <cellStyle name="Normal 28 2" xfId="1071"/>
    <cellStyle name="Normal 29" xfId="372"/>
    <cellStyle name="Normal 29 2" xfId="1072"/>
    <cellStyle name="Normal 3" xfId="109"/>
    <cellStyle name="Normal 3 2" xfId="110"/>
    <cellStyle name="Normal 3 2 2" xfId="437"/>
    <cellStyle name="Normal 3 2 3" xfId="1074"/>
    <cellStyle name="Normal 3 3" xfId="111"/>
    <cellStyle name="Normal 3 3 2" xfId="483"/>
    <cellStyle name="Normal 3 3 3" xfId="484"/>
    <cellStyle name="Normal 3 3 4" xfId="1075"/>
    <cellStyle name="Normal 3 3_1.6 - CFS" xfId="485"/>
    <cellStyle name="Normal 3 4" xfId="112"/>
    <cellStyle name="Normal 3 5" xfId="846"/>
    <cellStyle name="Normal 3 6" xfId="889"/>
    <cellStyle name="Normal 3 7" xfId="1073"/>
    <cellStyle name="Normal 3_1.6 - CFS" xfId="486"/>
    <cellStyle name="Normal 30" xfId="373"/>
    <cellStyle name="Normal 30 2" xfId="1076"/>
    <cellStyle name="Normal 31" xfId="374"/>
    <cellStyle name="Normal 31 2" xfId="1077"/>
    <cellStyle name="Normal 32" xfId="375"/>
    <cellStyle name="Normal 32 2" xfId="1078"/>
    <cellStyle name="Normal 33" xfId="376"/>
    <cellStyle name="Normal 33 2" xfId="1079"/>
    <cellStyle name="Normal 34" xfId="377"/>
    <cellStyle name="Normal 34 2" xfId="1080"/>
    <cellStyle name="Normal 35" xfId="378"/>
    <cellStyle name="Normal 35 2" xfId="1081"/>
    <cellStyle name="Normal 36" xfId="379"/>
    <cellStyle name="Normal 36 2" xfId="1082"/>
    <cellStyle name="Normal 37" xfId="380"/>
    <cellStyle name="Normal 37 2" xfId="441"/>
    <cellStyle name="Normal 38" xfId="381"/>
    <cellStyle name="Normal 38 2" xfId="382"/>
    <cellStyle name="Normal 38 3" xfId="1083"/>
    <cellStyle name="Normal 39" xfId="150"/>
    <cellStyle name="Normal 39 2" xfId="496"/>
    <cellStyle name="Normal 4" xfId="113"/>
    <cellStyle name="Normal 4 2" xfId="383"/>
    <cellStyle name="Normal 4 2 2" xfId="781"/>
    <cellStyle name="Normal 4 2 2 2" xfId="782"/>
    <cellStyle name="Normal 4 2 3" xfId="783"/>
    <cellStyle name="Normal 4 3" xfId="430"/>
    <cellStyle name="Normal 4 4" xfId="1084"/>
    <cellStyle name="Normal 4_1.6 - CFS" xfId="487"/>
    <cellStyle name="Normal 40" xfId="384"/>
    <cellStyle name="Normal 40 2" xfId="443"/>
    <cellStyle name="Normal 41" xfId="148"/>
    <cellStyle name="Normal 42" xfId="385"/>
    <cellStyle name="Normal 43" xfId="439"/>
    <cellStyle name="Normal 44" xfId="442"/>
    <cellStyle name="Normal 45" xfId="445"/>
    <cellStyle name="Normal 46" xfId="446"/>
    <cellStyle name="Normal 47" xfId="494"/>
    <cellStyle name="Normal 47 2" xfId="500"/>
    <cellStyle name="Normal 48" xfId="499"/>
    <cellStyle name="Normal 49" xfId="801"/>
    <cellStyle name="Normal 5" xfId="114"/>
    <cellStyle name="Normal 5 2" xfId="386"/>
    <cellStyle name="Normal 5 2 2" xfId="1086"/>
    <cellStyle name="Normal 5 3" xfId="784"/>
    <cellStyle name="Normal 5 4" xfId="1085"/>
    <cellStyle name="Normal 50" xfId="803"/>
    <cellStyle name="Normal 51" xfId="890"/>
    <cellStyle name="Normal 6" xfId="115"/>
    <cellStyle name="Normal 6 2" xfId="434"/>
    <cellStyle name="Normal 6 2 2" xfId="1125"/>
    <cellStyle name="Normal 6 3" xfId="488"/>
    <cellStyle name="Normal 6 4" xfId="489"/>
    <cellStyle name="Normal 6 5" xfId="1087"/>
    <cellStyle name="Normal 6_1.6 - CFS" xfId="490"/>
    <cellStyle name="Normal 7" xfId="116"/>
    <cellStyle name="Normal 7 2" xfId="435"/>
    <cellStyle name="Normal 8" xfId="117"/>
    <cellStyle name="Normal 8 2" xfId="785"/>
    <cellStyle name="Normal 8 2 2" xfId="786"/>
    <cellStyle name="Normal 9" xfId="118"/>
    <cellStyle name="Normal 9 2" xfId="119"/>
    <cellStyle name="Normal 9 3" xfId="845"/>
    <cellStyle name="Normal 9 4" xfId="888"/>
    <cellStyle name="Normal 9 5" xfId="1088"/>
    <cellStyle name="Normal_ALPHA TIRANA 2004 - Notes to fs - 27.01.2005 KSS FINAL" xfId="120"/>
    <cellStyle name="Normal_FKFS" xfId="121"/>
    <cellStyle name="Normal_FKTB" xfId="122"/>
    <cellStyle name="Normal_Profit &amp; Loss acc. Albavia" xfId="123"/>
    <cellStyle name="Normal_Profit &amp; Loss acc. Albavia 2" xfId="440"/>
    <cellStyle name="Normale 2" xfId="124"/>
    <cellStyle name="Normale 3" xfId="125"/>
    <cellStyle name="Normale 4" xfId="126"/>
    <cellStyle name="Normalny_AKTYWA" xfId="127"/>
    <cellStyle name="Note" xfId="128" builtinId="10" customBuiltin="1"/>
    <cellStyle name="Note 10" xfId="387"/>
    <cellStyle name="Note 10 2" xfId="1089"/>
    <cellStyle name="Note 11" xfId="388"/>
    <cellStyle name="Note 11 2" xfId="1090"/>
    <cellStyle name="Note 12" xfId="389"/>
    <cellStyle name="Note 12 2" xfId="1091"/>
    <cellStyle name="Note 13" xfId="390"/>
    <cellStyle name="Note 13 2" xfId="1092"/>
    <cellStyle name="Note 14" xfId="391"/>
    <cellStyle name="Note 14 2" xfId="1093"/>
    <cellStyle name="Note 15" xfId="392"/>
    <cellStyle name="Note 15 2" xfId="1094"/>
    <cellStyle name="Note 16" xfId="393"/>
    <cellStyle name="Note 16 2" xfId="1095"/>
    <cellStyle name="Note 17" xfId="394"/>
    <cellStyle name="Note 17 2" xfId="1096"/>
    <cellStyle name="Note 18" xfId="395"/>
    <cellStyle name="Note 18 2" xfId="1097"/>
    <cellStyle name="Note 19" xfId="396"/>
    <cellStyle name="Note 19 2" xfId="1098"/>
    <cellStyle name="Note 2" xfId="397"/>
    <cellStyle name="Note 20" xfId="398"/>
    <cellStyle name="Note 20 2" xfId="1099"/>
    <cellStyle name="Note 21" xfId="399"/>
    <cellStyle name="Note 21 2" xfId="1100"/>
    <cellStyle name="Note 22" xfId="400"/>
    <cellStyle name="Note 22 2" xfId="1101"/>
    <cellStyle name="Note 23" xfId="401"/>
    <cellStyle name="Note 23 2" xfId="1102"/>
    <cellStyle name="Note 24" xfId="402"/>
    <cellStyle name="Note 24 2" xfId="1103"/>
    <cellStyle name="Note 25" xfId="403"/>
    <cellStyle name="Note 25 2" xfId="1104"/>
    <cellStyle name="Note 26" xfId="404"/>
    <cellStyle name="Note 26 2" xfId="1105"/>
    <cellStyle name="Note 27" xfId="405"/>
    <cellStyle name="Note 27 2" xfId="1106"/>
    <cellStyle name="Note 28" xfId="406"/>
    <cellStyle name="Note 28 2" xfId="1107"/>
    <cellStyle name="Note 29" xfId="407"/>
    <cellStyle name="Note 29 2" xfId="1108"/>
    <cellStyle name="Note 3" xfId="408"/>
    <cellStyle name="Note 3 2" xfId="1109"/>
    <cellStyle name="Note 30" xfId="409"/>
    <cellStyle name="Note 30 2" xfId="1110"/>
    <cellStyle name="Note 31" xfId="410"/>
    <cellStyle name="Note 31 2" xfId="1111"/>
    <cellStyle name="Note 32" xfId="411"/>
    <cellStyle name="Note 32 2" xfId="1112"/>
    <cellStyle name="Note 33" xfId="412"/>
    <cellStyle name="Note 33 2" xfId="1113"/>
    <cellStyle name="Note 34" xfId="413"/>
    <cellStyle name="Note 34 2" xfId="1114"/>
    <cellStyle name="Note 35" xfId="414"/>
    <cellStyle name="Note 35 2" xfId="1115"/>
    <cellStyle name="Note 36" xfId="415"/>
    <cellStyle name="Note 36 2" xfId="1116"/>
    <cellStyle name="Note 37" xfId="787"/>
    <cellStyle name="Note 38" xfId="788"/>
    <cellStyle name="Note 39" xfId="789"/>
    <cellStyle name="Note 4" xfId="416"/>
    <cellStyle name="Note 4 2" xfId="1117"/>
    <cellStyle name="Note 40" xfId="790"/>
    <cellStyle name="Note 41" xfId="791"/>
    <cellStyle name="Note 42" xfId="792"/>
    <cellStyle name="Note 43" xfId="793"/>
    <cellStyle name="Note 44" xfId="794"/>
    <cellStyle name="Note 45" xfId="795"/>
    <cellStyle name="Note 46" xfId="818"/>
    <cellStyle name="Note 47" xfId="861"/>
    <cellStyle name="Note 5" xfId="417"/>
    <cellStyle name="Note 5 2" xfId="1118"/>
    <cellStyle name="Note 6" xfId="418"/>
    <cellStyle name="Note 6 2" xfId="1119"/>
    <cellStyle name="Note 7" xfId="419"/>
    <cellStyle name="Note 7 2" xfId="1120"/>
    <cellStyle name="Note 8" xfId="420"/>
    <cellStyle name="Note 8 2" xfId="1121"/>
    <cellStyle name="Note 9" xfId="421"/>
    <cellStyle name="Note 9 2" xfId="1122"/>
    <cellStyle name="Output" xfId="129" builtinId="21" customBuiltin="1"/>
    <cellStyle name="Output 2" xfId="422"/>
    <cellStyle name="Output 3" xfId="796"/>
    <cellStyle name="Output 4" xfId="813"/>
    <cellStyle name="Output 5" xfId="856"/>
    <cellStyle name="Percent 2" xfId="130"/>
    <cellStyle name="Percent 2 2" xfId="131"/>
    <cellStyle name="Percent 2 2 2" xfId="797"/>
    <cellStyle name="Percent 2 3" xfId="428"/>
    <cellStyle name="Percent 3" xfId="132"/>
    <cellStyle name="Percent 3 2" xfId="133"/>
    <cellStyle name="Percent 4" xfId="134"/>
    <cellStyle name="Percent 5" xfId="429"/>
    <cellStyle name="Percent 5 2" xfId="491"/>
    <cellStyle name="Percent 6" xfId="447"/>
    <cellStyle name="Percent 7" xfId="492"/>
    <cellStyle name="Percent 8" xfId="892"/>
    <cellStyle name="Percentuale 2" xfId="135"/>
    <cellStyle name="Satisfaisant" xfId="136"/>
    <cellStyle name="Sortie" xfId="137"/>
    <cellStyle name="Sortie 2" xfId="493"/>
    <cellStyle name="Texte explicatif" xfId="138"/>
    <cellStyle name="Title" xfId="139" builtinId="15" customBuiltin="1"/>
    <cellStyle name="Title 2" xfId="423"/>
    <cellStyle name="Title 3" xfId="798"/>
    <cellStyle name="Title 4" xfId="804"/>
    <cellStyle name="Title 5" xfId="847"/>
    <cellStyle name="Titre" xfId="140"/>
    <cellStyle name="Titre 1" xfId="141"/>
    <cellStyle name="Titre 2" xfId="142"/>
    <cellStyle name="Titre 3" xfId="143"/>
    <cellStyle name="Titre 3 2" xfId="1123"/>
    <cellStyle name="Titre 4" xfId="144"/>
    <cellStyle name="Total" xfId="145" builtinId="25" customBuiltin="1"/>
    <cellStyle name="Total 2" xfId="424"/>
    <cellStyle name="Total 3" xfId="799"/>
    <cellStyle name="Total 4" xfId="820"/>
    <cellStyle name="Total 5" xfId="863"/>
    <cellStyle name="Vérification" xfId="146"/>
    <cellStyle name="Warning Text" xfId="147" builtinId="11" customBuiltin="1"/>
    <cellStyle name="Warning Text 2" xfId="425"/>
    <cellStyle name="Warning Text 3" xfId="800"/>
    <cellStyle name="Warning Text 4" xfId="817"/>
    <cellStyle name="Warning Text 5" xfId="860"/>
    <cellStyle name="常规_civil quantity(plan2)11.22" xfId="43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00"/>
      <rgbColor rgb="00000000"/>
      <rgbColor rgb="00000000"/>
      <rgbColor rgb="00000000"/>
      <rgbColor rgb="00000000"/>
      <rgbColor rgb="00008000"/>
      <rgbColor rgb="00000000"/>
      <rgbColor rgb="00808000"/>
      <rgbColor rgb="00000000"/>
      <rgbColor rgb="00000000"/>
      <rgbColor rgb="00C0C0C0"/>
      <rgbColor rgb="00808080"/>
      <rgbColor rgb="009999FF"/>
      <rgbColor rgb="00000000"/>
      <rgbColor rgb="00FFFFCC"/>
      <rgbColor rgb="00000000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CEM%202008/INCOMING%20REP/Mgmt%2005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0"/>
  <sheetViews>
    <sheetView zoomScaleSheetLayoutView="100" workbookViewId="0">
      <pane xSplit="2" ySplit="3" topLeftCell="H4" activePane="bottomRight" state="frozen"/>
      <selection activeCell="G2" sqref="G2"/>
      <selection pane="topRight" activeCell="G2" sqref="G2"/>
      <selection pane="bottomLeft" activeCell="G2" sqref="G2"/>
      <selection pane="bottomRight" activeCell="H428" sqref="H428"/>
    </sheetView>
  </sheetViews>
  <sheetFormatPr defaultRowHeight="15" outlineLevelRow="1" outlineLevelCol="1"/>
  <cols>
    <col min="1" max="1" width="11" style="147" bestFit="1" customWidth="1"/>
    <col min="2" max="2" width="56.5703125" style="248" bestFit="1" customWidth="1"/>
    <col min="3" max="3" width="7.28515625" style="248" hidden="1" customWidth="1" outlineLevel="1"/>
    <col min="4" max="4" width="17.28515625" style="260" hidden="1" customWidth="1" outlineLevel="1" collapsed="1"/>
    <col min="5" max="5" width="17.28515625" style="260" hidden="1" customWidth="1" outlineLevel="1"/>
    <col min="6" max="7" width="16.42578125" style="260" hidden="1" customWidth="1" outlineLevel="1"/>
    <col min="8" max="8" width="16.42578125" style="260" bestFit="1" customWidth="1" collapsed="1"/>
    <col min="9" max="9" width="16.42578125" style="260" bestFit="1" customWidth="1"/>
    <col min="10" max="10" width="4.7109375" style="252" bestFit="1" customWidth="1"/>
    <col min="11" max="11" width="4.85546875" style="253" bestFit="1" customWidth="1"/>
    <col min="12" max="12" width="6" style="183" bestFit="1" customWidth="1"/>
    <col min="13" max="13" width="17.7109375" style="221" bestFit="1" customWidth="1"/>
    <col min="14" max="14" width="17.5703125" style="184" bestFit="1" customWidth="1"/>
    <col min="15" max="15" width="12.85546875" style="258" bestFit="1" customWidth="1"/>
    <col min="16" max="16" width="13.85546875" style="258" customWidth="1"/>
    <col min="17" max="16384" width="9.140625" style="258"/>
  </cols>
  <sheetData>
    <row r="1" spans="1:14" s="146" customFormat="1" ht="18.75">
      <c r="A1" s="576" t="s">
        <v>2353</v>
      </c>
      <c r="B1" s="576"/>
      <c r="C1" s="576"/>
      <c r="D1" s="576"/>
      <c r="E1" s="576"/>
      <c r="F1" s="576"/>
      <c r="G1" s="577"/>
      <c r="H1" s="576"/>
      <c r="I1" s="576"/>
      <c r="J1" s="576"/>
      <c r="K1" s="576"/>
      <c r="L1" s="144"/>
      <c r="M1" s="145"/>
    </row>
    <row r="2" spans="1:14" s="153" customFormat="1">
      <c r="A2" s="147"/>
      <c r="B2" s="148"/>
      <c r="C2" s="149"/>
      <c r="D2" s="150" t="s">
        <v>300</v>
      </c>
      <c r="E2" s="150"/>
      <c r="F2" s="150" t="s">
        <v>870</v>
      </c>
      <c r="G2" s="150"/>
      <c r="H2" s="150" t="s">
        <v>301</v>
      </c>
      <c r="I2" s="150"/>
      <c r="J2" s="578" t="s">
        <v>2354</v>
      </c>
      <c r="K2" s="578"/>
      <c r="L2" s="151"/>
      <c r="M2" s="152"/>
    </row>
    <row r="3" spans="1:14" s="153" customFormat="1">
      <c r="A3" s="148" t="s">
        <v>2355</v>
      </c>
      <c r="B3" s="154" t="s">
        <v>3194</v>
      </c>
      <c r="C3" s="155"/>
      <c r="D3" s="156" t="s">
        <v>871</v>
      </c>
      <c r="E3" s="156" t="s">
        <v>872</v>
      </c>
      <c r="F3" s="156" t="s">
        <v>871</v>
      </c>
      <c r="G3" s="156" t="s">
        <v>872</v>
      </c>
      <c r="H3" s="156" t="s">
        <v>871</v>
      </c>
      <c r="I3" s="156" t="s">
        <v>872</v>
      </c>
      <c r="J3" s="157" t="s">
        <v>2356</v>
      </c>
      <c r="K3" s="158" t="s">
        <v>2357</v>
      </c>
      <c r="L3" s="151"/>
      <c r="M3" s="292" t="s">
        <v>3146</v>
      </c>
      <c r="N3" s="237" t="s">
        <v>3145</v>
      </c>
    </row>
    <row r="4" spans="1:14" s="165" customFormat="1" outlineLevel="1">
      <c r="A4" s="196" t="s">
        <v>2358</v>
      </c>
      <c r="B4" s="196" t="s">
        <v>2359</v>
      </c>
      <c r="C4" s="160"/>
      <c r="D4" s="161">
        <v>0</v>
      </c>
      <c r="E4" s="161">
        <v>1200000000</v>
      </c>
      <c r="F4" s="161">
        <v>0</v>
      </c>
      <c r="G4" s="161">
        <v>1300000000</v>
      </c>
      <c r="H4" s="161">
        <v>0</v>
      </c>
      <c r="I4" s="161">
        <v>2500000000</v>
      </c>
      <c r="J4" s="162">
        <v>53</v>
      </c>
      <c r="K4" s="162">
        <v>53</v>
      </c>
      <c r="L4" s="163"/>
      <c r="M4" s="164"/>
      <c r="N4" s="164"/>
    </row>
    <row r="5" spans="1:14" s="165" customFormat="1" outlineLevel="1">
      <c r="A5" s="196" t="s">
        <v>2360</v>
      </c>
      <c r="B5" s="196" t="s">
        <v>2361</v>
      </c>
      <c r="C5" s="160"/>
      <c r="D5" s="161">
        <v>1068768861.84</v>
      </c>
      <c r="E5" s="161">
        <v>0</v>
      </c>
      <c r="F5" s="161">
        <v>0</v>
      </c>
      <c r="G5" s="161">
        <v>49843670.490000002</v>
      </c>
      <c r="H5" s="161">
        <v>1018925191.35</v>
      </c>
      <c r="I5" s="161">
        <v>0</v>
      </c>
      <c r="J5" s="162">
        <v>60</v>
      </c>
      <c r="K5" s="162">
        <v>60</v>
      </c>
      <c r="L5" s="163"/>
      <c r="M5" s="164"/>
      <c r="N5" s="164"/>
    </row>
    <row r="6" spans="1:14" s="153" customFormat="1" outlineLevel="1">
      <c r="A6" s="196" t="s">
        <v>2362</v>
      </c>
      <c r="B6" s="196" t="s">
        <v>2363</v>
      </c>
      <c r="C6" s="160"/>
      <c r="D6" s="161">
        <v>0</v>
      </c>
      <c r="E6" s="161">
        <v>49843670.489599988</v>
      </c>
      <c r="F6" s="161">
        <v>49843670.490000002</v>
      </c>
      <c r="G6" s="161">
        <v>0</v>
      </c>
      <c r="H6" s="161">
        <v>4.000091552734375E-4</v>
      </c>
      <c r="I6" s="161">
        <v>0</v>
      </c>
      <c r="J6" s="162">
        <v>60</v>
      </c>
      <c r="K6" s="162">
        <v>60</v>
      </c>
      <c r="L6" s="151"/>
      <c r="M6" s="164"/>
      <c r="N6" s="164"/>
    </row>
    <row r="7" spans="1:14" s="153" customFormat="1" outlineLevel="1">
      <c r="A7" s="285">
        <v>1511</v>
      </c>
      <c r="B7" s="196" t="s">
        <v>2364</v>
      </c>
      <c r="C7" s="238"/>
      <c r="D7" s="161"/>
      <c r="E7" s="181"/>
      <c r="F7" s="161">
        <v>0</v>
      </c>
      <c r="G7" s="161">
        <v>5894372</v>
      </c>
      <c r="H7" s="161">
        <v>0</v>
      </c>
      <c r="I7" s="161">
        <v>5894372</v>
      </c>
      <c r="J7" s="162">
        <v>69</v>
      </c>
      <c r="K7" s="162">
        <v>69</v>
      </c>
      <c r="L7" s="151"/>
      <c r="M7" s="164"/>
      <c r="N7" s="164"/>
    </row>
    <row r="8" spans="1:14" s="153" customFormat="1" outlineLevel="1">
      <c r="A8" s="196" t="s">
        <v>2365</v>
      </c>
      <c r="B8" s="196" t="s">
        <v>2366</v>
      </c>
      <c r="C8" s="166"/>
      <c r="D8" s="161">
        <v>0</v>
      </c>
      <c r="E8" s="161">
        <v>941400000</v>
      </c>
      <c r="F8" s="161">
        <v>737385714.38499999</v>
      </c>
      <c r="G8" s="161">
        <v>506471428.55000001</v>
      </c>
      <c r="H8" s="161">
        <v>0</v>
      </c>
      <c r="I8" s="161">
        <v>710485714.16499996</v>
      </c>
      <c r="J8" s="167">
        <v>73</v>
      </c>
      <c r="K8" s="168">
        <v>73</v>
      </c>
      <c r="L8" s="151"/>
      <c r="M8" s="164"/>
      <c r="N8" s="164"/>
    </row>
    <row r="9" spans="1:14" s="170" customFormat="1" outlineLevel="1">
      <c r="A9" s="196" t="s">
        <v>2367</v>
      </c>
      <c r="B9" s="196" t="s">
        <v>2368</v>
      </c>
      <c r="C9" s="166"/>
      <c r="D9" s="161">
        <v>0</v>
      </c>
      <c r="E9" s="161">
        <v>2824200000</v>
      </c>
      <c r="F9" s="161">
        <v>2719285714.6827998</v>
      </c>
      <c r="G9" s="161">
        <v>2026542857.1800001</v>
      </c>
      <c r="H9" s="161">
        <v>0</v>
      </c>
      <c r="I9" s="161">
        <v>2131457142.4972</v>
      </c>
      <c r="J9" s="167">
        <v>73</v>
      </c>
      <c r="K9" s="168">
        <v>73</v>
      </c>
      <c r="L9" s="169"/>
      <c r="M9" s="164"/>
      <c r="N9" s="164"/>
    </row>
    <row r="10" spans="1:14" s="170" customFormat="1" outlineLevel="1">
      <c r="A10" s="196" t="s">
        <v>2369</v>
      </c>
      <c r="B10" s="196" t="s">
        <v>2370</v>
      </c>
      <c r="C10" s="166"/>
      <c r="D10" s="161">
        <v>0</v>
      </c>
      <c r="E10" s="161">
        <v>2824200000</v>
      </c>
      <c r="F10" s="161">
        <v>2793535714.6827998</v>
      </c>
      <c r="G10" s="161">
        <v>2100792857.1800001</v>
      </c>
      <c r="H10" s="161">
        <v>0</v>
      </c>
      <c r="I10" s="161">
        <v>2131457142.4972003</v>
      </c>
      <c r="J10" s="167">
        <v>73</v>
      </c>
      <c r="K10" s="168">
        <v>73</v>
      </c>
      <c r="L10" s="169"/>
      <c r="M10" s="164"/>
      <c r="N10" s="164"/>
    </row>
    <row r="11" spans="1:14" s="165" customFormat="1" outlineLevel="1">
      <c r="A11" s="196" t="s">
        <v>2371</v>
      </c>
      <c r="B11" s="196" t="s">
        <v>2372</v>
      </c>
      <c r="C11" s="166"/>
      <c r="D11" s="161">
        <v>0</v>
      </c>
      <c r="E11" s="161">
        <v>753120000</v>
      </c>
      <c r="F11" s="161">
        <v>728385714.05999994</v>
      </c>
      <c r="G11" s="161">
        <v>543654285.73000002</v>
      </c>
      <c r="H11" s="161">
        <v>0</v>
      </c>
      <c r="I11" s="161">
        <v>568388571.66999996</v>
      </c>
      <c r="J11" s="167">
        <v>73</v>
      </c>
      <c r="K11" s="168">
        <v>73</v>
      </c>
      <c r="L11" s="163"/>
      <c r="M11" s="164">
        <f>SUM(I8:I11)</f>
        <v>5541788570.8294001</v>
      </c>
      <c r="N11" s="164"/>
    </row>
    <row r="12" spans="1:14" s="165" customFormat="1" outlineLevel="1">
      <c r="A12" s="196" t="s">
        <v>2373</v>
      </c>
      <c r="B12" s="196" t="s">
        <v>2374</v>
      </c>
      <c r="C12" s="166"/>
      <c r="D12" s="161">
        <v>0</v>
      </c>
      <c r="E12" s="161">
        <v>3435192508.7420998</v>
      </c>
      <c r="F12" s="161">
        <v>6895552903.04</v>
      </c>
      <c r="G12" s="161">
        <v>4825273059.0299997</v>
      </c>
      <c r="H12" s="161">
        <v>0</v>
      </c>
      <c r="I12" s="161">
        <v>1364912664.7320995</v>
      </c>
      <c r="J12" s="167">
        <v>78</v>
      </c>
      <c r="K12" s="167">
        <v>78</v>
      </c>
      <c r="L12" s="163"/>
      <c r="M12" s="164">
        <f>SUM(I8:I12)</f>
        <v>6906701235.5614996</v>
      </c>
      <c r="N12" s="164"/>
    </row>
    <row r="13" spans="1:14" s="153" customFormat="1" outlineLevel="1">
      <c r="A13" s="196" t="s">
        <v>2375</v>
      </c>
      <c r="B13" s="196" t="s">
        <v>2376</v>
      </c>
      <c r="C13" s="174"/>
      <c r="D13" s="161">
        <v>2426324</v>
      </c>
      <c r="E13" s="161">
        <v>0</v>
      </c>
      <c r="F13" s="161">
        <v>0</v>
      </c>
      <c r="G13" s="161">
        <v>0</v>
      </c>
      <c r="H13" s="161">
        <v>2426324</v>
      </c>
      <c r="I13" s="161">
        <v>0</v>
      </c>
      <c r="J13" s="172">
        <v>4</v>
      </c>
      <c r="K13" s="173">
        <v>4</v>
      </c>
      <c r="L13" s="151"/>
      <c r="M13" s="164"/>
      <c r="N13" s="164"/>
    </row>
    <row r="14" spans="1:14" s="153" customFormat="1" outlineLevel="1">
      <c r="A14" s="196" t="s">
        <v>2377</v>
      </c>
      <c r="B14" s="196" t="s">
        <v>2378</v>
      </c>
      <c r="C14" s="160"/>
      <c r="D14" s="161">
        <v>881177523</v>
      </c>
      <c r="E14" s="161">
        <v>0</v>
      </c>
      <c r="F14" s="161">
        <v>0</v>
      </c>
      <c r="G14" s="161">
        <v>0</v>
      </c>
      <c r="H14" s="161">
        <v>881177523</v>
      </c>
      <c r="I14" s="161">
        <v>0</v>
      </c>
      <c r="J14" s="172">
        <v>6</v>
      </c>
      <c r="K14" s="173">
        <v>6</v>
      </c>
      <c r="L14" s="151"/>
      <c r="M14" s="164"/>
      <c r="N14" s="164"/>
    </row>
    <row r="15" spans="1:14" s="170" customFormat="1" outlineLevel="1">
      <c r="A15" s="196" t="s">
        <v>2379</v>
      </c>
      <c r="B15" s="196" t="s">
        <v>2380</v>
      </c>
      <c r="C15" s="160"/>
      <c r="D15" s="161">
        <v>0</v>
      </c>
      <c r="E15" s="161">
        <v>0</v>
      </c>
      <c r="F15" s="161">
        <v>537307080.09000003</v>
      </c>
      <c r="G15" s="161">
        <v>25855788.790000007</v>
      </c>
      <c r="H15" s="161">
        <v>511451291.30000001</v>
      </c>
      <c r="I15" s="161">
        <v>0</v>
      </c>
      <c r="J15" s="172"/>
      <c r="K15" s="168"/>
      <c r="L15" s="169">
        <v>7</v>
      </c>
      <c r="M15" s="164"/>
      <c r="N15" s="164"/>
    </row>
    <row r="16" spans="1:14" s="153" customFormat="1" outlineLevel="1">
      <c r="A16" s="196" t="s">
        <v>2381</v>
      </c>
      <c r="B16" s="196" t="s">
        <v>2382</v>
      </c>
      <c r="C16" s="166"/>
      <c r="D16" s="161">
        <v>0</v>
      </c>
      <c r="E16" s="161">
        <v>0</v>
      </c>
      <c r="F16" s="161">
        <v>6111490</v>
      </c>
      <c r="G16" s="161">
        <v>0</v>
      </c>
      <c r="H16" s="161">
        <v>6111490</v>
      </c>
      <c r="I16" s="161">
        <v>0</v>
      </c>
      <c r="J16" s="172"/>
      <c r="K16" s="168"/>
      <c r="L16" s="151">
        <v>7</v>
      </c>
      <c r="M16" s="164"/>
      <c r="N16" s="164"/>
    </row>
    <row r="17" spans="1:15" s="153" customFormat="1" outlineLevel="1">
      <c r="A17" s="196" t="s">
        <v>2383</v>
      </c>
      <c r="B17" s="196" t="s">
        <v>521</v>
      </c>
      <c r="C17" s="166"/>
      <c r="D17" s="161">
        <v>69337000</v>
      </c>
      <c r="E17" s="161">
        <v>0</v>
      </c>
      <c r="F17" s="161">
        <v>35144400</v>
      </c>
      <c r="G17" s="161">
        <v>0</v>
      </c>
      <c r="H17" s="161">
        <v>104481400</v>
      </c>
      <c r="I17" s="161">
        <v>0</v>
      </c>
      <c r="J17" s="172">
        <v>11</v>
      </c>
      <c r="K17" s="168">
        <v>11</v>
      </c>
      <c r="L17" s="151"/>
      <c r="M17" s="164"/>
      <c r="N17" s="164"/>
    </row>
    <row r="18" spans="1:15" s="153" customFormat="1" outlineLevel="1">
      <c r="A18" s="196" t="s">
        <v>2384</v>
      </c>
      <c r="B18" s="196" t="s">
        <v>522</v>
      </c>
      <c r="C18" s="174"/>
      <c r="D18" s="161">
        <v>542173421.57000005</v>
      </c>
      <c r="E18" s="161">
        <v>0</v>
      </c>
      <c r="F18" s="161">
        <v>2616595010.3599997</v>
      </c>
      <c r="G18" s="161">
        <v>0</v>
      </c>
      <c r="H18" s="161">
        <v>3158768431.9299998</v>
      </c>
      <c r="I18" s="161">
        <v>0</v>
      </c>
      <c r="J18" s="172">
        <v>11</v>
      </c>
      <c r="K18" s="168">
        <v>11</v>
      </c>
      <c r="L18" s="151"/>
      <c r="M18" s="164">
        <f>M19+M20</f>
        <v>11064164437.851149</v>
      </c>
      <c r="N18" s="164"/>
    </row>
    <row r="19" spans="1:15" s="153" customFormat="1" outlineLevel="1">
      <c r="A19" s="196" t="s">
        <v>2385</v>
      </c>
      <c r="B19" s="196" t="s">
        <v>2386</v>
      </c>
      <c r="C19" s="166"/>
      <c r="D19" s="161">
        <v>458900167.36580008</v>
      </c>
      <c r="E19" s="161">
        <v>0</v>
      </c>
      <c r="F19" s="161">
        <v>8186685047.8932991</v>
      </c>
      <c r="G19" s="161">
        <v>0</v>
      </c>
      <c r="H19" s="161">
        <v>8645585215.2591</v>
      </c>
      <c r="I19" s="161">
        <v>0</v>
      </c>
      <c r="J19" s="172">
        <v>12</v>
      </c>
      <c r="K19" s="168">
        <v>12</v>
      </c>
      <c r="L19" s="151"/>
      <c r="M19" s="164">
        <v>10345506887.531149</v>
      </c>
      <c r="N19" s="164"/>
    </row>
    <row r="20" spans="1:15" s="153" customFormat="1" outlineLevel="1">
      <c r="A20" s="196" t="s">
        <v>2387</v>
      </c>
      <c r="B20" s="196" t="s">
        <v>2388</v>
      </c>
      <c r="C20" s="166"/>
      <c r="D20" s="161">
        <v>70311151.659999996</v>
      </c>
      <c r="E20" s="161">
        <v>0</v>
      </c>
      <c r="F20" s="161">
        <v>17425390</v>
      </c>
      <c r="G20" s="161">
        <v>640000</v>
      </c>
      <c r="H20" s="161">
        <v>87096541.659999996</v>
      </c>
      <c r="I20" s="161">
        <v>0</v>
      </c>
      <c r="J20" s="172">
        <v>12</v>
      </c>
      <c r="K20" s="168">
        <v>12</v>
      </c>
      <c r="L20" s="151"/>
      <c r="M20" s="164">
        <f>M21+M22+M24+N24+O24</f>
        <v>718657550.32000005</v>
      </c>
      <c r="N20" s="164"/>
    </row>
    <row r="21" spans="1:15" s="153" customFormat="1" outlineLevel="1">
      <c r="A21" s="196" t="s">
        <v>2389</v>
      </c>
      <c r="B21" s="196" t="s">
        <v>2390</v>
      </c>
      <c r="C21" s="166"/>
      <c r="D21" s="161">
        <v>25149515.488000005</v>
      </c>
      <c r="E21" s="161">
        <v>0</v>
      </c>
      <c r="F21" s="161">
        <v>6071574.8849999998</v>
      </c>
      <c r="G21" s="161">
        <v>0</v>
      </c>
      <c r="H21" s="161">
        <v>31221090.373000007</v>
      </c>
      <c r="I21" s="161">
        <v>0</v>
      </c>
      <c r="J21" s="172">
        <v>13</v>
      </c>
      <c r="K21" s="168">
        <v>13</v>
      </c>
      <c r="L21" s="151"/>
      <c r="M21" s="164">
        <f>G57</f>
        <v>332693672.75</v>
      </c>
      <c r="N21" s="164"/>
    </row>
    <row r="22" spans="1:15" s="153" customFormat="1" outlineLevel="1">
      <c r="A22" s="196" t="s">
        <v>2391</v>
      </c>
      <c r="B22" s="196" t="s">
        <v>2392</v>
      </c>
      <c r="C22" s="175"/>
      <c r="D22" s="161">
        <v>2271573</v>
      </c>
      <c r="E22" s="161">
        <v>0</v>
      </c>
      <c r="F22" s="161">
        <v>0</v>
      </c>
      <c r="G22" s="161">
        <v>0</v>
      </c>
      <c r="H22" s="161">
        <v>2271573</v>
      </c>
      <c r="I22" s="161">
        <v>0</v>
      </c>
      <c r="J22" s="172">
        <v>13</v>
      </c>
      <c r="K22" s="168">
        <v>13</v>
      </c>
      <c r="L22" s="151"/>
      <c r="M22" s="164">
        <f>G50</f>
        <v>320751457.68000001</v>
      </c>
      <c r="N22" s="164"/>
    </row>
    <row r="23" spans="1:15" s="153" customFormat="1" outlineLevel="1">
      <c r="A23" s="196" t="s">
        <v>2393</v>
      </c>
      <c r="B23" s="196" t="s">
        <v>2394</v>
      </c>
      <c r="C23" s="166"/>
      <c r="D23" s="161">
        <v>24909055.616700001</v>
      </c>
      <c r="E23" s="161">
        <v>0</v>
      </c>
      <c r="F23" s="161">
        <v>60607890.593099996</v>
      </c>
      <c r="G23" s="161">
        <v>0</v>
      </c>
      <c r="H23" s="161">
        <v>85516946.209800005</v>
      </c>
      <c r="I23" s="161">
        <v>0</v>
      </c>
      <c r="J23" s="172">
        <v>13</v>
      </c>
      <c r="K23" s="168">
        <v>13</v>
      </c>
      <c r="L23" s="151"/>
      <c r="M23" s="164"/>
      <c r="N23" s="164"/>
    </row>
    <row r="24" spans="1:15" s="153" customFormat="1" outlineLevel="1">
      <c r="A24" s="196" t="s">
        <v>2395</v>
      </c>
      <c r="B24" s="196" t="s">
        <v>2396</v>
      </c>
      <c r="C24" s="166"/>
      <c r="D24" s="161">
        <v>10509956.939999999</v>
      </c>
      <c r="E24" s="161">
        <v>0</v>
      </c>
      <c r="F24" s="161">
        <v>9250362.1973999999</v>
      </c>
      <c r="G24" s="161">
        <v>0</v>
      </c>
      <c r="H24" s="161">
        <v>19760319.137400001</v>
      </c>
      <c r="I24" s="161">
        <v>0</v>
      </c>
      <c r="J24" s="172">
        <v>14</v>
      </c>
      <c r="K24" s="168">
        <v>14</v>
      </c>
      <c r="L24" s="151"/>
      <c r="M24" s="176">
        <f>SUM(M25:M41)</f>
        <v>40056277.490000002</v>
      </c>
      <c r="N24" s="176">
        <f>SUM(N25:N41)</f>
        <v>23952971.399999999</v>
      </c>
      <c r="O24" s="176">
        <f>SUM(O25:O41)</f>
        <v>1203171</v>
      </c>
    </row>
    <row r="25" spans="1:15" s="153" customFormat="1" outlineLevel="1">
      <c r="A25" s="240" t="s">
        <v>2397</v>
      </c>
      <c r="B25" s="240" t="s">
        <v>2398</v>
      </c>
      <c r="C25" s="166"/>
      <c r="D25" s="161">
        <v>1955275.83</v>
      </c>
      <c r="E25" s="161">
        <v>0</v>
      </c>
      <c r="F25" s="161">
        <v>2118083.5</v>
      </c>
      <c r="G25" s="161">
        <v>4073359.33</v>
      </c>
      <c r="H25" s="161">
        <v>0</v>
      </c>
      <c r="I25" s="161">
        <v>0</v>
      </c>
      <c r="J25" s="172">
        <v>14</v>
      </c>
      <c r="K25" s="168">
        <v>14</v>
      </c>
      <c r="L25" s="151"/>
      <c r="M25" s="164">
        <f>G25</f>
        <v>4073359.33</v>
      </c>
      <c r="N25" s="164"/>
    </row>
    <row r="26" spans="1:15" s="153" customFormat="1" outlineLevel="1">
      <c r="A26" s="177" t="s">
        <v>2399</v>
      </c>
      <c r="B26" s="177" t="s">
        <v>2400</v>
      </c>
      <c r="C26" s="166"/>
      <c r="D26" s="161">
        <v>0</v>
      </c>
      <c r="E26" s="161">
        <v>0</v>
      </c>
      <c r="F26" s="161">
        <v>2534502.33</v>
      </c>
      <c r="G26" s="161">
        <v>2534502.33</v>
      </c>
      <c r="H26" s="161">
        <v>0</v>
      </c>
      <c r="I26" s="161">
        <v>0</v>
      </c>
      <c r="J26" s="172">
        <v>14</v>
      </c>
      <c r="K26" s="168">
        <v>14</v>
      </c>
      <c r="L26" s="151"/>
      <c r="M26" s="164">
        <f>G26</f>
        <v>2534502.33</v>
      </c>
      <c r="N26" s="164"/>
    </row>
    <row r="27" spans="1:15" s="153" customFormat="1" outlineLevel="1">
      <c r="A27" s="177" t="s">
        <v>2401</v>
      </c>
      <c r="B27" s="177" t="s">
        <v>2402</v>
      </c>
      <c r="C27" s="178"/>
      <c r="D27" s="161">
        <v>0</v>
      </c>
      <c r="E27" s="161">
        <v>0</v>
      </c>
      <c r="F27" s="161">
        <v>3172120</v>
      </c>
      <c r="G27" s="161">
        <v>3172120</v>
      </c>
      <c r="H27" s="161">
        <v>0</v>
      </c>
      <c r="I27" s="161">
        <v>0</v>
      </c>
      <c r="J27" s="172">
        <v>14</v>
      </c>
      <c r="K27" s="168">
        <v>14</v>
      </c>
      <c r="L27" s="151"/>
      <c r="M27" s="164">
        <f>G27</f>
        <v>3172120</v>
      </c>
      <c r="N27" s="164"/>
    </row>
    <row r="28" spans="1:15" s="153" customFormat="1" outlineLevel="1">
      <c r="A28" s="177" t="s">
        <v>2403</v>
      </c>
      <c r="B28" s="177" t="s">
        <v>2404</v>
      </c>
      <c r="C28" s="166"/>
      <c r="D28" s="161">
        <v>1535025</v>
      </c>
      <c r="E28" s="161">
        <v>0</v>
      </c>
      <c r="F28" s="161">
        <v>0</v>
      </c>
      <c r="G28" s="161">
        <v>0</v>
      </c>
      <c r="H28" s="161">
        <v>1535025</v>
      </c>
      <c r="I28" s="161">
        <v>0</v>
      </c>
      <c r="J28" s="172">
        <v>14</v>
      </c>
      <c r="K28" s="168">
        <v>14</v>
      </c>
      <c r="L28" s="151"/>
      <c r="M28" s="164"/>
      <c r="N28" s="164"/>
    </row>
    <row r="29" spans="1:15" s="153" customFormat="1" outlineLevel="1">
      <c r="A29" s="177" t="s">
        <v>2405</v>
      </c>
      <c r="B29" s="177" t="s">
        <v>2406</v>
      </c>
      <c r="C29" s="166"/>
      <c r="D29" s="161">
        <v>3758015</v>
      </c>
      <c r="E29" s="161">
        <v>0</v>
      </c>
      <c r="F29" s="161">
        <v>0</v>
      </c>
      <c r="G29" s="161">
        <v>3758015</v>
      </c>
      <c r="H29" s="161">
        <v>0</v>
      </c>
      <c r="I29" s="161">
        <v>0</v>
      </c>
      <c r="J29" s="172">
        <v>14</v>
      </c>
      <c r="K29" s="168">
        <v>14</v>
      </c>
      <c r="L29" s="151"/>
      <c r="M29" s="164">
        <f>G29</f>
        <v>3758015</v>
      </c>
    </row>
    <row r="30" spans="1:15" s="153" customFormat="1" outlineLevel="1">
      <c r="A30" s="177" t="s">
        <v>2407</v>
      </c>
      <c r="B30" s="177" t="s">
        <v>2408</v>
      </c>
      <c r="C30" s="166"/>
      <c r="D30" s="161">
        <v>763395.15</v>
      </c>
      <c r="E30" s="161">
        <v>0</v>
      </c>
      <c r="F30" s="161">
        <v>0</v>
      </c>
      <c r="G30" s="161">
        <v>763395.15</v>
      </c>
      <c r="H30" s="161">
        <v>0</v>
      </c>
      <c r="I30" s="161">
        <v>0</v>
      </c>
      <c r="J30" s="172">
        <v>14</v>
      </c>
      <c r="K30" s="168">
        <v>14</v>
      </c>
      <c r="L30" s="151"/>
      <c r="M30" s="164"/>
      <c r="N30" s="164">
        <f>G30</f>
        <v>763395.15</v>
      </c>
    </row>
    <row r="31" spans="1:15" s="153" customFormat="1" outlineLevel="1">
      <c r="A31" s="177" t="s">
        <v>2409</v>
      </c>
      <c r="B31" s="177" t="s">
        <v>2410</v>
      </c>
      <c r="C31" s="166"/>
      <c r="D31" s="161">
        <v>4328098.33</v>
      </c>
      <c r="E31" s="161">
        <v>0</v>
      </c>
      <c r="F31" s="161">
        <v>1127201.67</v>
      </c>
      <c r="G31" s="161">
        <v>5455300</v>
      </c>
      <c r="H31" s="161">
        <v>0</v>
      </c>
      <c r="I31" s="161">
        <v>0</v>
      </c>
      <c r="J31" s="172">
        <v>14</v>
      </c>
      <c r="K31" s="168">
        <v>14</v>
      </c>
      <c r="L31" s="151"/>
      <c r="M31" s="164">
        <f>G31</f>
        <v>5455300</v>
      </c>
      <c r="N31" s="164"/>
    </row>
    <row r="32" spans="1:15" s="153" customFormat="1" outlineLevel="1">
      <c r="A32" s="177" t="s">
        <v>2411</v>
      </c>
      <c r="B32" s="177" t="s">
        <v>2412</v>
      </c>
      <c r="C32" s="160"/>
      <c r="D32" s="161">
        <v>7134005</v>
      </c>
      <c r="E32" s="161">
        <v>0</v>
      </c>
      <c r="F32" s="161">
        <v>0</v>
      </c>
      <c r="G32" s="161">
        <v>7134005</v>
      </c>
      <c r="H32" s="161">
        <v>0</v>
      </c>
      <c r="I32" s="161">
        <v>0</v>
      </c>
      <c r="J32" s="172">
        <v>14</v>
      </c>
      <c r="K32" s="168">
        <v>14</v>
      </c>
      <c r="L32" s="151"/>
      <c r="M32" s="164">
        <f>G32</f>
        <v>7134005</v>
      </c>
      <c r="N32" s="164"/>
    </row>
    <row r="33" spans="1:15" s="153" customFormat="1" outlineLevel="1">
      <c r="A33" s="177" t="s">
        <v>2413</v>
      </c>
      <c r="B33" s="177" t="s">
        <v>521</v>
      </c>
      <c r="C33" s="166"/>
      <c r="D33" s="161">
        <v>17207515</v>
      </c>
      <c r="E33" s="161">
        <v>0</v>
      </c>
      <c r="F33" s="161">
        <v>2172945</v>
      </c>
      <c r="G33" s="161">
        <v>0</v>
      </c>
      <c r="H33" s="161">
        <v>19380460</v>
      </c>
      <c r="I33" s="161">
        <v>0</v>
      </c>
      <c r="J33" s="172">
        <v>14</v>
      </c>
      <c r="K33" s="168">
        <v>14</v>
      </c>
      <c r="L33" s="151"/>
      <c r="M33" s="164"/>
      <c r="N33" s="164"/>
    </row>
    <row r="34" spans="1:15" s="153" customFormat="1" outlineLevel="1">
      <c r="A34" s="177" t="s">
        <v>2414</v>
      </c>
      <c r="B34" s="177" t="s">
        <v>2415</v>
      </c>
      <c r="C34" s="166"/>
      <c r="D34" s="161">
        <v>6214950</v>
      </c>
      <c r="E34" s="161">
        <v>0</v>
      </c>
      <c r="F34" s="161">
        <v>0</v>
      </c>
      <c r="G34" s="161">
        <v>6214950</v>
      </c>
      <c r="H34" s="161">
        <v>0</v>
      </c>
      <c r="I34" s="161">
        <v>0</v>
      </c>
      <c r="J34" s="172">
        <v>14</v>
      </c>
      <c r="K34" s="168">
        <v>14</v>
      </c>
      <c r="L34" s="151"/>
      <c r="M34" s="164">
        <f>G34</f>
        <v>6214950</v>
      </c>
      <c r="N34" s="164"/>
    </row>
    <row r="35" spans="1:15" s="180" customFormat="1" outlineLevel="1">
      <c r="A35" s="177" t="s">
        <v>2416</v>
      </c>
      <c r="B35" s="177" t="s">
        <v>2417</v>
      </c>
      <c r="C35" s="166"/>
      <c r="D35" s="161">
        <v>5211075.83</v>
      </c>
      <c r="E35" s="161">
        <v>0</v>
      </c>
      <c r="F35" s="161">
        <v>0</v>
      </c>
      <c r="G35" s="161">
        <v>5211075.83</v>
      </c>
      <c r="H35" s="161">
        <v>0</v>
      </c>
      <c r="I35" s="161">
        <v>0</v>
      </c>
      <c r="J35" s="172">
        <v>14</v>
      </c>
      <c r="K35" s="168">
        <v>14</v>
      </c>
      <c r="L35" s="179"/>
      <c r="M35" s="164">
        <f>G35</f>
        <v>5211075.83</v>
      </c>
      <c r="N35" s="164"/>
    </row>
    <row r="36" spans="1:15" s="153" customFormat="1" outlineLevel="1">
      <c r="A36" s="177" t="s">
        <v>2418</v>
      </c>
      <c r="B36" s="177" t="s">
        <v>2419</v>
      </c>
      <c r="C36" s="166"/>
      <c r="D36" s="161">
        <v>1321632.5</v>
      </c>
      <c r="E36" s="161">
        <v>0</v>
      </c>
      <c r="F36" s="161">
        <v>0</v>
      </c>
      <c r="G36" s="161">
        <v>1321632.5</v>
      </c>
      <c r="H36" s="161">
        <v>0</v>
      </c>
      <c r="I36" s="161">
        <v>0</v>
      </c>
      <c r="J36" s="172">
        <v>14</v>
      </c>
      <c r="K36" s="168">
        <v>14</v>
      </c>
      <c r="L36" s="151"/>
      <c r="M36" s="164">
        <f>G36</f>
        <v>1321632.5</v>
      </c>
      <c r="N36" s="164"/>
    </row>
    <row r="37" spans="1:15" s="153" customFormat="1" outlineLevel="1">
      <c r="A37" s="177" t="s">
        <v>2420</v>
      </c>
      <c r="B37" s="177" t="s">
        <v>2421</v>
      </c>
      <c r="C37" s="166"/>
      <c r="D37" s="161">
        <v>6157000</v>
      </c>
      <c r="E37" s="161">
        <v>0</v>
      </c>
      <c r="F37" s="161">
        <v>0</v>
      </c>
      <c r="G37" s="161">
        <v>6157000</v>
      </c>
      <c r="H37" s="161">
        <v>0</v>
      </c>
      <c r="I37" s="161">
        <v>0</v>
      </c>
      <c r="J37" s="172">
        <v>14</v>
      </c>
      <c r="K37" s="168">
        <v>14</v>
      </c>
      <c r="L37" s="151"/>
      <c r="M37" s="164"/>
      <c r="N37" s="164">
        <f>G37</f>
        <v>6157000</v>
      </c>
    </row>
    <row r="38" spans="1:15" s="153" customFormat="1" outlineLevel="1">
      <c r="A38" s="177" t="s">
        <v>2422</v>
      </c>
      <c r="B38" s="177" t="s">
        <v>2423</v>
      </c>
      <c r="C38" s="166"/>
      <c r="D38" s="161">
        <v>231231.67</v>
      </c>
      <c r="E38" s="161">
        <v>0</v>
      </c>
      <c r="F38" s="161">
        <v>0</v>
      </c>
      <c r="G38" s="161">
        <v>231231.67</v>
      </c>
      <c r="H38" s="161">
        <v>0</v>
      </c>
      <c r="I38" s="161">
        <v>0</v>
      </c>
      <c r="J38" s="172">
        <v>14</v>
      </c>
      <c r="K38" s="167">
        <v>14</v>
      </c>
      <c r="L38" s="151"/>
      <c r="M38" s="164">
        <f>G38</f>
        <v>231231.67</v>
      </c>
      <c r="N38" s="164"/>
    </row>
    <row r="39" spans="1:15" s="153" customFormat="1" outlineLevel="1">
      <c r="A39" s="177" t="s">
        <v>2424</v>
      </c>
      <c r="B39" s="177" t="s">
        <v>2425</v>
      </c>
      <c r="C39" s="166"/>
      <c r="D39" s="161">
        <v>1203171</v>
      </c>
      <c r="E39" s="161">
        <v>0</v>
      </c>
      <c r="F39" s="161">
        <v>0</v>
      </c>
      <c r="G39" s="161">
        <v>1203171</v>
      </c>
      <c r="H39" s="161">
        <v>0</v>
      </c>
      <c r="I39" s="161">
        <v>0</v>
      </c>
      <c r="J39" s="172">
        <v>14</v>
      </c>
      <c r="K39" s="168">
        <v>14</v>
      </c>
      <c r="L39" s="151"/>
      <c r="M39" s="164"/>
      <c r="N39" s="164"/>
      <c r="O39" s="181">
        <f>G39</f>
        <v>1203171</v>
      </c>
    </row>
    <row r="40" spans="1:15" s="153" customFormat="1" outlineLevel="1">
      <c r="A40" s="177" t="s">
        <v>2426</v>
      </c>
      <c r="B40" s="177" t="s">
        <v>2427</v>
      </c>
      <c r="C40" s="166"/>
      <c r="D40" s="161">
        <v>4227565.83</v>
      </c>
      <c r="E40" s="161">
        <v>0</v>
      </c>
      <c r="F40" s="161">
        <v>12805010.419200001</v>
      </c>
      <c r="G40" s="161">
        <v>17032576.25</v>
      </c>
      <c r="H40" s="161">
        <v>0</v>
      </c>
      <c r="I40" s="161">
        <v>7.9999923706054689E-4</v>
      </c>
      <c r="J40" s="172">
        <v>14</v>
      </c>
      <c r="K40" s="168">
        <v>14</v>
      </c>
      <c r="L40" s="151"/>
      <c r="M40" s="164"/>
      <c r="N40" s="164">
        <f>G40</f>
        <v>17032576.25</v>
      </c>
    </row>
    <row r="41" spans="1:15" s="153" customFormat="1" outlineLevel="1">
      <c r="A41" s="177" t="s">
        <v>2428</v>
      </c>
      <c r="B41" s="177" t="s">
        <v>2429</v>
      </c>
      <c r="C41" s="166"/>
      <c r="D41" s="161">
        <v>950085.83</v>
      </c>
      <c r="E41" s="161">
        <v>0</v>
      </c>
      <c r="F41" s="161">
        <v>0</v>
      </c>
      <c r="G41" s="161">
        <v>950085.83</v>
      </c>
      <c r="H41" s="161">
        <v>0</v>
      </c>
      <c r="I41" s="161">
        <v>0</v>
      </c>
      <c r="J41" s="172">
        <v>14</v>
      </c>
      <c r="K41" s="168">
        <v>14</v>
      </c>
      <c r="L41" s="151"/>
      <c r="M41" s="164">
        <f>G41</f>
        <v>950085.83</v>
      </c>
      <c r="N41" s="164"/>
    </row>
    <row r="42" spans="1:15" s="153" customFormat="1" outlineLevel="1">
      <c r="A42" s="177" t="s">
        <v>2430</v>
      </c>
      <c r="B42" s="177" t="s">
        <v>2431</v>
      </c>
      <c r="C42" s="166"/>
      <c r="D42" s="161">
        <v>0</v>
      </c>
      <c r="E42" s="161">
        <v>0</v>
      </c>
      <c r="F42" s="161">
        <v>2064574</v>
      </c>
      <c r="G42" s="161">
        <v>0</v>
      </c>
      <c r="H42" s="161">
        <v>2064574</v>
      </c>
      <c r="I42" s="161">
        <v>0</v>
      </c>
      <c r="J42" s="172">
        <v>14</v>
      </c>
      <c r="K42" s="168">
        <v>14</v>
      </c>
      <c r="L42" s="151"/>
      <c r="M42" s="164"/>
      <c r="N42" s="164"/>
    </row>
    <row r="43" spans="1:15" s="153" customFormat="1" outlineLevel="1">
      <c r="A43" s="177" t="s">
        <v>2432</v>
      </c>
      <c r="B43" s="177" t="s">
        <v>2433</v>
      </c>
      <c r="C43" s="166"/>
      <c r="D43" s="161">
        <v>4644484803.9252005</v>
      </c>
      <c r="E43" s="161">
        <v>0</v>
      </c>
      <c r="F43" s="161">
        <v>6157000</v>
      </c>
      <c r="G43" s="161">
        <v>4650641803.9300003</v>
      </c>
      <c r="H43" s="161">
        <v>0</v>
      </c>
      <c r="I43" s="161">
        <v>4.7998046875E-3</v>
      </c>
      <c r="J43" s="172">
        <v>14</v>
      </c>
      <c r="K43" s="168">
        <v>14</v>
      </c>
      <c r="L43" s="151"/>
      <c r="M43" s="164"/>
      <c r="N43" s="164"/>
    </row>
    <row r="44" spans="1:15" s="153" customFormat="1" outlineLevel="1">
      <c r="A44" s="177" t="s">
        <v>2434</v>
      </c>
      <c r="B44" s="177" t="s">
        <v>2435</v>
      </c>
      <c r="C44" s="166"/>
      <c r="D44" s="161">
        <v>1917054337.5599999</v>
      </c>
      <c r="E44" s="161">
        <v>0</v>
      </c>
      <c r="F44" s="161">
        <v>0</v>
      </c>
      <c r="G44" s="161">
        <v>1917054337.5599999</v>
      </c>
      <c r="H44" s="161">
        <v>0</v>
      </c>
      <c r="I44" s="161">
        <v>0</v>
      </c>
      <c r="J44" s="172">
        <v>14</v>
      </c>
      <c r="K44" s="168">
        <v>14</v>
      </c>
      <c r="L44" s="151"/>
      <c r="M44" s="164"/>
      <c r="N44" s="164"/>
    </row>
    <row r="45" spans="1:15" s="153" customFormat="1" outlineLevel="1">
      <c r="A45" s="177" t="s">
        <v>2436</v>
      </c>
      <c r="B45" s="177" t="s">
        <v>2437</v>
      </c>
      <c r="C45" s="166"/>
      <c r="D45" s="161">
        <v>184075000</v>
      </c>
      <c r="E45" s="161">
        <v>0</v>
      </c>
      <c r="F45" s="161">
        <v>0</v>
      </c>
      <c r="G45" s="161">
        <v>184075000</v>
      </c>
      <c r="H45" s="161">
        <v>0</v>
      </c>
      <c r="I45" s="161">
        <v>0</v>
      </c>
      <c r="J45" s="172">
        <v>14</v>
      </c>
      <c r="K45" s="168">
        <v>14</v>
      </c>
      <c r="L45" s="151"/>
      <c r="M45" s="164"/>
      <c r="N45" s="164"/>
    </row>
    <row r="46" spans="1:15" s="153" customFormat="1" outlineLevel="1">
      <c r="A46" s="177" t="s">
        <v>2438</v>
      </c>
      <c r="B46" s="177" t="s">
        <v>2439</v>
      </c>
      <c r="C46" s="166"/>
      <c r="D46" s="161">
        <v>506805784.9539001</v>
      </c>
      <c r="E46" s="161">
        <v>0</v>
      </c>
      <c r="F46" s="161">
        <v>0</v>
      </c>
      <c r="G46" s="161">
        <v>506805784.94999999</v>
      </c>
      <c r="H46" s="161">
        <v>3.9000701904296875E-3</v>
      </c>
      <c r="I46" s="161">
        <v>0</v>
      </c>
      <c r="J46" s="172">
        <v>14</v>
      </c>
      <c r="K46" s="168">
        <v>14</v>
      </c>
      <c r="L46" s="151"/>
      <c r="M46" s="164"/>
      <c r="N46" s="164"/>
    </row>
    <row r="47" spans="1:15" s="153" customFormat="1" outlineLevel="1">
      <c r="A47" s="177" t="s">
        <v>2440</v>
      </c>
      <c r="B47" s="177" t="s">
        <v>2441</v>
      </c>
      <c r="C47" s="166"/>
      <c r="D47" s="161">
        <v>120823823</v>
      </c>
      <c r="E47" s="161">
        <v>0</v>
      </c>
      <c r="F47" s="161">
        <v>0</v>
      </c>
      <c r="G47" s="161">
        <v>120823823</v>
      </c>
      <c r="H47" s="161">
        <v>0</v>
      </c>
      <c r="I47" s="161">
        <v>0</v>
      </c>
      <c r="J47" s="172">
        <v>14</v>
      </c>
      <c r="K47" s="168">
        <v>14</v>
      </c>
      <c r="L47" s="151"/>
      <c r="M47" s="164"/>
      <c r="N47" s="164"/>
    </row>
    <row r="48" spans="1:15" s="153" customFormat="1" outlineLevel="1">
      <c r="A48" s="177" t="s">
        <v>2442</v>
      </c>
      <c r="B48" s="177" t="s">
        <v>2443</v>
      </c>
      <c r="C48" s="166"/>
      <c r="D48" s="161">
        <v>73954033.378100008</v>
      </c>
      <c r="E48" s="161">
        <v>0</v>
      </c>
      <c r="F48" s="161">
        <v>0</v>
      </c>
      <c r="G48" s="161">
        <v>73954033.379999995</v>
      </c>
      <c r="H48" s="161">
        <v>0</v>
      </c>
      <c r="I48" s="161">
        <v>1.8999958038330078E-3</v>
      </c>
      <c r="J48" s="172">
        <v>14</v>
      </c>
      <c r="K48" s="168">
        <v>14</v>
      </c>
      <c r="L48" s="151"/>
      <c r="M48" s="164"/>
      <c r="N48" s="164"/>
    </row>
    <row r="49" spans="1:14" s="153" customFormat="1" outlineLevel="1">
      <c r="A49" s="177" t="s">
        <v>2444</v>
      </c>
      <c r="B49" s="177" t="s">
        <v>2445</v>
      </c>
      <c r="C49" s="166"/>
      <c r="D49" s="161">
        <v>23445184.800000001</v>
      </c>
      <c r="E49" s="161">
        <v>0</v>
      </c>
      <c r="F49" s="161">
        <v>21411496.259999998</v>
      </c>
      <c r="G49" s="161">
        <v>44856681.060000002</v>
      </c>
      <c r="H49" s="161">
        <v>0</v>
      </c>
      <c r="I49" s="161">
        <v>0</v>
      </c>
      <c r="J49" s="172">
        <v>14</v>
      </c>
      <c r="K49" s="168">
        <v>14</v>
      </c>
      <c r="L49" s="151"/>
      <c r="M49" s="164"/>
      <c r="N49" s="164"/>
    </row>
    <row r="50" spans="1:14" s="153" customFormat="1" outlineLevel="1">
      <c r="A50" s="177" t="s">
        <v>2446</v>
      </c>
      <c r="B50" s="177" t="s">
        <v>2447</v>
      </c>
      <c r="C50" s="166"/>
      <c r="D50" s="161">
        <v>320751457.68000001</v>
      </c>
      <c r="E50" s="161">
        <v>0</v>
      </c>
      <c r="F50" s="161">
        <v>0</v>
      </c>
      <c r="G50" s="161">
        <v>320751457.68000001</v>
      </c>
      <c r="H50" s="161">
        <v>0</v>
      </c>
      <c r="I50" s="161">
        <v>0</v>
      </c>
      <c r="J50" s="172">
        <v>14</v>
      </c>
      <c r="K50" s="168">
        <v>14</v>
      </c>
      <c r="L50" s="151"/>
      <c r="M50" s="164"/>
      <c r="N50" s="164"/>
    </row>
    <row r="51" spans="1:14" s="153" customFormat="1" outlineLevel="1">
      <c r="A51" s="177" t="s">
        <v>2448</v>
      </c>
      <c r="B51" s="177" t="s">
        <v>2449</v>
      </c>
      <c r="C51" s="166"/>
      <c r="D51" s="161">
        <v>20612656.254999999</v>
      </c>
      <c r="E51" s="161">
        <v>0</v>
      </c>
      <c r="F51" s="161">
        <v>0</v>
      </c>
      <c r="G51" s="161">
        <v>20612656.260000002</v>
      </c>
      <c r="H51" s="161">
        <v>0</v>
      </c>
      <c r="I51" s="161">
        <v>5.0000000000000001E-3</v>
      </c>
      <c r="J51" s="172">
        <v>14</v>
      </c>
      <c r="K51" s="168">
        <v>14</v>
      </c>
      <c r="L51" s="151"/>
      <c r="M51" s="164"/>
      <c r="N51" s="164"/>
    </row>
    <row r="52" spans="1:14" s="153" customFormat="1" outlineLevel="1">
      <c r="A52" s="177" t="s">
        <v>2450</v>
      </c>
      <c r="B52" s="177" t="s">
        <v>2451</v>
      </c>
      <c r="C52" s="166"/>
      <c r="D52" s="161">
        <v>5275945</v>
      </c>
      <c r="E52" s="161">
        <v>0</v>
      </c>
      <c r="F52" s="161">
        <v>0</v>
      </c>
      <c r="G52" s="161">
        <v>5275945</v>
      </c>
      <c r="H52" s="161">
        <v>0</v>
      </c>
      <c r="I52" s="161">
        <v>0</v>
      </c>
      <c r="J52" s="172">
        <v>14</v>
      </c>
      <c r="K52" s="168">
        <v>14</v>
      </c>
      <c r="L52" s="151"/>
      <c r="M52" s="164"/>
      <c r="N52" s="164"/>
    </row>
    <row r="53" spans="1:14" s="153" customFormat="1" outlineLevel="1">
      <c r="A53" s="177" t="s">
        <v>2452</v>
      </c>
      <c r="B53" s="177" t="s">
        <v>2453</v>
      </c>
      <c r="C53" s="166"/>
      <c r="D53" s="161">
        <v>1775520</v>
      </c>
      <c r="E53" s="161">
        <v>0</v>
      </c>
      <c r="F53" s="161">
        <v>0</v>
      </c>
      <c r="G53" s="161">
        <v>1775520</v>
      </c>
      <c r="H53" s="161">
        <v>0</v>
      </c>
      <c r="I53" s="161">
        <v>0</v>
      </c>
      <c r="J53" s="172">
        <v>14</v>
      </c>
      <c r="K53" s="168">
        <v>14</v>
      </c>
      <c r="L53" s="151"/>
      <c r="M53" s="164"/>
      <c r="N53" s="164"/>
    </row>
    <row r="54" spans="1:14" s="153" customFormat="1" outlineLevel="1">
      <c r="A54" s="177" t="s">
        <v>2454</v>
      </c>
      <c r="B54" s="177" t="s">
        <v>2455</v>
      </c>
      <c r="C54" s="166"/>
      <c r="D54" s="161">
        <v>29276618.011200003</v>
      </c>
      <c r="E54" s="161">
        <v>0</v>
      </c>
      <c r="F54" s="161">
        <v>19454656.260000002</v>
      </c>
      <c r="G54" s="161">
        <v>48731274.270000003</v>
      </c>
      <c r="H54" s="161">
        <v>1.2000083923339843E-3</v>
      </c>
      <c r="I54" s="161">
        <v>0</v>
      </c>
      <c r="J54" s="172">
        <v>14</v>
      </c>
      <c r="K54" s="168">
        <v>14</v>
      </c>
      <c r="L54" s="151"/>
      <c r="M54" s="164"/>
      <c r="N54" s="164"/>
    </row>
    <row r="55" spans="1:14" s="153" customFormat="1" outlineLevel="1">
      <c r="A55" s="177" t="s">
        <v>2456</v>
      </c>
      <c r="B55" s="177" t="s">
        <v>2457</v>
      </c>
      <c r="C55" s="166"/>
      <c r="D55" s="161">
        <v>67011302.509999998</v>
      </c>
      <c r="E55" s="161">
        <v>0</v>
      </c>
      <c r="F55" s="161">
        <v>0</v>
      </c>
      <c r="G55" s="161">
        <v>67011302.509999998</v>
      </c>
      <c r="H55" s="161">
        <v>0</v>
      </c>
      <c r="I55" s="161">
        <v>0</v>
      </c>
      <c r="J55" s="172">
        <v>14</v>
      </c>
      <c r="K55" s="168">
        <v>14</v>
      </c>
      <c r="L55" s="151"/>
      <c r="M55" s="164"/>
      <c r="N55" s="164"/>
    </row>
    <row r="56" spans="1:14" s="153" customFormat="1" outlineLevel="1">
      <c r="A56" s="177" t="s">
        <v>2458</v>
      </c>
      <c r="B56" s="177" t="s">
        <v>2459</v>
      </c>
      <c r="C56" s="166"/>
      <c r="D56" s="161">
        <v>7997249.6799999997</v>
      </c>
      <c r="E56" s="161">
        <v>0</v>
      </c>
      <c r="F56" s="161">
        <v>0</v>
      </c>
      <c r="G56" s="161">
        <v>7997249.6799999997</v>
      </c>
      <c r="H56" s="161">
        <v>0</v>
      </c>
      <c r="I56" s="161">
        <v>0</v>
      </c>
      <c r="J56" s="172">
        <v>14</v>
      </c>
      <c r="K56" s="168">
        <v>14</v>
      </c>
      <c r="L56" s="151"/>
      <c r="M56" s="164"/>
      <c r="N56" s="164"/>
    </row>
    <row r="57" spans="1:14" s="153" customFormat="1" outlineLevel="1">
      <c r="A57" s="177" t="s">
        <v>2460</v>
      </c>
      <c r="B57" s="177" t="s">
        <v>2461</v>
      </c>
      <c r="C57" s="166"/>
      <c r="D57" s="161">
        <v>10994937</v>
      </c>
      <c r="E57" s="161">
        <v>0</v>
      </c>
      <c r="F57" s="161">
        <v>321698735.745</v>
      </c>
      <c r="G57" s="161">
        <v>332693672.75</v>
      </c>
      <c r="H57" s="161">
        <v>0</v>
      </c>
      <c r="I57" s="161">
        <v>5.0000000000000001E-3</v>
      </c>
      <c r="J57" s="172">
        <v>14</v>
      </c>
      <c r="K57" s="168">
        <v>14</v>
      </c>
      <c r="L57" s="151"/>
      <c r="M57" s="164"/>
      <c r="N57" s="164"/>
    </row>
    <row r="58" spans="1:14" s="153" customFormat="1" outlineLevel="1">
      <c r="A58" s="177" t="s">
        <v>2462</v>
      </c>
      <c r="B58" s="177" t="s">
        <v>2164</v>
      </c>
      <c r="C58" s="166"/>
      <c r="D58" s="161">
        <v>103949768.88500001</v>
      </c>
      <c r="E58" s="161">
        <v>0</v>
      </c>
      <c r="F58" s="161">
        <v>17755770.240000002</v>
      </c>
      <c r="G58" s="161">
        <v>121705539.13</v>
      </c>
      <c r="H58" s="161">
        <v>0</v>
      </c>
      <c r="I58" s="161">
        <v>5.0000000000000001E-3</v>
      </c>
      <c r="J58" s="172">
        <v>14</v>
      </c>
      <c r="K58" s="168">
        <v>14</v>
      </c>
      <c r="L58" s="151"/>
      <c r="M58" s="164"/>
      <c r="N58" s="164"/>
    </row>
    <row r="59" spans="1:14" s="153" customFormat="1" outlineLevel="1">
      <c r="A59" s="177" t="s">
        <v>2463</v>
      </c>
      <c r="B59" s="177" t="s">
        <v>2464</v>
      </c>
      <c r="C59" s="166"/>
      <c r="D59" s="161">
        <v>62527140.737199999</v>
      </c>
      <c r="E59" s="161">
        <v>0</v>
      </c>
      <c r="F59" s="161">
        <v>1788506.1913860003</v>
      </c>
      <c r="G59" s="161">
        <v>64315646.93</v>
      </c>
      <c r="H59" s="161">
        <v>0</v>
      </c>
      <c r="I59" s="161">
        <v>1.4139938354492188E-3</v>
      </c>
      <c r="J59" s="172">
        <v>14</v>
      </c>
      <c r="K59" s="168">
        <v>14</v>
      </c>
      <c r="L59" s="151"/>
      <c r="M59" s="164"/>
      <c r="N59" s="164"/>
    </row>
    <row r="60" spans="1:14" s="153" customFormat="1" outlineLevel="1">
      <c r="A60" s="177" t="s">
        <v>2465</v>
      </c>
      <c r="B60" s="177" t="s">
        <v>2466</v>
      </c>
      <c r="C60" s="166"/>
      <c r="D60" s="161">
        <v>8617058.5</v>
      </c>
      <c r="E60" s="161">
        <v>0</v>
      </c>
      <c r="F60" s="161">
        <v>812247</v>
      </c>
      <c r="G60" s="161">
        <v>9429305.5</v>
      </c>
      <c r="H60" s="161">
        <v>0</v>
      </c>
      <c r="I60" s="161">
        <v>0</v>
      </c>
      <c r="J60" s="172">
        <v>14</v>
      </c>
      <c r="K60" s="168">
        <v>14</v>
      </c>
      <c r="L60" s="151"/>
      <c r="M60" s="164"/>
      <c r="N60" s="164"/>
    </row>
    <row r="61" spans="1:14" s="153" customFormat="1" outlineLevel="1">
      <c r="A61" s="177" t="s">
        <v>2467</v>
      </c>
      <c r="B61" s="177" t="s">
        <v>2468</v>
      </c>
      <c r="C61" s="166"/>
      <c r="D61" s="161">
        <v>21203760</v>
      </c>
      <c r="E61" s="161">
        <v>0</v>
      </c>
      <c r="F61" s="161">
        <v>0</v>
      </c>
      <c r="G61" s="161">
        <v>21203760</v>
      </c>
      <c r="H61" s="161">
        <v>0</v>
      </c>
      <c r="I61" s="161">
        <v>0</v>
      </c>
      <c r="J61" s="172">
        <v>14</v>
      </c>
      <c r="K61" s="168">
        <v>14</v>
      </c>
      <c r="L61" s="151"/>
      <c r="M61" s="164"/>
      <c r="N61" s="164"/>
    </row>
    <row r="62" spans="1:14" s="153" customFormat="1" outlineLevel="1">
      <c r="A62" s="177" t="s">
        <v>2469</v>
      </c>
      <c r="B62" s="177" t="s">
        <v>2470</v>
      </c>
      <c r="C62" s="166"/>
      <c r="D62" s="161">
        <v>26655564.285</v>
      </c>
      <c r="E62" s="161">
        <v>0</v>
      </c>
      <c r="F62" s="161">
        <v>929722.78</v>
      </c>
      <c r="G62" s="161">
        <v>27585287.07</v>
      </c>
      <c r="H62" s="161">
        <v>0</v>
      </c>
      <c r="I62" s="161">
        <v>5.0000000000000001E-3</v>
      </c>
      <c r="J62" s="172">
        <v>14</v>
      </c>
      <c r="K62" s="167">
        <v>14</v>
      </c>
      <c r="L62" s="151"/>
      <c r="M62" s="164"/>
      <c r="N62" s="164"/>
    </row>
    <row r="63" spans="1:14" s="153" customFormat="1" outlineLevel="1">
      <c r="A63" s="177" t="s">
        <v>2471</v>
      </c>
      <c r="B63" s="177" t="s">
        <v>2472</v>
      </c>
      <c r="C63" s="166"/>
      <c r="D63" s="161">
        <v>17116881</v>
      </c>
      <c r="E63" s="161">
        <v>0</v>
      </c>
      <c r="F63" s="161">
        <v>797978</v>
      </c>
      <c r="G63" s="161">
        <v>17914859</v>
      </c>
      <c r="H63" s="161">
        <v>0</v>
      </c>
      <c r="I63" s="161">
        <v>0</v>
      </c>
      <c r="J63" s="172">
        <v>14</v>
      </c>
      <c r="K63" s="168">
        <v>14</v>
      </c>
      <c r="L63" s="151"/>
      <c r="M63" s="164"/>
      <c r="N63" s="164"/>
    </row>
    <row r="64" spans="1:14" s="153" customFormat="1" outlineLevel="1">
      <c r="A64" s="177" t="s">
        <v>2473</v>
      </c>
      <c r="B64" s="177" t="s">
        <v>2474</v>
      </c>
      <c r="C64" s="166"/>
      <c r="D64" s="161">
        <v>172164722.52009994</v>
      </c>
      <c r="E64" s="161">
        <v>0</v>
      </c>
      <c r="F64" s="161">
        <v>0</v>
      </c>
      <c r="G64" s="161">
        <v>172164722.52000001</v>
      </c>
      <c r="H64" s="161">
        <v>9.9945068359374997E-5</v>
      </c>
      <c r="I64" s="161">
        <v>0</v>
      </c>
      <c r="J64" s="172">
        <v>14</v>
      </c>
      <c r="K64" s="168">
        <v>14</v>
      </c>
      <c r="L64" s="151"/>
      <c r="M64" s="164"/>
      <c r="N64" s="164"/>
    </row>
    <row r="65" spans="1:14" s="153" customFormat="1" outlineLevel="1">
      <c r="A65" s="177" t="s">
        <v>2475</v>
      </c>
      <c r="B65" s="177" t="s">
        <v>512</v>
      </c>
      <c r="C65" s="166"/>
      <c r="D65" s="161">
        <v>81787092.647</v>
      </c>
      <c r="E65" s="161">
        <v>0</v>
      </c>
      <c r="F65" s="161">
        <v>5310958.3633000003</v>
      </c>
      <c r="G65" s="161">
        <v>87098051.011499971</v>
      </c>
      <c r="H65" s="161">
        <v>0</v>
      </c>
      <c r="I65" s="161">
        <v>1.1999893188476562E-3</v>
      </c>
      <c r="J65" s="172">
        <v>14</v>
      </c>
      <c r="K65" s="168">
        <v>14</v>
      </c>
      <c r="L65" s="151"/>
      <c r="M65" s="164"/>
      <c r="N65" s="164"/>
    </row>
    <row r="66" spans="1:14" s="170" customFormat="1" outlineLevel="1">
      <c r="A66" s="177" t="s">
        <v>2476</v>
      </c>
      <c r="B66" s="177" t="s">
        <v>2477</v>
      </c>
      <c r="C66" s="166"/>
      <c r="D66" s="161">
        <v>414167.33</v>
      </c>
      <c r="E66" s="161">
        <v>0</v>
      </c>
      <c r="F66" s="161">
        <v>0</v>
      </c>
      <c r="G66" s="161">
        <v>414167.33</v>
      </c>
      <c r="H66" s="161">
        <v>0</v>
      </c>
      <c r="I66" s="161">
        <v>0</v>
      </c>
      <c r="J66" s="182">
        <v>14</v>
      </c>
      <c r="K66" s="168">
        <v>14</v>
      </c>
      <c r="L66" s="169"/>
      <c r="M66" s="164"/>
      <c r="N66" s="164"/>
    </row>
    <row r="67" spans="1:14" s="165" customFormat="1" outlineLevel="1">
      <c r="A67" s="177" t="s">
        <v>2478</v>
      </c>
      <c r="B67" s="177" t="s">
        <v>2479</v>
      </c>
      <c r="C67" s="166"/>
      <c r="D67" s="161">
        <v>137818320</v>
      </c>
      <c r="E67" s="161">
        <v>0</v>
      </c>
      <c r="F67" s="161">
        <v>2962</v>
      </c>
      <c r="G67" s="161">
        <v>137821282</v>
      </c>
      <c r="H67" s="161">
        <v>0</v>
      </c>
      <c r="I67" s="161">
        <v>0</v>
      </c>
      <c r="J67" s="172">
        <v>14</v>
      </c>
      <c r="K67" s="168">
        <v>14</v>
      </c>
      <c r="L67" s="163"/>
      <c r="M67" s="164"/>
      <c r="N67" s="164"/>
    </row>
    <row r="68" spans="1:14" s="153" customFormat="1" outlineLevel="1">
      <c r="A68" s="177" t="s">
        <v>2480</v>
      </c>
      <c r="B68" s="177" t="s">
        <v>2481</v>
      </c>
      <c r="C68" s="166"/>
      <c r="D68" s="161">
        <v>41225674</v>
      </c>
      <c r="E68" s="161">
        <v>0</v>
      </c>
      <c r="F68" s="161">
        <v>4878900</v>
      </c>
      <c r="G68" s="161">
        <v>46104574</v>
      </c>
      <c r="H68" s="161">
        <v>0</v>
      </c>
      <c r="I68" s="161">
        <v>0</v>
      </c>
      <c r="J68" s="172">
        <v>14</v>
      </c>
      <c r="K68" s="168">
        <v>14</v>
      </c>
      <c r="L68" s="151"/>
      <c r="M68" s="164"/>
      <c r="N68" s="164"/>
    </row>
    <row r="69" spans="1:14" s="153" customFormat="1" outlineLevel="1">
      <c r="A69" s="177" t="s">
        <v>2482</v>
      </c>
      <c r="B69" s="177" t="s">
        <v>2483</v>
      </c>
      <c r="C69" s="166"/>
      <c r="D69" s="161">
        <v>701300</v>
      </c>
      <c r="E69" s="161">
        <v>0</v>
      </c>
      <c r="F69" s="161">
        <v>0</v>
      </c>
      <c r="G69" s="161">
        <v>701300</v>
      </c>
      <c r="H69" s="161">
        <v>0</v>
      </c>
      <c r="I69" s="161">
        <v>0</v>
      </c>
      <c r="J69" s="172">
        <v>14</v>
      </c>
      <c r="K69" s="168">
        <v>14</v>
      </c>
      <c r="L69" s="151"/>
      <c r="M69" s="164"/>
      <c r="N69" s="164"/>
    </row>
    <row r="70" spans="1:14" s="153" customFormat="1" outlineLevel="1">
      <c r="A70" s="177" t="s">
        <v>2484</v>
      </c>
      <c r="B70" s="177" t="s">
        <v>2485</v>
      </c>
      <c r="C70" s="166"/>
      <c r="D70" s="161">
        <v>49954898</v>
      </c>
      <c r="E70" s="161">
        <v>0</v>
      </c>
      <c r="F70" s="161">
        <v>8331436</v>
      </c>
      <c r="G70" s="161">
        <v>58286334</v>
      </c>
      <c r="H70" s="161">
        <v>0</v>
      </c>
      <c r="I70" s="161">
        <v>0</v>
      </c>
      <c r="J70" s="172">
        <v>14</v>
      </c>
      <c r="K70" s="168">
        <v>14</v>
      </c>
      <c r="L70" s="151"/>
      <c r="M70" s="164"/>
      <c r="N70" s="164"/>
    </row>
    <row r="71" spans="1:14" s="170" customFormat="1" outlineLevel="1">
      <c r="A71" s="177" t="s">
        <v>2486</v>
      </c>
      <c r="B71" s="177" t="s">
        <v>2487</v>
      </c>
      <c r="C71" s="166"/>
      <c r="D71" s="161">
        <v>1675881.3174999999</v>
      </c>
      <c r="E71" s="161">
        <v>0</v>
      </c>
      <c r="F71" s="161">
        <v>0</v>
      </c>
      <c r="G71" s="161">
        <v>1675881.32</v>
      </c>
      <c r="H71" s="161">
        <v>0</v>
      </c>
      <c r="I71" s="161">
        <v>2.5000000000000001E-3</v>
      </c>
      <c r="J71" s="172">
        <v>14</v>
      </c>
      <c r="K71" s="168">
        <v>14</v>
      </c>
      <c r="L71" s="169"/>
      <c r="M71" s="164"/>
      <c r="N71" s="164"/>
    </row>
    <row r="72" spans="1:14" s="153" customFormat="1" outlineLevel="1">
      <c r="A72" s="177" t="s">
        <v>2488</v>
      </c>
      <c r="B72" s="177" t="s">
        <v>2489</v>
      </c>
      <c r="C72" s="166"/>
      <c r="D72" s="161">
        <v>1073801788.1025</v>
      </c>
      <c r="E72" s="161">
        <v>0</v>
      </c>
      <c r="F72" s="161">
        <v>527286736.69999993</v>
      </c>
      <c r="G72" s="161">
        <v>1601088524.8062</v>
      </c>
      <c r="H72" s="161">
        <v>0</v>
      </c>
      <c r="I72" s="161">
        <v>3.6999511718749998E-3</v>
      </c>
      <c r="J72" s="172">
        <v>14</v>
      </c>
      <c r="K72" s="168">
        <v>14</v>
      </c>
      <c r="L72" s="151"/>
      <c r="M72" s="164"/>
      <c r="N72" s="164"/>
    </row>
    <row r="73" spans="1:14" s="153" customFormat="1" outlineLevel="1">
      <c r="A73" s="177" t="s">
        <v>2490</v>
      </c>
      <c r="B73" s="177" t="s">
        <v>2491</v>
      </c>
      <c r="C73" s="166"/>
      <c r="D73" s="161">
        <v>94296217.840000004</v>
      </c>
      <c r="E73" s="161">
        <v>0</v>
      </c>
      <c r="F73" s="161">
        <v>1861800</v>
      </c>
      <c r="G73" s="161">
        <v>96158017.840000004</v>
      </c>
      <c r="H73" s="161">
        <v>0</v>
      </c>
      <c r="I73" s="161">
        <v>0</v>
      </c>
      <c r="J73" s="172">
        <v>14</v>
      </c>
      <c r="K73" s="168">
        <v>14</v>
      </c>
      <c r="L73" s="151"/>
      <c r="M73" s="164"/>
      <c r="N73" s="164"/>
    </row>
    <row r="74" spans="1:14" s="153" customFormat="1" outlineLevel="1">
      <c r="A74" s="177" t="s">
        <v>2492</v>
      </c>
      <c r="B74" s="177" t="s">
        <v>2493</v>
      </c>
      <c r="C74" s="166"/>
      <c r="D74" s="161">
        <v>62422500</v>
      </c>
      <c r="E74" s="161">
        <v>0</v>
      </c>
      <c r="F74" s="161">
        <v>0</v>
      </c>
      <c r="G74" s="161">
        <v>62422500</v>
      </c>
      <c r="H74" s="161">
        <v>0</v>
      </c>
      <c r="I74" s="161">
        <v>0</v>
      </c>
      <c r="J74" s="172">
        <v>14</v>
      </c>
      <c r="K74" s="168">
        <v>14</v>
      </c>
      <c r="L74" s="151"/>
      <c r="M74" s="164"/>
      <c r="N74" s="164"/>
    </row>
    <row r="75" spans="1:14" s="180" customFormat="1" outlineLevel="1">
      <c r="A75" s="177" t="s">
        <v>2494</v>
      </c>
      <c r="B75" s="177" t="s">
        <v>2495</v>
      </c>
      <c r="C75" s="174"/>
      <c r="D75" s="161">
        <v>18682512.780000001</v>
      </c>
      <c r="E75" s="161">
        <v>0</v>
      </c>
      <c r="F75" s="161">
        <v>0</v>
      </c>
      <c r="G75" s="161">
        <v>18682512.780000001</v>
      </c>
      <c r="H75" s="161">
        <v>0</v>
      </c>
      <c r="I75" s="161">
        <v>0</v>
      </c>
      <c r="J75" s="172">
        <v>14</v>
      </c>
      <c r="K75" s="168">
        <v>14</v>
      </c>
      <c r="L75" s="179"/>
      <c r="M75" s="164"/>
      <c r="N75" s="164"/>
    </row>
    <row r="76" spans="1:14" s="153" customFormat="1" outlineLevel="1">
      <c r="A76" s="177" t="s">
        <v>2496</v>
      </c>
      <c r="B76" s="177" t="s">
        <v>2497</v>
      </c>
      <c r="C76" s="160"/>
      <c r="D76" s="161">
        <v>27010621.572500002</v>
      </c>
      <c r="E76" s="161">
        <v>0</v>
      </c>
      <c r="F76" s="161">
        <v>0</v>
      </c>
      <c r="G76" s="161">
        <v>27010621.57</v>
      </c>
      <c r="H76" s="161">
        <v>2.5000000000000001E-3</v>
      </c>
      <c r="I76" s="161">
        <v>0</v>
      </c>
      <c r="J76" s="172">
        <v>14</v>
      </c>
      <c r="K76" s="168">
        <v>14</v>
      </c>
      <c r="L76" s="151"/>
      <c r="M76" s="164"/>
      <c r="N76" s="164"/>
    </row>
    <row r="77" spans="1:14" s="184" customFormat="1" outlineLevel="1">
      <c r="A77" s="177" t="s">
        <v>2498</v>
      </c>
      <c r="B77" s="177" t="s">
        <v>2499</v>
      </c>
      <c r="C77" s="160"/>
      <c r="D77" s="161">
        <v>27497362.476</v>
      </c>
      <c r="E77" s="161">
        <v>0</v>
      </c>
      <c r="F77" s="161">
        <v>0</v>
      </c>
      <c r="G77" s="161">
        <v>27497362.48</v>
      </c>
      <c r="H77" s="161">
        <v>0</v>
      </c>
      <c r="I77" s="161">
        <v>4.0000009536743167E-3</v>
      </c>
      <c r="J77" s="172">
        <v>14</v>
      </c>
      <c r="K77" s="168">
        <v>14</v>
      </c>
      <c r="L77" s="183"/>
      <c r="M77" s="164"/>
      <c r="N77" s="164"/>
    </row>
    <row r="78" spans="1:14" s="184" customFormat="1" outlineLevel="1">
      <c r="A78" s="177" t="s">
        <v>2500</v>
      </c>
      <c r="B78" s="177" t="s">
        <v>2472</v>
      </c>
      <c r="C78" s="160"/>
      <c r="D78" s="161">
        <v>96194229</v>
      </c>
      <c r="E78" s="161">
        <v>0</v>
      </c>
      <c r="F78" s="161">
        <v>15036434</v>
      </c>
      <c r="G78" s="161">
        <v>111230663</v>
      </c>
      <c r="H78" s="161">
        <v>0</v>
      </c>
      <c r="I78" s="161">
        <v>0</v>
      </c>
      <c r="J78" s="172">
        <v>14</v>
      </c>
      <c r="K78" s="168">
        <v>14</v>
      </c>
      <c r="L78" s="183"/>
      <c r="M78" s="164"/>
      <c r="N78" s="164"/>
    </row>
    <row r="79" spans="1:14" s="153" customFormat="1" outlineLevel="1">
      <c r="A79" s="177" t="s">
        <v>2501</v>
      </c>
      <c r="B79" s="177" t="s">
        <v>2502</v>
      </c>
      <c r="C79" s="160"/>
      <c r="D79" s="161">
        <v>28821560.4386</v>
      </c>
      <c r="E79" s="161">
        <v>0</v>
      </c>
      <c r="F79" s="161">
        <v>5123421.3999999994</v>
      </c>
      <c r="G79" s="161">
        <v>33944981.840000004</v>
      </c>
      <c r="H79" s="161">
        <v>0</v>
      </c>
      <c r="I79" s="161">
        <v>1.3999986648559571E-3</v>
      </c>
      <c r="J79" s="172">
        <v>14</v>
      </c>
      <c r="K79" s="168">
        <v>14</v>
      </c>
      <c r="L79" s="151"/>
      <c r="M79" s="164"/>
      <c r="N79" s="164"/>
    </row>
    <row r="80" spans="1:14" s="153" customFormat="1" outlineLevel="1">
      <c r="A80" s="177" t="s">
        <v>2503</v>
      </c>
      <c r="B80" s="177" t="s">
        <v>2504</v>
      </c>
      <c r="C80" s="160"/>
      <c r="D80" s="161">
        <v>38257154.385699995</v>
      </c>
      <c r="E80" s="161">
        <v>0</v>
      </c>
      <c r="F80" s="161">
        <v>2077908.9960000003</v>
      </c>
      <c r="G80" s="161">
        <v>40335063.380000003</v>
      </c>
      <c r="H80" s="161">
        <v>1.6999959945678711E-3</v>
      </c>
      <c r="I80" s="161">
        <v>0</v>
      </c>
      <c r="J80" s="167">
        <v>14</v>
      </c>
      <c r="K80" s="168">
        <v>14</v>
      </c>
      <c r="L80" s="151"/>
      <c r="M80" s="164"/>
      <c r="N80" s="164"/>
    </row>
    <row r="81" spans="1:14" s="153" customFormat="1" outlineLevel="1">
      <c r="A81" s="177" t="s">
        <v>2505</v>
      </c>
      <c r="B81" s="177" t="s">
        <v>2506</v>
      </c>
      <c r="C81" s="160"/>
      <c r="D81" s="161">
        <v>5869300.7999999998</v>
      </c>
      <c r="E81" s="161">
        <v>0</v>
      </c>
      <c r="F81" s="161">
        <v>371700</v>
      </c>
      <c r="G81" s="161">
        <v>6241000.7999999998</v>
      </c>
      <c r="H81" s="161">
        <v>0</v>
      </c>
      <c r="I81" s="161">
        <v>0</v>
      </c>
      <c r="J81" s="172">
        <v>14</v>
      </c>
      <c r="K81" s="162">
        <v>14</v>
      </c>
      <c r="L81" s="151"/>
      <c r="M81" s="164"/>
      <c r="N81" s="164"/>
    </row>
    <row r="82" spans="1:14" s="184" customFormat="1" outlineLevel="1">
      <c r="A82" s="177" t="s">
        <v>2507</v>
      </c>
      <c r="B82" s="177" t="s">
        <v>2508</v>
      </c>
      <c r="C82" s="160"/>
      <c r="D82" s="161">
        <v>6747194.0700000003</v>
      </c>
      <c r="E82" s="161">
        <v>0</v>
      </c>
      <c r="F82" s="161">
        <v>1359315.2</v>
      </c>
      <c r="G82" s="161">
        <v>8106509.2699999996</v>
      </c>
      <c r="H82" s="161">
        <v>0</v>
      </c>
      <c r="I82" s="161">
        <v>0</v>
      </c>
      <c r="J82" s="172">
        <v>14</v>
      </c>
      <c r="K82" s="162">
        <v>14</v>
      </c>
      <c r="L82" s="183"/>
      <c r="M82" s="164">
        <f>SUM(G43:G85)-G57-G50</f>
        <v>10613565043.0977</v>
      </c>
      <c r="N82" s="164"/>
    </row>
    <row r="83" spans="1:14" s="184" customFormat="1" outlineLevel="1">
      <c r="A83" s="177" t="s">
        <v>2509</v>
      </c>
      <c r="B83" s="177" t="s">
        <v>2510</v>
      </c>
      <c r="C83" s="160"/>
      <c r="D83" s="161">
        <v>1135908.33</v>
      </c>
      <c r="E83" s="161">
        <v>0</v>
      </c>
      <c r="F83" s="161">
        <v>0</v>
      </c>
      <c r="G83" s="161">
        <v>1135908.33</v>
      </c>
      <c r="H83" s="161">
        <v>0</v>
      </c>
      <c r="I83" s="161">
        <v>0</v>
      </c>
      <c r="J83" s="172">
        <v>14</v>
      </c>
      <c r="K83" s="173">
        <v>14</v>
      </c>
      <c r="L83" s="183"/>
      <c r="M83" s="164">
        <v>10345506887.531149</v>
      </c>
      <c r="N83" s="164"/>
    </row>
    <row r="84" spans="1:14" s="184" customFormat="1" outlineLevel="1">
      <c r="A84" s="177" t="s">
        <v>2511</v>
      </c>
      <c r="B84" s="177" t="s">
        <v>512</v>
      </c>
      <c r="C84" s="185"/>
      <c r="D84" s="161">
        <v>22986489.748899993</v>
      </c>
      <c r="E84" s="161">
        <v>0</v>
      </c>
      <c r="F84" s="161">
        <v>468765.84400000004</v>
      </c>
      <c r="G84" s="161">
        <v>23455255.59</v>
      </c>
      <c r="H84" s="161">
        <v>2.8999948501586912E-3</v>
      </c>
      <c r="I84" s="161">
        <v>0</v>
      </c>
      <c r="J84" s="172">
        <v>14</v>
      </c>
      <c r="K84" s="173">
        <v>14</v>
      </c>
      <c r="L84" s="183"/>
      <c r="M84" s="164">
        <f>M82-M83</f>
        <v>268058155.56655121</v>
      </c>
      <c r="N84" s="164"/>
    </row>
    <row r="85" spans="1:14" s="184" customFormat="1" outlineLevel="1">
      <c r="A85" s="177" t="s">
        <v>2512</v>
      </c>
      <c r="B85" s="177" t="s">
        <v>2513</v>
      </c>
      <c r="C85" s="185"/>
      <c r="D85" s="161">
        <v>129225063</v>
      </c>
      <c r="E85" s="161">
        <v>0</v>
      </c>
      <c r="F85" s="161">
        <v>10994937</v>
      </c>
      <c r="G85" s="161">
        <v>140220000</v>
      </c>
      <c r="H85" s="161">
        <v>0</v>
      </c>
      <c r="I85" s="161">
        <v>0</v>
      </c>
      <c r="J85" s="172">
        <v>14</v>
      </c>
      <c r="K85" s="173">
        <v>14</v>
      </c>
      <c r="L85" s="183"/>
      <c r="M85" s="164">
        <f>SUM(F24:F86)</f>
        <v>1015372937.0962861</v>
      </c>
      <c r="N85" s="164">
        <f>SUM(G24:G86)</f>
        <v>11332222593.417702</v>
      </c>
    </row>
    <row r="86" spans="1:14" s="153" customFormat="1" outlineLevel="1">
      <c r="A86" s="177" t="s">
        <v>2514</v>
      </c>
      <c r="B86" s="177" t="s">
        <v>2515</v>
      </c>
      <c r="C86" s="166"/>
      <c r="D86" s="161">
        <v>0</v>
      </c>
      <c r="E86" s="161">
        <v>0</v>
      </c>
      <c r="F86" s="161">
        <v>6216750</v>
      </c>
      <c r="G86" s="161">
        <v>0</v>
      </c>
      <c r="H86" s="161">
        <v>6216750</v>
      </c>
      <c r="I86" s="161">
        <v>0</v>
      </c>
      <c r="J86" s="172">
        <v>14</v>
      </c>
      <c r="K86" s="173">
        <v>14</v>
      </c>
      <c r="L86" s="151"/>
      <c r="M86" s="164">
        <f>N85-M85</f>
        <v>10316849656.321415</v>
      </c>
      <c r="N86" s="164"/>
    </row>
    <row r="87" spans="1:14" s="153" customFormat="1" outlineLevel="1">
      <c r="A87" s="196" t="s">
        <v>2516</v>
      </c>
      <c r="B87" s="196" t="s">
        <v>2517</v>
      </c>
      <c r="C87" s="178"/>
      <c r="D87" s="161">
        <v>300000</v>
      </c>
      <c r="E87" s="161">
        <v>0</v>
      </c>
      <c r="F87" s="161">
        <v>0</v>
      </c>
      <c r="G87" s="161">
        <v>0</v>
      </c>
      <c r="H87" s="161">
        <v>300000</v>
      </c>
      <c r="I87" s="161">
        <v>0</v>
      </c>
      <c r="J87" s="172">
        <v>18</v>
      </c>
      <c r="K87" s="173">
        <v>18</v>
      </c>
      <c r="L87" s="151"/>
      <c r="M87" s="164"/>
      <c r="N87" s="164"/>
    </row>
    <row r="88" spans="1:14" s="153" customFormat="1" outlineLevel="1">
      <c r="A88" s="217" t="s">
        <v>2518</v>
      </c>
      <c r="B88" s="217" t="s">
        <v>2519</v>
      </c>
      <c r="C88" s="166"/>
      <c r="D88" s="161">
        <v>92780</v>
      </c>
      <c r="E88" s="161">
        <v>0</v>
      </c>
      <c r="F88" s="161">
        <v>0</v>
      </c>
      <c r="G88" s="161">
        <v>0</v>
      </c>
      <c r="H88" s="161">
        <v>92780</v>
      </c>
      <c r="I88" s="161">
        <v>0</v>
      </c>
      <c r="J88" s="172">
        <v>18</v>
      </c>
      <c r="K88" s="173">
        <v>18</v>
      </c>
      <c r="L88" s="151"/>
      <c r="M88" s="164"/>
      <c r="N88" s="164"/>
    </row>
    <row r="89" spans="1:14" s="153" customFormat="1" outlineLevel="1">
      <c r="A89" s="217" t="s">
        <v>2520</v>
      </c>
      <c r="B89" s="217" t="s">
        <v>150</v>
      </c>
      <c r="C89" s="166"/>
      <c r="D89" s="161">
        <v>177100</v>
      </c>
      <c r="E89" s="161">
        <v>0</v>
      </c>
      <c r="F89" s="161">
        <v>0</v>
      </c>
      <c r="G89" s="161">
        <v>0</v>
      </c>
      <c r="H89" s="161">
        <v>177100</v>
      </c>
      <c r="I89" s="161">
        <v>0</v>
      </c>
      <c r="J89" s="172">
        <v>18</v>
      </c>
      <c r="K89" s="173">
        <v>18</v>
      </c>
      <c r="L89" s="151"/>
      <c r="M89" s="164"/>
      <c r="N89" s="164"/>
    </row>
    <row r="90" spans="1:14" s="153" customFormat="1" outlineLevel="1">
      <c r="A90" s="217" t="s">
        <v>2521</v>
      </c>
      <c r="B90" s="217" t="s">
        <v>2522</v>
      </c>
      <c r="C90" s="160"/>
      <c r="D90" s="161">
        <v>72000</v>
      </c>
      <c r="E90" s="161">
        <v>0</v>
      </c>
      <c r="F90" s="161">
        <v>0</v>
      </c>
      <c r="G90" s="161">
        <v>72000</v>
      </c>
      <c r="H90" s="161">
        <v>0</v>
      </c>
      <c r="I90" s="161">
        <v>0</v>
      </c>
      <c r="J90" s="172">
        <v>18</v>
      </c>
      <c r="K90" s="173">
        <v>18</v>
      </c>
      <c r="L90" s="151"/>
      <c r="M90" s="164"/>
      <c r="N90" s="164"/>
    </row>
    <row r="91" spans="1:14" s="153" customFormat="1" outlineLevel="1">
      <c r="A91" s="217" t="s">
        <v>2523</v>
      </c>
      <c r="B91" s="217" t="s">
        <v>2524</v>
      </c>
      <c r="C91" s="178"/>
      <c r="D91" s="161">
        <v>56250</v>
      </c>
      <c r="E91" s="161">
        <v>0</v>
      </c>
      <c r="F91" s="161">
        <v>0</v>
      </c>
      <c r="G91" s="161">
        <v>56250</v>
      </c>
      <c r="H91" s="161">
        <v>0</v>
      </c>
      <c r="I91" s="161">
        <v>0</v>
      </c>
      <c r="J91" s="172">
        <v>18</v>
      </c>
      <c r="K91" s="173">
        <v>18</v>
      </c>
      <c r="L91" s="151"/>
      <c r="M91" s="164"/>
      <c r="N91" s="164"/>
    </row>
    <row r="92" spans="1:14" s="153" customFormat="1" outlineLevel="1">
      <c r="A92" s="217" t="s">
        <v>2525</v>
      </c>
      <c r="B92" s="217" t="s">
        <v>2526</v>
      </c>
      <c r="C92" s="166"/>
      <c r="D92" s="161">
        <v>73950</v>
      </c>
      <c r="E92" s="161">
        <v>0</v>
      </c>
      <c r="F92" s="161">
        <v>0</v>
      </c>
      <c r="G92" s="161">
        <v>73950</v>
      </c>
      <c r="H92" s="161">
        <v>0</v>
      </c>
      <c r="I92" s="161">
        <v>0</v>
      </c>
      <c r="J92" s="172">
        <v>18</v>
      </c>
      <c r="K92" s="173">
        <v>18</v>
      </c>
      <c r="L92" s="151"/>
      <c r="M92" s="164"/>
      <c r="N92" s="164"/>
    </row>
    <row r="93" spans="1:14" s="153" customFormat="1" outlineLevel="1">
      <c r="A93" s="217" t="s">
        <v>2527</v>
      </c>
      <c r="B93" s="217" t="s">
        <v>151</v>
      </c>
      <c r="C93" s="166"/>
      <c r="D93" s="161">
        <v>55012.5</v>
      </c>
      <c r="E93" s="161">
        <v>0</v>
      </c>
      <c r="F93" s="161">
        <v>0</v>
      </c>
      <c r="G93" s="161">
        <v>0</v>
      </c>
      <c r="H93" s="161">
        <v>55012.5</v>
      </c>
      <c r="I93" s="161">
        <v>0</v>
      </c>
      <c r="J93" s="172">
        <v>18</v>
      </c>
      <c r="K93" s="173">
        <v>18</v>
      </c>
      <c r="L93" s="151"/>
      <c r="M93" s="164"/>
      <c r="N93" s="164"/>
    </row>
    <row r="94" spans="1:14" s="153" customFormat="1" outlineLevel="1">
      <c r="A94" s="217" t="s">
        <v>2528</v>
      </c>
      <c r="B94" s="217" t="s">
        <v>152</v>
      </c>
      <c r="C94" s="166"/>
      <c r="D94" s="161">
        <v>54832.5</v>
      </c>
      <c r="E94" s="161">
        <v>0</v>
      </c>
      <c r="F94" s="161">
        <v>0</v>
      </c>
      <c r="G94" s="161">
        <v>0</v>
      </c>
      <c r="H94" s="161">
        <v>54832.5</v>
      </c>
      <c r="I94" s="161">
        <v>0</v>
      </c>
      <c r="J94" s="172">
        <v>18</v>
      </c>
      <c r="K94" s="168">
        <v>18</v>
      </c>
      <c r="L94" s="151"/>
      <c r="M94" s="164"/>
      <c r="N94" s="164"/>
    </row>
    <row r="95" spans="1:14" s="153" customFormat="1" outlineLevel="1">
      <c r="A95" s="217" t="s">
        <v>2529</v>
      </c>
      <c r="B95" s="217" t="s">
        <v>153</v>
      </c>
      <c r="C95" s="166"/>
      <c r="D95" s="161">
        <v>73560</v>
      </c>
      <c r="E95" s="161">
        <v>0</v>
      </c>
      <c r="F95" s="161">
        <v>0</v>
      </c>
      <c r="G95" s="161">
        <v>0</v>
      </c>
      <c r="H95" s="161">
        <v>73560</v>
      </c>
      <c r="I95" s="161">
        <v>0</v>
      </c>
      <c r="J95" s="172">
        <v>18</v>
      </c>
      <c r="K95" s="168">
        <v>18</v>
      </c>
      <c r="L95" s="151"/>
      <c r="M95" s="164"/>
      <c r="N95" s="164"/>
    </row>
    <row r="96" spans="1:14" s="153" customFormat="1" outlineLevel="1">
      <c r="A96" s="217" t="s">
        <v>2530</v>
      </c>
      <c r="B96" s="217" t="s">
        <v>154</v>
      </c>
      <c r="C96" s="166"/>
      <c r="D96" s="161">
        <v>86415</v>
      </c>
      <c r="E96" s="161">
        <v>0</v>
      </c>
      <c r="F96" s="161">
        <v>0</v>
      </c>
      <c r="G96" s="161">
        <v>0</v>
      </c>
      <c r="H96" s="161">
        <v>86415</v>
      </c>
      <c r="I96" s="161">
        <v>0</v>
      </c>
      <c r="J96" s="172">
        <v>18</v>
      </c>
      <c r="K96" s="168">
        <v>18</v>
      </c>
      <c r="L96" s="151"/>
      <c r="M96" s="164"/>
      <c r="N96" s="164"/>
    </row>
    <row r="97" spans="1:16" s="153" customFormat="1" outlineLevel="1">
      <c r="A97" s="217" t="s">
        <v>2531</v>
      </c>
      <c r="B97" s="217" t="s">
        <v>155</v>
      </c>
      <c r="C97" s="166"/>
      <c r="D97" s="161">
        <v>61975</v>
      </c>
      <c r="E97" s="161">
        <v>0</v>
      </c>
      <c r="F97" s="161">
        <v>0</v>
      </c>
      <c r="G97" s="161">
        <v>0</v>
      </c>
      <c r="H97" s="161">
        <v>61975</v>
      </c>
      <c r="I97" s="161">
        <v>0</v>
      </c>
      <c r="J97" s="172">
        <v>18</v>
      </c>
      <c r="K97" s="168">
        <v>18</v>
      </c>
      <c r="L97" s="151"/>
      <c r="M97" s="164"/>
      <c r="N97" s="164"/>
    </row>
    <row r="98" spans="1:16" s="153" customFormat="1" outlineLevel="1">
      <c r="A98" s="217" t="s">
        <v>2532</v>
      </c>
      <c r="B98" s="217" t="s">
        <v>156</v>
      </c>
      <c r="C98" s="166"/>
      <c r="D98" s="161">
        <v>86345</v>
      </c>
      <c r="E98" s="161">
        <v>0</v>
      </c>
      <c r="F98" s="161">
        <v>0</v>
      </c>
      <c r="G98" s="161">
        <v>0</v>
      </c>
      <c r="H98" s="161">
        <v>86345</v>
      </c>
      <c r="I98" s="161">
        <v>0</v>
      </c>
      <c r="J98" s="172">
        <v>18</v>
      </c>
      <c r="K98" s="168">
        <v>18</v>
      </c>
      <c r="L98" s="151"/>
      <c r="M98" s="164"/>
      <c r="N98" s="164"/>
    </row>
    <row r="99" spans="1:16" s="153" customFormat="1" outlineLevel="1">
      <c r="A99" s="217" t="s">
        <v>2533</v>
      </c>
      <c r="B99" s="217" t="s">
        <v>157</v>
      </c>
      <c r="C99" s="166"/>
      <c r="D99" s="161">
        <v>0</v>
      </c>
      <c r="E99" s="161">
        <v>0</v>
      </c>
      <c r="F99" s="161">
        <v>224460</v>
      </c>
      <c r="G99" s="161">
        <v>0</v>
      </c>
      <c r="H99" s="161">
        <v>224460</v>
      </c>
      <c r="I99" s="161">
        <v>0</v>
      </c>
      <c r="J99" s="172">
        <v>18</v>
      </c>
      <c r="K99" s="168">
        <v>18</v>
      </c>
      <c r="L99" s="151"/>
      <c r="M99" s="164"/>
      <c r="N99" s="164"/>
    </row>
    <row r="100" spans="1:16" s="153" customFormat="1" outlineLevel="1">
      <c r="A100" s="217" t="s">
        <v>2534</v>
      </c>
      <c r="B100" s="217" t="s">
        <v>158</v>
      </c>
      <c r="C100" s="166"/>
      <c r="D100" s="161">
        <v>74010</v>
      </c>
      <c r="E100" s="161">
        <v>0</v>
      </c>
      <c r="F100" s="161">
        <v>0</v>
      </c>
      <c r="G100" s="161">
        <v>0</v>
      </c>
      <c r="H100" s="161">
        <v>74010</v>
      </c>
      <c r="I100" s="161">
        <v>0</v>
      </c>
      <c r="J100" s="182">
        <v>18</v>
      </c>
      <c r="K100" s="168">
        <v>18</v>
      </c>
      <c r="L100" s="151"/>
      <c r="M100" s="164"/>
      <c r="N100" s="164"/>
    </row>
    <row r="101" spans="1:16" s="153" customFormat="1" outlineLevel="1">
      <c r="A101" s="217" t="s">
        <v>2535</v>
      </c>
      <c r="B101" s="196" t="s">
        <v>159</v>
      </c>
      <c r="C101" s="166"/>
      <c r="D101" s="161">
        <v>0</v>
      </c>
      <c r="E101" s="161">
        <v>0</v>
      </c>
      <c r="F101" s="161">
        <v>391864</v>
      </c>
      <c r="G101" s="161">
        <v>0</v>
      </c>
      <c r="H101" s="161">
        <v>391864</v>
      </c>
      <c r="I101" s="161">
        <v>0</v>
      </c>
      <c r="J101" s="187">
        <v>18</v>
      </c>
      <c r="K101" s="187">
        <v>18</v>
      </c>
      <c r="L101" s="151"/>
      <c r="M101" s="164"/>
      <c r="N101" s="164"/>
    </row>
    <row r="102" spans="1:16" s="153" customFormat="1" outlineLevel="1">
      <c r="A102" s="240" t="s">
        <v>2536</v>
      </c>
      <c r="B102" s="240" t="s">
        <v>160</v>
      </c>
      <c r="C102" s="166"/>
      <c r="D102" s="161">
        <v>0</v>
      </c>
      <c r="E102" s="161">
        <v>0</v>
      </c>
      <c r="F102" s="161">
        <v>13000</v>
      </c>
      <c r="G102" s="161">
        <v>0</v>
      </c>
      <c r="H102" s="161">
        <v>13000</v>
      </c>
      <c r="I102" s="161">
        <v>0</v>
      </c>
      <c r="J102" s="187">
        <v>18</v>
      </c>
      <c r="K102" s="188">
        <v>18</v>
      </c>
      <c r="L102" s="151"/>
      <c r="M102" s="164"/>
      <c r="N102" s="164"/>
    </row>
    <row r="103" spans="1:16" s="153" customFormat="1" outlineLevel="1">
      <c r="A103" s="196" t="s">
        <v>2537</v>
      </c>
      <c r="B103" s="196" t="s">
        <v>2538</v>
      </c>
      <c r="C103" s="166"/>
      <c r="D103" s="161">
        <v>0</v>
      </c>
      <c r="E103" s="161">
        <v>1522516</v>
      </c>
      <c r="F103" s="161">
        <v>505484</v>
      </c>
      <c r="G103" s="161">
        <v>748116</v>
      </c>
      <c r="H103" s="161">
        <v>0</v>
      </c>
      <c r="I103" s="161">
        <v>1765148</v>
      </c>
      <c r="J103" s="187">
        <v>8</v>
      </c>
      <c r="K103" s="188">
        <v>8</v>
      </c>
      <c r="L103" s="151"/>
      <c r="M103" s="164"/>
      <c r="N103" s="164"/>
    </row>
    <row r="104" spans="1:16" s="153" customFormat="1" outlineLevel="1">
      <c r="A104" s="196" t="s">
        <v>2539</v>
      </c>
      <c r="B104" s="196" t="s">
        <v>2540</v>
      </c>
      <c r="C104" s="166"/>
      <c r="D104" s="161">
        <v>0</v>
      </c>
      <c r="E104" s="161">
        <v>552938894</v>
      </c>
      <c r="F104" s="161">
        <v>183578650</v>
      </c>
      <c r="G104" s="161">
        <v>271696402</v>
      </c>
      <c r="H104" s="161">
        <v>0</v>
      </c>
      <c r="I104" s="161">
        <v>641056646</v>
      </c>
      <c r="J104" s="187">
        <v>8</v>
      </c>
      <c r="K104" s="188">
        <v>8</v>
      </c>
      <c r="L104" s="151"/>
      <c r="M104" s="164"/>
      <c r="N104" s="164"/>
    </row>
    <row r="105" spans="1:16" s="153" customFormat="1" outlineLevel="1">
      <c r="A105" s="196" t="s">
        <v>2541</v>
      </c>
      <c r="B105" s="196" t="s">
        <v>2542</v>
      </c>
      <c r="C105" s="166"/>
      <c r="D105" s="161">
        <v>0</v>
      </c>
      <c r="E105" s="161">
        <v>0</v>
      </c>
      <c r="F105" s="161">
        <v>0</v>
      </c>
      <c r="G105" s="161">
        <v>87199164.340000004</v>
      </c>
      <c r="H105" s="161">
        <v>0</v>
      </c>
      <c r="I105" s="161">
        <v>87199164.340000004</v>
      </c>
      <c r="J105" s="187"/>
      <c r="K105" s="188"/>
      <c r="L105" s="151"/>
      <c r="M105" s="164"/>
      <c r="N105" s="164"/>
    </row>
    <row r="106" spans="1:16" s="153" customFormat="1" outlineLevel="1">
      <c r="A106" s="196" t="s">
        <v>2543</v>
      </c>
      <c r="B106" s="196" t="s">
        <v>2544</v>
      </c>
      <c r="C106" s="166"/>
      <c r="D106" s="161">
        <v>0</v>
      </c>
      <c r="E106" s="161">
        <v>0</v>
      </c>
      <c r="F106" s="161">
        <v>0</v>
      </c>
      <c r="G106" s="161">
        <v>170293</v>
      </c>
      <c r="H106" s="161">
        <v>0</v>
      </c>
      <c r="I106" s="161">
        <v>170293</v>
      </c>
      <c r="J106" s="187"/>
      <c r="K106" s="188"/>
      <c r="L106" s="151"/>
      <c r="M106" s="164"/>
      <c r="N106" s="164"/>
    </row>
    <row r="107" spans="1:16" s="153" customFormat="1" outlineLevel="1">
      <c r="A107" s="196" t="s">
        <v>2545</v>
      </c>
      <c r="B107" s="196" t="s">
        <v>2546</v>
      </c>
      <c r="C107" s="166"/>
      <c r="D107" s="161">
        <v>0</v>
      </c>
      <c r="E107" s="161">
        <v>145906874</v>
      </c>
      <c r="F107" s="161">
        <v>56476398</v>
      </c>
      <c r="G107" s="161">
        <v>160265318</v>
      </c>
      <c r="H107" s="161">
        <v>0</v>
      </c>
      <c r="I107" s="161">
        <v>249695794</v>
      </c>
      <c r="J107" s="187">
        <v>15</v>
      </c>
      <c r="K107" s="188">
        <v>15</v>
      </c>
      <c r="L107" s="151"/>
      <c r="M107" s="164"/>
      <c r="N107" s="164"/>
      <c r="O107" s="161"/>
      <c r="P107" s="161"/>
    </row>
    <row r="108" spans="1:16" s="153" customFormat="1" outlineLevel="1">
      <c r="A108" s="196" t="s">
        <v>2547</v>
      </c>
      <c r="B108" s="196" t="s">
        <v>2548</v>
      </c>
      <c r="C108" s="166"/>
      <c r="D108" s="161">
        <v>0</v>
      </c>
      <c r="E108" s="161">
        <v>283471196</v>
      </c>
      <c r="F108" s="161">
        <v>72736087</v>
      </c>
      <c r="G108" s="161">
        <v>345014651</v>
      </c>
      <c r="H108" s="161">
        <v>0</v>
      </c>
      <c r="I108" s="161">
        <v>555749760</v>
      </c>
      <c r="J108" s="187">
        <v>15</v>
      </c>
      <c r="K108" s="188">
        <v>15</v>
      </c>
      <c r="L108" s="151"/>
      <c r="M108" s="164"/>
      <c r="N108" s="164"/>
      <c r="O108" s="161"/>
      <c r="P108" s="161"/>
    </row>
    <row r="109" spans="1:16" s="153" customFormat="1" outlineLevel="1">
      <c r="A109" s="196" t="s">
        <v>2549</v>
      </c>
      <c r="B109" s="196" t="s">
        <v>2550</v>
      </c>
      <c r="C109" s="166"/>
      <c r="D109" s="161">
        <v>0</v>
      </c>
      <c r="E109" s="161">
        <v>33709733</v>
      </c>
      <c r="F109" s="161">
        <v>44020803</v>
      </c>
      <c r="G109" s="161">
        <v>52237571</v>
      </c>
      <c r="H109" s="161">
        <v>0</v>
      </c>
      <c r="I109" s="161">
        <v>41926501</v>
      </c>
      <c r="J109" s="187">
        <v>15</v>
      </c>
      <c r="K109" s="188">
        <v>15</v>
      </c>
      <c r="L109" s="151"/>
      <c r="M109" s="164"/>
      <c r="N109" s="164"/>
    </row>
    <row r="110" spans="1:16" s="153" customFormat="1" outlineLevel="1">
      <c r="A110" s="196" t="s">
        <v>2551</v>
      </c>
      <c r="B110" s="196" t="s">
        <v>2552</v>
      </c>
      <c r="C110" s="166"/>
      <c r="D110" s="161">
        <v>0</v>
      </c>
      <c r="E110" s="161">
        <v>11572020</v>
      </c>
      <c r="F110" s="161">
        <v>7795417</v>
      </c>
      <c r="G110" s="161">
        <v>11786977</v>
      </c>
      <c r="H110" s="161">
        <v>0</v>
      </c>
      <c r="I110" s="161">
        <v>15563580</v>
      </c>
      <c r="J110" s="187">
        <v>15</v>
      </c>
      <c r="K110" s="188">
        <v>15</v>
      </c>
      <c r="L110" s="151"/>
      <c r="M110" s="164"/>
      <c r="N110" s="164"/>
    </row>
    <row r="111" spans="1:16" s="153" customFormat="1" outlineLevel="1">
      <c r="A111" s="196" t="s">
        <v>2553</v>
      </c>
      <c r="B111" s="196" t="s">
        <v>2554</v>
      </c>
      <c r="C111" s="166"/>
      <c r="D111" s="161">
        <v>0</v>
      </c>
      <c r="E111" s="161">
        <v>10971143</v>
      </c>
      <c r="F111" s="161">
        <v>7137650</v>
      </c>
      <c r="G111" s="161">
        <v>20148831</v>
      </c>
      <c r="H111" s="161">
        <v>0</v>
      </c>
      <c r="I111" s="161">
        <v>23982324</v>
      </c>
      <c r="J111" s="187">
        <v>15</v>
      </c>
      <c r="K111" s="188">
        <v>15</v>
      </c>
      <c r="L111" s="151"/>
      <c r="M111" s="164"/>
      <c r="N111" s="164"/>
    </row>
    <row r="112" spans="1:16" s="153" customFormat="1" outlineLevel="1">
      <c r="A112" s="196" t="s">
        <v>2555</v>
      </c>
      <c r="B112" s="196" t="s">
        <v>820</v>
      </c>
      <c r="C112" s="166"/>
      <c r="D112" s="161">
        <v>0</v>
      </c>
      <c r="E112" s="161">
        <v>4.7999999999999996E-3</v>
      </c>
      <c r="F112" s="161">
        <v>0</v>
      </c>
      <c r="G112" s="161">
        <v>0</v>
      </c>
      <c r="H112" s="161">
        <v>0</v>
      </c>
      <c r="I112" s="161">
        <v>4.7999999999999996E-3</v>
      </c>
      <c r="J112" s="187">
        <v>24</v>
      </c>
      <c r="K112" s="188">
        <v>24</v>
      </c>
      <c r="L112" s="151"/>
      <c r="M112" s="164"/>
      <c r="N112" s="164"/>
    </row>
    <row r="113" spans="1:14" s="153" customFormat="1" outlineLevel="1">
      <c r="A113" s="196" t="s">
        <v>2556</v>
      </c>
      <c r="B113" s="196" t="s">
        <v>2557</v>
      </c>
      <c r="C113" s="166"/>
      <c r="D113" s="161">
        <v>1586308.2999</v>
      </c>
      <c r="E113" s="161">
        <v>0</v>
      </c>
      <c r="F113" s="161">
        <v>49404258.389999993</v>
      </c>
      <c r="G113" s="161">
        <v>50087939.414060086</v>
      </c>
      <c r="H113" s="161">
        <v>902627.27583990095</v>
      </c>
      <c r="I113" s="161">
        <v>0</v>
      </c>
      <c r="J113" s="187">
        <v>24</v>
      </c>
      <c r="K113" s="188">
        <v>24</v>
      </c>
      <c r="L113" s="151"/>
      <c r="M113" s="164"/>
      <c r="N113" s="164"/>
    </row>
    <row r="114" spans="1:14" s="153" customFormat="1" outlineLevel="1">
      <c r="A114" s="196" t="s">
        <v>2558</v>
      </c>
      <c r="B114" s="196" t="s">
        <v>2559</v>
      </c>
      <c r="C114" s="166"/>
      <c r="D114" s="161">
        <v>3.3499999999999995E-2</v>
      </c>
      <c r="E114" s="161">
        <v>0</v>
      </c>
      <c r="F114" s="161">
        <v>0</v>
      </c>
      <c r="G114" s="161">
        <v>0</v>
      </c>
      <c r="H114" s="161">
        <v>3.3499999999999995E-2</v>
      </c>
      <c r="I114" s="161">
        <v>0</v>
      </c>
      <c r="J114" s="187">
        <v>24</v>
      </c>
      <c r="K114" s="188">
        <v>24</v>
      </c>
      <c r="L114" s="151"/>
      <c r="M114" s="164"/>
      <c r="N114" s="164"/>
    </row>
    <row r="115" spans="1:14" s="153" customFormat="1" outlineLevel="1">
      <c r="A115" s="196" t="s">
        <v>2560</v>
      </c>
      <c r="B115" s="196" t="s">
        <v>2561</v>
      </c>
      <c r="C115" s="166"/>
      <c r="D115" s="161">
        <v>1083940.0205000001</v>
      </c>
      <c r="E115" s="161">
        <v>0</v>
      </c>
      <c r="F115" s="161">
        <v>4339936.1399999997</v>
      </c>
      <c r="G115" s="161">
        <v>5423876.1445042379</v>
      </c>
      <c r="H115" s="161">
        <v>1.5995762348175048E-2</v>
      </c>
      <c r="I115" s="161">
        <v>0</v>
      </c>
      <c r="J115" s="187">
        <v>24</v>
      </c>
      <c r="K115" s="188">
        <v>24</v>
      </c>
      <c r="L115" s="151"/>
      <c r="M115" s="164"/>
      <c r="N115" s="164"/>
    </row>
    <row r="116" spans="1:14" s="153" customFormat="1" outlineLevel="1">
      <c r="A116" s="196" t="s">
        <v>2562</v>
      </c>
      <c r="B116" s="196" t="s">
        <v>2563</v>
      </c>
      <c r="C116" s="189"/>
      <c r="D116" s="161">
        <v>0</v>
      </c>
      <c r="E116" s="161">
        <v>5.4800000000000001E-2</v>
      </c>
      <c r="F116" s="161">
        <v>0</v>
      </c>
      <c r="G116" s="161">
        <v>0</v>
      </c>
      <c r="H116" s="161">
        <v>0</v>
      </c>
      <c r="I116" s="161">
        <v>5.4800000000000001E-2</v>
      </c>
      <c r="J116" s="187">
        <v>24</v>
      </c>
      <c r="K116" s="188">
        <v>24</v>
      </c>
      <c r="L116" s="151"/>
      <c r="M116" s="164"/>
      <c r="N116" s="164"/>
    </row>
    <row r="117" spans="1:14" s="153" customFormat="1" outlineLevel="1">
      <c r="A117" s="196" t="s">
        <v>2564</v>
      </c>
      <c r="B117" s="196" t="s">
        <v>2565</v>
      </c>
      <c r="C117" s="166"/>
      <c r="D117" s="161">
        <v>239798.40120000002</v>
      </c>
      <c r="E117" s="161">
        <v>0</v>
      </c>
      <c r="F117" s="161">
        <v>0</v>
      </c>
      <c r="G117" s="161">
        <v>0</v>
      </c>
      <c r="H117" s="161">
        <v>239798.40120000002</v>
      </c>
      <c r="I117" s="161">
        <v>0</v>
      </c>
      <c r="J117" s="187">
        <v>24</v>
      </c>
      <c r="K117" s="188">
        <v>24</v>
      </c>
      <c r="L117" s="151"/>
      <c r="M117" s="164"/>
      <c r="N117" s="164"/>
    </row>
    <row r="118" spans="1:14" s="153" customFormat="1" outlineLevel="1">
      <c r="A118" s="196" t="s">
        <v>2566</v>
      </c>
      <c r="B118" s="196" t="s">
        <v>2567</v>
      </c>
      <c r="C118" s="166"/>
      <c r="D118" s="161">
        <v>4.0000000000000002E-4</v>
      </c>
      <c r="E118" s="161">
        <v>0</v>
      </c>
      <c r="F118" s="161">
        <v>0</v>
      </c>
      <c r="G118" s="161">
        <v>0</v>
      </c>
      <c r="H118" s="161">
        <v>4.0000000000000002E-4</v>
      </c>
      <c r="I118" s="161">
        <v>0</v>
      </c>
      <c r="J118" s="187">
        <v>24</v>
      </c>
      <c r="K118" s="188">
        <v>24</v>
      </c>
      <c r="L118" s="151"/>
      <c r="M118" s="164"/>
      <c r="N118" s="164"/>
    </row>
    <row r="119" spans="1:14" s="153" customFormat="1" outlineLevel="1">
      <c r="A119" s="196" t="s">
        <v>2568</v>
      </c>
      <c r="B119" s="196" t="s">
        <v>2569</v>
      </c>
      <c r="C119" s="166"/>
      <c r="D119" s="161">
        <v>0</v>
      </c>
      <c r="E119" s="161">
        <v>2.5000000000000001E-3</v>
      </c>
      <c r="F119" s="161">
        <v>0</v>
      </c>
      <c r="G119" s="161">
        <v>0</v>
      </c>
      <c r="H119" s="161">
        <v>0</v>
      </c>
      <c r="I119" s="161">
        <v>2.5000000000000001E-3</v>
      </c>
      <c r="J119" s="187">
        <v>24</v>
      </c>
      <c r="K119" s="188">
        <v>24</v>
      </c>
      <c r="L119" s="151"/>
      <c r="M119" s="164"/>
      <c r="N119" s="164"/>
    </row>
    <row r="120" spans="1:14" s="153" customFormat="1" outlineLevel="1">
      <c r="A120" s="196" t="s">
        <v>2570</v>
      </c>
      <c r="B120" s="196" t="s">
        <v>2571</v>
      </c>
      <c r="C120" s="166"/>
      <c r="D120" s="161">
        <v>6199332.1032000007</v>
      </c>
      <c r="E120" s="161">
        <v>0</v>
      </c>
      <c r="F120" s="161">
        <v>114926505.02999999</v>
      </c>
      <c r="G120" s="161">
        <v>119045639.48562743</v>
      </c>
      <c r="H120" s="161">
        <v>2080197.6475725556</v>
      </c>
      <c r="I120" s="161">
        <v>0</v>
      </c>
      <c r="J120" s="187">
        <v>24</v>
      </c>
      <c r="K120" s="188">
        <v>24</v>
      </c>
      <c r="L120" s="151"/>
      <c r="M120" s="164"/>
      <c r="N120" s="164"/>
    </row>
    <row r="121" spans="1:14" s="153" customFormat="1" outlineLevel="1">
      <c r="A121" s="196" t="s">
        <v>2572</v>
      </c>
      <c r="B121" s="196" t="s">
        <v>2573</v>
      </c>
      <c r="C121" s="166"/>
      <c r="D121" s="161">
        <v>3586955.608299999</v>
      </c>
      <c r="E121" s="161">
        <v>0</v>
      </c>
      <c r="F121" s="161">
        <v>14600465.02</v>
      </c>
      <c r="G121" s="161">
        <v>4340837.3940832512</v>
      </c>
      <c r="H121" s="161">
        <v>13846583.234216748</v>
      </c>
      <c r="I121" s="161">
        <v>0</v>
      </c>
      <c r="J121" s="187">
        <v>24</v>
      </c>
      <c r="K121" s="188">
        <v>24</v>
      </c>
      <c r="L121" s="151"/>
      <c r="M121" s="164"/>
      <c r="N121" s="164"/>
    </row>
    <row r="122" spans="1:14" s="153" customFormat="1" outlineLevel="1">
      <c r="A122" s="196" t="s">
        <v>2574</v>
      </c>
      <c r="B122" s="196" t="s">
        <v>2575</v>
      </c>
      <c r="C122" s="166"/>
      <c r="D122" s="161">
        <v>41845386.216300003</v>
      </c>
      <c r="E122" s="161">
        <v>0</v>
      </c>
      <c r="F122" s="161">
        <v>2775025.63</v>
      </c>
      <c r="G122" s="161">
        <v>44620406.668594405</v>
      </c>
      <c r="H122" s="161">
        <v>5.177705612182617</v>
      </c>
      <c r="I122" s="161">
        <v>0</v>
      </c>
      <c r="J122" s="187">
        <v>24</v>
      </c>
      <c r="K122" s="188">
        <v>24</v>
      </c>
      <c r="L122" s="151"/>
      <c r="M122" s="164"/>
      <c r="N122" s="164"/>
    </row>
    <row r="123" spans="1:14" s="153" customFormat="1" outlineLevel="1">
      <c r="A123" s="196" t="s">
        <v>2576</v>
      </c>
      <c r="B123" s="196" t="s">
        <v>2577</v>
      </c>
      <c r="C123" s="166"/>
      <c r="D123" s="161">
        <v>978482.598</v>
      </c>
      <c r="E123" s="161">
        <v>0</v>
      </c>
      <c r="F123" s="161">
        <v>0</v>
      </c>
      <c r="G123" s="161">
        <v>978482.61816848803</v>
      </c>
      <c r="H123" s="161">
        <v>0</v>
      </c>
      <c r="I123" s="161">
        <v>2.0168488025665284E-2</v>
      </c>
      <c r="J123" s="187">
        <v>24</v>
      </c>
      <c r="K123" s="188">
        <v>24</v>
      </c>
      <c r="L123" s="151"/>
      <c r="M123" s="164"/>
      <c r="N123" s="164"/>
    </row>
    <row r="124" spans="1:14" s="153" customFormat="1" outlineLevel="1">
      <c r="A124" s="196" t="s">
        <v>2578</v>
      </c>
      <c r="B124" s="196" t="s">
        <v>2280</v>
      </c>
      <c r="C124" s="166"/>
      <c r="D124" s="161">
        <v>8.0000000000000004E-4</v>
      </c>
      <c r="E124" s="161">
        <v>0</v>
      </c>
      <c r="F124" s="161">
        <v>0</v>
      </c>
      <c r="G124" s="161">
        <v>0</v>
      </c>
      <c r="H124" s="161">
        <v>8.0000000000000004E-4</v>
      </c>
      <c r="I124" s="161">
        <v>0</v>
      </c>
      <c r="J124" s="187">
        <v>24</v>
      </c>
      <c r="K124" s="188">
        <v>24</v>
      </c>
      <c r="L124" s="151"/>
      <c r="M124" s="164"/>
      <c r="N124" s="164"/>
    </row>
    <row r="125" spans="1:14" s="153" customFormat="1" outlineLevel="1">
      <c r="A125" s="196" t="s">
        <v>2579</v>
      </c>
      <c r="B125" s="196" t="s">
        <v>2580</v>
      </c>
      <c r="C125" s="166"/>
      <c r="D125" s="161">
        <v>531407.95050000004</v>
      </c>
      <c r="E125" s="161">
        <v>0</v>
      </c>
      <c r="F125" s="161">
        <v>14185783.859999999</v>
      </c>
      <c r="G125" s="161">
        <v>1469767</v>
      </c>
      <c r="H125" s="161">
        <v>13247424.8105</v>
      </c>
      <c r="I125" s="161">
        <v>0</v>
      </c>
      <c r="J125" s="187">
        <v>24</v>
      </c>
      <c r="K125" s="188">
        <v>24</v>
      </c>
      <c r="L125" s="151"/>
      <c r="M125" s="164"/>
      <c r="N125" s="164"/>
    </row>
    <row r="126" spans="1:14" s="153" customFormat="1" outlineLevel="1">
      <c r="A126" s="196" t="s">
        <v>2581</v>
      </c>
      <c r="B126" s="196" t="s">
        <v>2582</v>
      </c>
      <c r="C126" s="166"/>
      <c r="D126" s="161">
        <v>538111.26150000002</v>
      </c>
      <c r="E126" s="161">
        <v>0</v>
      </c>
      <c r="F126" s="161">
        <v>1555865.64</v>
      </c>
      <c r="G126" s="161">
        <v>954012.51</v>
      </c>
      <c r="H126" s="161">
        <v>1139964.3915000001</v>
      </c>
      <c r="I126" s="161">
        <v>0</v>
      </c>
      <c r="J126" s="187">
        <v>24</v>
      </c>
      <c r="K126" s="188">
        <v>24</v>
      </c>
      <c r="L126" s="151"/>
      <c r="M126" s="164"/>
      <c r="N126" s="164"/>
    </row>
    <row r="127" spans="1:14" s="153" customFormat="1" outlineLevel="1">
      <c r="A127" s="196" t="s">
        <v>2583</v>
      </c>
      <c r="B127" s="196" t="s">
        <v>2584</v>
      </c>
      <c r="C127" s="166"/>
      <c r="D127" s="161">
        <v>904999.91480000003</v>
      </c>
      <c r="E127" s="161">
        <v>0</v>
      </c>
      <c r="F127" s="161">
        <v>3659836.74</v>
      </c>
      <c r="G127" s="161">
        <v>2504302.1199999996</v>
      </c>
      <c r="H127" s="161">
        <v>2060534.5348000005</v>
      </c>
      <c r="I127" s="161">
        <v>0</v>
      </c>
      <c r="J127" s="187">
        <v>24</v>
      </c>
      <c r="K127" s="188">
        <v>24</v>
      </c>
      <c r="L127" s="151"/>
      <c r="M127" s="164"/>
      <c r="N127" s="164"/>
    </row>
    <row r="128" spans="1:14" s="153" customFormat="1" outlineLevel="1">
      <c r="A128" s="196" t="s">
        <v>2585</v>
      </c>
      <c r="B128" s="196" t="s">
        <v>2586</v>
      </c>
      <c r="C128" s="166"/>
      <c r="D128" s="161">
        <v>1007020.0282999999</v>
      </c>
      <c r="E128" s="161">
        <v>0</v>
      </c>
      <c r="F128" s="161">
        <v>17461806.91</v>
      </c>
      <c r="G128" s="161">
        <v>10847688.68</v>
      </c>
      <c r="H128" s="161">
        <v>7621138.2582999989</v>
      </c>
      <c r="I128" s="161">
        <v>0</v>
      </c>
      <c r="J128" s="187">
        <v>24</v>
      </c>
      <c r="K128" s="188">
        <v>24</v>
      </c>
      <c r="L128" s="151"/>
      <c r="M128" s="164"/>
      <c r="N128" s="164"/>
    </row>
    <row r="129" spans="1:14" s="153" customFormat="1" outlineLevel="1">
      <c r="A129" s="196" t="s">
        <v>2587</v>
      </c>
      <c r="B129" s="196" t="s">
        <v>2588</v>
      </c>
      <c r="C129" s="160"/>
      <c r="D129" s="161">
        <v>1005220.9586</v>
      </c>
      <c r="E129" s="161">
        <v>0</v>
      </c>
      <c r="F129" s="161">
        <v>139762</v>
      </c>
      <c r="G129" s="161">
        <v>385558.53</v>
      </c>
      <c r="H129" s="161">
        <v>759424.42859999998</v>
      </c>
      <c r="I129" s="161">
        <v>0</v>
      </c>
      <c r="J129" s="187">
        <v>24</v>
      </c>
      <c r="K129" s="188">
        <v>24</v>
      </c>
      <c r="L129" s="151"/>
      <c r="M129" s="164"/>
      <c r="N129" s="164"/>
    </row>
    <row r="130" spans="1:14" s="190" customFormat="1" outlineLevel="1">
      <c r="A130" s="196" t="s">
        <v>2589</v>
      </c>
      <c r="B130" s="196" t="s">
        <v>2590</v>
      </c>
      <c r="C130" s="160"/>
      <c r="D130" s="161">
        <v>253198.79960000006</v>
      </c>
      <c r="E130" s="161">
        <v>0</v>
      </c>
      <c r="F130" s="161">
        <v>0</v>
      </c>
      <c r="G130" s="161">
        <v>0</v>
      </c>
      <c r="H130" s="161">
        <v>253198.79960000006</v>
      </c>
      <c r="I130" s="161">
        <v>0</v>
      </c>
      <c r="J130" s="187">
        <v>24</v>
      </c>
      <c r="K130" s="188">
        <v>24</v>
      </c>
      <c r="L130" s="151"/>
      <c r="M130" s="164"/>
      <c r="N130" s="164"/>
    </row>
    <row r="131" spans="1:14" s="153" customFormat="1" outlineLevel="1">
      <c r="A131" s="159" t="s">
        <v>2591</v>
      </c>
      <c r="B131" s="159" t="s">
        <v>2592</v>
      </c>
      <c r="C131" s="166"/>
      <c r="D131" s="161">
        <v>1593265.3246000002</v>
      </c>
      <c r="E131" s="161">
        <v>0</v>
      </c>
      <c r="F131" s="161">
        <v>12454994.210000001</v>
      </c>
      <c r="G131" s="161">
        <v>10391298.449999999</v>
      </c>
      <c r="H131" s="161">
        <v>3656961.0846000016</v>
      </c>
      <c r="I131" s="161">
        <v>0</v>
      </c>
      <c r="J131" s="187">
        <v>24</v>
      </c>
      <c r="K131" s="188">
        <v>24</v>
      </c>
      <c r="L131" s="151"/>
      <c r="M131" s="164"/>
      <c r="N131" s="164"/>
    </row>
    <row r="132" spans="1:14" s="191" customFormat="1" outlineLevel="1">
      <c r="A132" s="159" t="s">
        <v>2593</v>
      </c>
      <c r="B132" s="159" t="s">
        <v>2594</v>
      </c>
      <c r="C132" s="166"/>
      <c r="D132" s="161">
        <v>1684451.2737999998</v>
      </c>
      <c r="E132" s="161">
        <v>0</v>
      </c>
      <c r="F132" s="161">
        <v>23044695.909999996</v>
      </c>
      <c r="G132" s="161">
        <v>11445574.17</v>
      </c>
      <c r="H132" s="161">
        <v>13283573.013799997</v>
      </c>
      <c r="I132" s="161">
        <v>0</v>
      </c>
      <c r="J132" s="187">
        <v>24</v>
      </c>
      <c r="K132" s="188">
        <v>24</v>
      </c>
      <c r="L132" s="151"/>
      <c r="M132" s="164"/>
      <c r="N132" s="164"/>
    </row>
    <row r="133" spans="1:14" s="153" customFormat="1" outlineLevel="1">
      <c r="A133" s="159" t="s">
        <v>2595</v>
      </c>
      <c r="B133" s="159" t="s">
        <v>2596</v>
      </c>
      <c r="C133" s="166"/>
      <c r="D133" s="161">
        <v>763313.10980000009</v>
      </c>
      <c r="E133" s="161">
        <v>0</v>
      </c>
      <c r="F133" s="161">
        <v>1399013.15</v>
      </c>
      <c r="G133" s="161">
        <v>775773.93</v>
      </c>
      <c r="H133" s="161">
        <v>1386552.3298000002</v>
      </c>
      <c r="I133" s="161">
        <v>0</v>
      </c>
      <c r="J133" s="187">
        <v>24</v>
      </c>
      <c r="K133" s="188">
        <v>24</v>
      </c>
      <c r="L133" s="151"/>
      <c r="M133" s="164"/>
      <c r="N133" s="164"/>
    </row>
    <row r="134" spans="1:14" s="153" customFormat="1" ht="12" customHeight="1" outlineLevel="1">
      <c r="A134" s="159" t="s">
        <v>2597</v>
      </c>
      <c r="B134" s="159" t="s">
        <v>2598</v>
      </c>
      <c r="C134" s="166"/>
      <c r="D134" s="161">
        <v>111504.79359999999</v>
      </c>
      <c r="E134" s="161">
        <v>0</v>
      </c>
      <c r="F134" s="161">
        <v>1523136.04</v>
      </c>
      <c r="G134" s="161">
        <v>469945.23</v>
      </c>
      <c r="H134" s="161">
        <v>1164695.6036</v>
      </c>
      <c r="I134" s="161">
        <v>0</v>
      </c>
      <c r="J134" s="187">
        <v>24</v>
      </c>
      <c r="K134" s="188">
        <v>24</v>
      </c>
      <c r="L134" s="151"/>
      <c r="M134" s="164"/>
      <c r="N134" s="164"/>
    </row>
    <row r="135" spans="1:14" s="170" customFormat="1" outlineLevel="1">
      <c r="A135" s="159" t="s">
        <v>2599</v>
      </c>
      <c r="B135" s="159" t="s">
        <v>2600</v>
      </c>
      <c r="C135" s="166"/>
      <c r="D135" s="161">
        <v>2.9399999999999996E-2</v>
      </c>
      <c r="E135" s="161">
        <v>0</v>
      </c>
      <c r="F135" s="161">
        <v>0</v>
      </c>
      <c r="G135" s="161">
        <v>0</v>
      </c>
      <c r="H135" s="161">
        <v>2.9399999999999996E-2</v>
      </c>
      <c r="I135" s="161">
        <v>0</v>
      </c>
      <c r="J135" s="187">
        <v>24</v>
      </c>
      <c r="K135" s="188">
        <v>24</v>
      </c>
      <c r="L135" s="169"/>
      <c r="M135" s="164"/>
      <c r="N135" s="164"/>
    </row>
    <row r="136" spans="1:14" s="153" customFormat="1" outlineLevel="1">
      <c r="A136" s="159" t="s">
        <v>2601</v>
      </c>
      <c r="B136" s="159" t="s">
        <v>2602</v>
      </c>
      <c r="C136" s="192"/>
      <c r="D136" s="161">
        <v>3.7000000000000006E-3</v>
      </c>
      <c r="E136" s="161">
        <v>0</v>
      </c>
      <c r="F136" s="161">
        <v>42337445.479999997</v>
      </c>
      <c r="G136" s="161">
        <v>0</v>
      </c>
      <c r="H136" s="161">
        <v>42337445.483699992</v>
      </c>
      <c r="I136" s="161">
        <v>0</v>
      </c>
      <c r="J136" s="187">
        <v>24</v>
      </c>
      <c r="K136" s="188">
        <v>24</v>
      </c>
      <c r="L136" s="151"/>
      <c r="M136" s="164"/>
      <c r="N136" s="164"/>
    </row>
    <row r="137" spans="1:14" s="153" customFormat="1" outlineLevel="1">
      <c r="A137" s="196" t="s">
        <v>2603</v>
      </c>
      <c r="B137" s="196" t="s">
        <v>2604</v>
      </c>
      <c r="C137" s="166"/>
      <c r="D137" s="161">
        <v>24717594.374600004</v>
      </c>
      <c r="E137" s="161">
        <v>0</v>
      </c>
      <c r="F137" s="161">
        <v>54014217.270000003</v>
      </c>
      <c r="G137" s="161">
        <v>50598887.949999988</v>
      </c>
      <c r="H137" s="161">
        <v>28132923.69460002</v>
      </c>
      <c r="I137" s="161">
        <v>0</v>
      </c>
      <c r="J137" s="187">
        <v>24</v>
      </c>
      <c r="K137" s="188">
        <v>24</v>
      </c>
      <c r="L137" s="151"/>
      <c r="M137" s="164"/>
      <c r="N137" s="164"/>
    </row>
    <row r="138" spans="1:14" s="165" customFormat="1" outlineLevel="1">
      <c r="A138" s="217" t="s">
        <v>2605</v>
      </c>
      <c r="B138" s="217" t="s">
        <v>2606</v>
      </c>
      <c r="C138" s="166"/>
      <c r="D138" s="161">
        <v>110916601.50270003</v>
      </c>
      <c r="E138" s="161">
        <v>0</v>
      </c>
      <c r="F138" s="161">
        <v>1113507768.8000002</v>
      </c>
      <c r="G138" s="161">
        <v>1073998119.2953131</v>
      </c>
      <c r="H138" s="161">
        <v>150426251.00738692</v>
      </c>
      <c r="I138" s="161">
        <v>0</v>
      </c>
      <c r="J138" s="187">
        <v>24</v>
      </c>
      <c r="K138" s="188">
        <v>24</v>
      </c>
      <c r="L138" s="163"/>
      <c r="M138" s="164"/>
      <c r="N138" s="164"/>
    </row>
    <row r="139" spans="1:14" s="153" customFormat="1" outlineLevel="1">
      <c r="A139" s="217" t="s">
        <v>2607</v>
      </c>
      <c r="B139" s="217" t="s">
        <v>2608</v>
      </c>
      <c r="C139" s="166"/>
      <c r="D139" s="161">
        <v>4017554.2176000001</v>
      </c>
      <c r="E139" s="161">
        <v>0</v>
      </c>
      <c r="F139" s="161">
        <v>79094207.489999995</v>
      </c>
      <c r="G139" s="161">
        <v>68639008.495452866</v>
      </c>
      <c r="H139" s="161">
        <v>14472753.212147122</v>
      </c>
      <c r="I139" s="161">
        <v>0</v>
      </c>
      <c r="J139" s="187">
        <v>24</v>
      </c>
      <c r="K139" s="188">
        <v>24</v>
      </c>
      <c r="L139" s="151"/>
      <c r="M139" s="164"/>
      <c r="N139" s="164"/>
    </row>
    <row r="140" spans="1:14" s="153" customFormat="1" outlineLevel="1">
      <c r="A140" s="217" t="s">
        <v>2609</v>
      </c>
      <c r="B140" s="217" t="s">
        <v>2610</v>
      </c>
      <c r="C140" s="174"/>
      <c r="D140" s="161">
        <v>541826.43149999995</v>
      </c>
      <c r="E140" s="161">
        <v>0</v>
      </c>
      <c r="F140" s="161">
        <v>113283547</v>
      </c>
      <c r="G140" s="161">
        <v>111647357.61476904</v>
      </c>
      <c r="H140" s="161">
        <v>2178015.816730957</v>
      </c>
      <c r="I140" s="161">
        <v>0</v>
      </c>
      <c r="J140" s="187">
        <v>24</v>
      </c>
      <c r="K140" s="188">
        <v>24</v>
      </c>
      <c r="L140" s="151"/>
      <c r="M140" s="164"/>
      <c r="N140" s="164"/>
    </row>
    <row r="141" spans="1:14" s="165" customFormat="1" outlineLevel="1">
      <c r="A141" s="217" t="s">
        <v>2611</v>
      </c>
      <c r="B141" s="217" t="s">
        <v>2612</v>
      </c>
      <c r="C141" s="174"/>
      <c r="D141" s="161">
        <v>44862.997699999993</v>
      </c>
      <c r="E141" s="161">
        <v>0</v>
      </c>
      <c r="F141" s="161">
        <v>942560</v>
      </c>
      <c r="G141" s="161">
        <v>879746.87000000011</v>
      </c>
      <c r="H141" s="161">
        <v>107676.12769999995</v>
      </c>
      <c r="I141" s="161">
        <v>0</v>
      </c>
      <c r="J141" s="187">
        <v>24</v>
      </c>
      <c r="K141" s="188">
        <v>24</v>
      </c>
      <c r="L141" s="163"/>
      <c r="M141" s="164"/>
      <c r="N141" s="164"/>
    </row>
    <row r="142" spans="1:14" s="165" customFormat="1" outlineLevel="1">
      <c r="A142" s="217" t="s">
        <v>2613</v>
      </c>
      <c r="B142" s="217" t="s">
        <v>2614</v>
      </c>
      <c r="C142" s="166"/>
      <c r="D142" s="161">
        <v>171728.4295</v>
      </c>
      <c r="E142" s="161">
        <v>0</v>
      </c>
      <c r="F142" s="161">
        <v>8233052.7400000002</v>
      </c>
      <c r="G142" s="161">
        <v>7329001.1777648889</v>
      </c>
      <c r="H142" s="161">
        <v>1075779.9917351126</v>
      </c>
      <c r="I142" s="161">
        <v>0</v>
      </c>
      <c r="J142" s="187">
        <v>24</v>
      </c>
      <c r="K142" s="188">
        <v>24</v>
      </c>
      <c r="L142" s="163"/>
      <c r="M142" s="164"/>
      <c r="N142" s="164"/>
    </row>
    <row r="143" spans="1:14" s="170" customFormat="1" outlineLevel="1">
      <c r="A143" s="217" t="s">
        <v>2615</v>
      </c>
      <c r="B143" s="217" t="s">
        <v>2616</v>
      </c>
      <c r="C143" s="166"/>
      <c r="D143" s="161">
        <v>114085240.58919998</v>
      </c>
      <c r="E143" s="161">
        <v>0</v>
      </c>
      <c r="F143" s="161">
        <v>1126976235.6999989</v>
      </c>
      <c r="G143" s="161">
        <v>1175168626.7264957</v>
      </c>
      <c r="H143" s="161">
        <v>65892849.562702939</v>
      </c>
      <c r="I143" s="161">
        <v>0</v>
      </c>
      <c r="J143" s="187">
        <v>24</v>
      </c>
      <c r="K143" s="188">
        <v>24</v>
      </c>
      <c r="L143" s="169"/>
      <c r="M143" s="164"/>
      <c r="N143" s="164"/>
    </row>
    <row r="144" spans="1:14" s="165" customFormat="1" outlineLevel="1">
      <c r="A144" s="217" t="s">
        <v>2617</v>
      </c>
      <c r="B144" s="217" t="s">
        <v>2618</v>
      </c>
      <c r="C144" s="166"/>
      <c r="D144" s="161">
        <v>1474808.8748000001</v>
      </c>
      <c r="E144" s="161">
        <v>0</v>
      </c>
      <c r="F144" s="161">
        <v>14424220</v>
      </c>
      <c r="G144" s="161">
        <v>8805427.2816278096</v>
      </c>
      <c r="H144" s="161">
        <v>7093601.5931721888</v>
      </c>
      <c r="I144" s="161">
        <v>0</v>
      </c>
      <c r="J144" s="187">
        <v>24</v>
      </c>
      <c r="K144" s="188">
        <v>24</v>
      </c>
      <c r="L144" s="163"/>
      <c r="M144" s="164"/>
      <c r="N144" s="164"/>
    </row>
    <row r="145" spans="1:14" s="165" customFormat="1" outlineLevel="1">
      <c r="A145" s="217" t="s">
        <v>2619</v>
      </c>
      <c r="B145" s="217" t="s">
        <v>2620</v>
      </c>
      <c r="C145" s="166"/>
      <c r="D145" s="161">
        <v>891089.07169999997</v>
      </c>
      <c r="E145" s="161">
        <v>0</v>
      </c>
      <c r="F145" s="161">
        <v>1719670</v>
      </c>
      <c r="G145" s="161">
        <v>642582.58819580008</v>
      </c>
      <c r="H145" s="161">
        <v>1968176.4835041999</v>
      </c>
      <c r="I145" s="161">
        <v>0</v>
      </c>
      <c r="J145" s="172">
        <v>24</v>
      </c>
      <c r="K145" s="167">
        <v>24</v>
      </c>
      <c r="L145" s="163"/>
      <c r="M145" s="164"/>
      <c r="N145" s="164"/>
    </row>
    <row r="146" spans="1:14" s="153" customFormat="1" outlineLevel="1">
      <c r="A146" s="217" t="s">
        <v>2621</v>
      </c>
      <c r="B146" s="217" t="s">
        <v>2622</v>
      </c>
      <c r="C146" s="166"/>
      <c r="D146" s="161">
        <v>4068093.0447999998</v>
      </c>
      <c r="E146" s="161">
        <v>0</v>
      </c>
      <c r="F146" s="161">
        <v>0</v>
      </c>
      <c r="G146" s="161">
        <v>0</v>
      </c>
      <c r="H146" s="161">
        <v>4068093.0447999998</v>
      </c>
      <c r="I146" s="161">
        <v>0</v>
      </c>
      <c r="J146" s="172">
        <v>24</v>
      </c>
      <c r="K146" s="167">
        <v>24</v>
      </c>
      <c r="L146" s="151"/>
      <c r="M146" s="164"/>
      <c r="N146" s="164"/>
    </row>
    <row r="147" spans="1:14" s="153" customFormat="1" outlineLevel="1">
      <c r="A147" s="217" t="s">
        <v>2623</v>
      </c>
      <c r="B147" s="217" t="s">
        <v>2624</v>
      </c>
      <c r="C147" s="166"/>
      <c r="D147" s="161">
        <v>1311325.3032999998</v>
      </c>
      <c r="E147" s="161">
        <v>0</v>
      </c>
      <c r="F147" s="161">
        <v>0</v>
      </c>
      <c r="G147" s="161">
        <v>0</v>
      </c>
      <c r="H147" s="161">
        <v>1311325.3032999998</v>
      </c>
      <c r="I147" s="161">
        <v>0</v>
      </c>
      <c r="J147" s="172">
        <v>24</v>
      </c>
      <c r="K147" s="168">
        <v>24</v>
      </c>
      <c r="L147" s="151"/>
      <c r="M147" s="164"/>
      <c r="N147" s="164"/>
    </row>
    <row r="148" spans="1:14" s="153" customFormat="1" outlineLevel="1">
      <c r="A148" s="217" t="s">
        <v>2625</v>
      </c>
      <c r="B148" s="217" t="s">
        <v>2626</v>
      </c>
      <c r="C148" s="166"/>
      <c r="D148" s="161">
        <v>6096</v>
      </c>
      <c r="E148" s="161">
        <v>0</v>
      </c>
      <c r="F148" s="161">
        <v>0</v>
      </c>
      <c r="G148" s="161">
        <v>0</v>
      </c>
      <c r="H148" s="161">
        <v>6096</v>
      </c>
      <c r="I148" s="161">
        <v>0</v>
      </c>
      <c r="J148" s="172">
        <v>24</v>
      </c>
      <c r="K148" s="168">
        <v>24</v>
      </c>
      <c r="L148" s="151"/>
      <c r="M148" s="164"/>
      <c r="N148" s="164"/>
    </row>
    <row r="149" spans="1:14" s="194" customFormat="1" outlineLevel="1">
      <c r="A149" s="217" t="s">
        <v>2627</v>
      </c>
      <c r="B149" s="217" t="s">
        <v>2628</v>
      </c>
      <c r="C149" s="185"/>
      <c r="D149" s="161">
        <v>6858.14</v>
      </c>
      <c r="E149" s="161">
        <v>0</v>
      </c>
      <c r="F149" s="161">
        <v>0</v>
      </c>
      <c r="G149" s="161">
        <v>0</v>
      </c>
      <c r="H149" s="161">
        <v>6858.14</v>
      </c>
      <c r="I149" s="161">
        <v>0</v>
      </c>
      <c r="J149" s="172">
        <v>24</v>
      </c>
      <c r="K149" s="168">
        <v>24</v>
      </c>
      <c r="L149" s="193"/>
      <c r="M149" s="164"/>
      <c r="N149" s="164"/>
    </row>
    <row r="150" spans="1:14" s="153" customFormat="1" outlineLevel="1">
      <c r="A150" s="217" t="s">
        <v>2629</v>
      </c>
      <c r="B150" s="217" t="s">
        <v>2630</v>
      </c>
      <c r="C150" s="185"/>
      <c r="D150" s="161">
        <v>151601150.76069999</v>
      </c>
      <c r="E150" s="161">
        <v>0</v>
      </c>
      <c r="F150" s="161">
        <v>160159704.12999997</v>
      </c>
      <c r="G150" s="161">
        <v>56581502.019999988</v>
      </c>
      <c r="H150" s="161">
        <v>255179352.8707</v>
      </c>
      <c r="I150" s="161">
        <v>0</v>
      </c>
      <c r="J150" s="172">
        <v>24</v>
      </c>
      <c r="K150" s="168">
        <v>24</v>
      </c>
      <c r="L150" s="151"/>
      <c r="M150" s="164"/>
      <c r="N150" s="164"/>
    </row>
    <row r="151" spans="1:14" s="153" customFormat="1" outlineLevel="1">
      <c r="A151" s="217" t="s">
        <v>2631</v>
      </c>
      <c r="B151" s="217" t="s">
        <v>2632</v>
      </c>
      <c r="C151" s="195"/>
      <c r="D151" s="161">
        <v>1580801.6476999999</v>
      </c>
      <c r="E151" s="161">
        <v>0</v>
      </c>
      <c r="F151" s="161">
        <v>11920545.33</v>
      </c>
      <c r="G151" s="161">
        <v>2482734.1900000004</v>
      </c>
      <c r="H151" s="161">
        <v>11018612.787699999</v>
      </c>
      <c r="I151" s="161">
        <v>0</v>
      </c>
      <c r="J151" s="172">
        <v>24</v>
      </c>
      <c r="K151" s="168">
        <v>24</v>
      </c>
      <c r="L151" s="151"/>
      <c r="M151" s="164"/>
      <c r="N151" s="164"/>
    </row>
    <row r="152" spans="1:14" s="153" customFormat="1" outlineLevel="1">
      <c r="A152" s="217" t="s">
        <v>2633</v>
      </c>
      <c r="B152" s="217" t="s">
        <v>2634</v>
      </c>
      <c r="C152" s="195"/>
      <c r="D152" s="161">
        <v>115683.0417</v>
      </c>
      <c r="E152" s="161">
        <v>0</v>
      </c>
      <c r="F152" s="161">
        <v>1856057.75</v>
      </c>
      <c r="G152" s="161">
        <v>1444123.69</v>
      </c>
      <c r="H152" s="161">
        <v>527617.10169999988</v>
      </c>
      <c r="I152" s="161">
        <v>0</v>
      </c>
      <c r="J152" s="172">
        <v>24</v>
      </c>
      <c r="K152" s="168">
        <v>24</v>
      </c>
      <c r="L152" s="151"/>
      <c r="M152" s="164"/>
      <c r="N152" s="164"/>
    </row>
    <row r="153" spans="1:14" s="153" customFormat="1" outlineLevel="1">
      <c r="A153" s="217" t="s">
        <v>2635</v>
      </c>
      <c r="B153" s="217" t="s">
        <v>2636</v>
      </c>
      <c r="C153" s="195"/>
      <c r="D153" s="161">
        <v>6844641.2293999996</v>
      </c>
      <c r="E153" s="161">
        <v>0</v>
      </c>
      <c r="F153" s="161">
        <v>0</v>
      </c>
      <c r="G153" s="161">
        <v>500</v>
      </c>
      <c r="H153" s="161">
        <v>6844141.2293999996</v>
      </c>
      <c r="I153" s="161">
        <v>0</v>
      </c>
      <c r="J153" s="172">
        <v>24</v>
      </c>
      <c r="K153" s="168">
        <v>24</v>
      </c>
      <c r="L153" s="151"/>
      <c r="M153" s="164"/>
      <c r="N153" s="164"/>
    </row>
    <row r="154" spans="1:14" s="153" customFormat="1" outlineLevel="1">
      <c r="A154" s="196" t="s">
        <v>2637</v>
      </c>
      <c r="B154" s="196" t="s">
        <v>2638</v>
      </c>
      <c r="C154" s="195"/>
      <c r="D154" s="161">
        <v>1327494.0762999998</v>
      </c>
      <c r="E154" s="161">
        <v>0</v>
      </c>
      <c r="F154" s="161">
        <v>18019838.140000001</v>
      </c>
      <c r="G154" s="161">
        <v>13786076.539999999</v>
      </c>
      <c r="H154" s="161">
        <v>5561255.6763000013</v>
      </c>
      <c r="I154" s="161">
        <v>0</v>
      </c>
      <c r="J154" s="172">
        <v>27</v>
      </c>
      <c r="K154" s="168">
        <v>27</v>
      </c>
      <c r="L154" s="151"/>
      <c r="M154" s="164"/>
      <c r="N154" s="164"/>
    </row>
    <row r="155" spans="1:14" s="153" customFormat="1" outlineLevel="1">
      <c r="A155" s="196" t="s">
        <v>2639</v>
      </c>
      <c r="B155" s="196" t="s">
        <v>2640</v>
      </c>
      <c r="C155" s="195"/>
      <c r="D155" s="161">
        <v>11689952.665299997</v>
      </c>
      <c r="E155" s="161">
        <v>0</v>
      </c>
      <c r="F155" s="161">
        <v>146600948.80000001</v>
      </c>
      <c r="G155" s="161">
        <v>149377623.19589815</v>
      </c>
      <c r="H155" s="161">
        <v>8913278.2694018558</v>
      </c>
      <c r="I155" s="161">
        <v>0</v>
      </c>
      <c r="J155" s="172">
        <v>27</v>
      </c>
      <c r="K155" s="168">
        <v>27</v>
      </c>
      <c r="L155" s="151"/>
      <c r="M155" s="164"/>
      <c r="N155" s="164"/>
    </row>
    <row r="156" spans="1:14" s="153" customFormat="1" outlineLevel="1">
      <c r="A156" s="196" t="s">
        <v>2641</v>
      </c>
      <c r="B156" s="196" t="s">
        <v>2642</v>
      </c>
      <c r="C156" s="195"/>
      <c r="D156" s="161">
        <v>1004415.8985000001</v>
      </c>
      <c r="E156" s="161">
        <v>0</v>
      </c>
      <c r="F156" s="161">
        <v>0</v>
      </c>
      <c r="G156" s="161">
        <v>0</v>
      </c>
      <c r="H156" s="161">
        <v>1004415.8985000001</v>
      </c>
      <c r="I156" s="161">
        <v>0</v>
      </c>
      <c r="J156" s="172">
        <v>27</v>
      </c>
      <c r="K156" s="168">
        <v>27</v>
      </c>
      <c r="L156" s="151"/>
      <c r="M156" s="164"/>
      <c r="N156" s="164"/>
    </row>
    <row r="157" spans="1:14" s="153" customFormat="1" outlineLevel="1">
      <c r="A157" s="196" t="s">
        <v>2643</v>
      </c>
      <c r="B157" s="196" t="s">
        <v>2644</v>
      </c>
      <c r="C157" s="195"/>
      <c r="D157" s="161">
        <v>11632504.6722</v>
      </c>
      <c r="E157" s="161">
        <v>0</v>
      </c>
      <c r="F157" s="161">
        <v>112384705.95379999</v>
      </c>
      <c r="G157" s="161">
        <v>108174420.4029084</v>
      </c>
      <c r="H157" s="161">
        <v>15842790.223091565</v>
      </c>
      <c r="I157" s="161">
        <v>0</v>
      </c>
      <c r="J157" s="172">
        <v>27</v>
      </c>
      <c r="K157" s="168">
        <v>27</v>
      </c>
      <c r="L157" s="151"/>
      <c r="M157" s="164"/>
      <c r="N157" s="164"/>
    </row>
    <row r="158" spans="1:14" s="153" customFormat="1" outlineLevel="1">
      <c r="A158" s="196" t="s">
        <v>2645</v>
      </c>
      <c r="B158" s="196" t="s">
        <v>2646</v>
      </c>
      <c r="C158" s="185"/>
      <c r="D158" s="161">
        <v>10000</v>
      </c>
      <c r="E158" s="161">
        <v>0</v>
      </c>
      <c r="F158" s="161">
        <v>0</v>
      </c>
      <c r="G158" s="161">
        <v>0</v>
      </c>
      <c r="H158" s="161">
        <v>10000</v>
      </c>
      <c r="I158" s="161">
        <v>0</v>
      </c>
      <c r="J158" s="172">
        <v>27</v>
      </c>
      <c r="K158" s="168">
        <v>27</v>
      </c>
      <c r="L158" s="151"/>
      <c r="M158" s="164"/>
      <c r="N158" s="164"/>
    </row>
    <row r="159" spans="1:14" s="153" customFormat="1" outlineLevel="1">
      <c r="A159" s="196" t="s">
        <v>2647</v>
      </c>
      <c r="B159" s="196" t="s">
        <v>2648</v>
      </c>
      <c r="C159" s="195"/>
      <c r="D159" s="161">
        <v>1335407</v>
      </c>
      <c r="E159" s="161">
        <v>0</v>
      </c>
      <c r="F159" s="161">
        <v>2593175.2846999997</v>
      </c>
      <c r="G159" s="161">
        <v>0</v>
      </c>
      <c r="H159" s="161">
        <v>3928582.2847000002</v>
      </c>
      <c r="I159" s="161">
        <v>0</v>
      </c>
      <c r="J159" s="172">
        <v>27</v>
      </c>
      <c r="K159" s="168">
        <v>27</v>
      </c>
      <c r="L159" s="197"/>
      <c r="M159" s="164"/>
      <c r="N159" s="164"/>
    </row>
    <row r="160" spans="1:14" s="153" customFormat="1" outlineLevel="1">
      <c r="A160" s="196" t="s">
        <v>2649</v>
      </c>
      <c r="B160" s="196" t="s">
        <v>2650</v>
      </c>
      <c r="C160" s="195"/>
      <c r="D160" s="161">
        <v>0</v>
      </c>
      <c r="E160" s="161">
        <v>0</v>
      </c>
      <c r="F160" s="161">
        <v>7100</v>
      </c>
      <c r="G160" s="161">
        <v>0</v>
      </c>
      <c r="H160" s="161">
        <v>7100</v>
      </c>
      <c r="I160" s="161">
        <v>0</v>
      </c>
      <c r="J160" s="172">
        <v>27</v>
      </c>
      <c r="K160" s="168">
        <v>27</v>
      </c>
      <c r="L160" s="197"/>
      <c r="M160" s="164"/>
      <c r="N160" s="164"/>
    </row>
    <row r="161" spans="1:14" s="153" customFormat="1" outlineLevel="1">
      <c r="A161" s="196" t="s">
        <v>2651</v>
      </c>
      <c r="B161" s="196" t="s">
        <v>2652</v>
      </c>
      <c r="C161" s="195"/>
      <c r="D161" s="161">
        <v>3154740.7818999998</v>
      </c>
      <c r="E161" s="161">
        <v>0</v>
      </c>
      <c r="F161" s="161">
        <v>7259414.8799999999</v>
      </c>
      <c r="G161" s="161">
        <v>6744502.2199999997</v>
      </c>
      <c r="H161" s="161">
        <v>3669653.4419000004</v>
      </c>
      <c r="I161" s="161">
        <v>0</v>
      </c>
      <c r="J161" s="172">
        <v>27</v>
      </c>
      <c r="K161" s="168">
        <v>27</v>
      </c>
      <c r="L161" s="197"/>
      <c r="M161" s="164"/>
      <c r="N161" s="164"/>
    </row>
    <row r="162" spans="1:14" s="153" customFormat="1" outlineLevel="1">
      <c r="A162" s="196" t="s">
        <v>2653</v>
      </c>
      <c r="B162" s="196" t="s">
        <v>2654</v>
      </c>
      <c r="C162" s="195"/>
      <c r="D162" s="161">
        <v>0</v>
      </c>
      <c r="E162" s="161">
        <v>0</v>
      </c>
      <c r="F162" s="161">
        <v>1572632.3199999996</v>
      </c>
      <c r="G162" s="161">
        <v>1182639.4399999997</v>
      </c>
      <c r="H162" s="161">
        <v>389992.87999999983</v>
      </c>
      <c r="I162" s="161">
        <v>0</v>
      </c>
      <c r="J162" s="172">
        <v>27</v>
      </c>
      <c r="K162" s="168">
        <v>27</v>
      </c>
      <c r="L162" s="197"/>
      <c r="M162" s="164"/>
      <c r="N162" s="164"/>
    </row>
    <row r="163" spans="1:14" s="153" customFormat="1" outlineLevel="1">
      <c r="A163" s="196" t="s">
        <v>2655</v>
      </c>
      <c r="B163" s="196" t="s">
        <v>2656</v>
      </c>
      <c r="C163" s="195"/>
      <c r="D163" s="161">
        <v>15109264</v>
      </c>
      <c r="E163" s="161">
        <v>0</v>
      </c>
      <c r="F163" s="161">
        <v>0</v>
      </c>
      <c r="G163" s="161">
        <v>0</v>
      </c>
      <c r="H163" s="161">
        <v>41226061.980651125</v>
      </c>
      <c r="I163" s="161">
        <v>0</v>
      </c>
      <c r="J163" s="172">
        <v>25</v>
      </c>
      <c r="K163" s="168">
        <v>25</v>
      </c>
      <c r="L163" s="197"/>
      <c r="M163" s="164"/>
      <c r="N163" s="164"/>
    </row>
    <row r="164" spans="1:14" s="153" customFormat="1" outlineLevel="1">
      <c r="A164" s="196" t="s">
        <v>2657</v>
      </c>
      <c r="B164" s="196" t="s">
        <v>2658</v>
      </c>
      <c r="C164" s="195"/>
      <c r="D164" s="161">
        <v>129028475</v>
      </c>
      <c r="E164" s="161">
        <v>0</v>
      </c>
      <c r="F164" s="161">
        <v>0</v>
      </c>
      <c r="G164" s="161">
        <v>0</v>
      </c>
      <c r="H164" s="161">
        <v>116830289.27200207</v>
      </c>
      <c r="I164" s="161">
        <v>0</v>
      </c>
      <c r="J164" s="172">
        <v>25</v>
      </c>
      <c r="K164" s="168">
        <v>25</v>
      </c>
      <c r="L164" s="197"/>
      <c r="M164" s="164"/>
      <c r="N164" s="164"/>
    </row>
    <row r="165" spans="1:14" s="153" customFormat="1" outlineLevel="1">
      <c r="A165" s="196" t="s">
        <v>2659</v>
      </c>
      <c r="B165" s="196" t="s">
        <v>514</v>
      </c>
      <c r="C165" s="195"/>
      <c r="D165" s="161">
        <v>242800423.93000001</v>
      </c>
      <c r="E165" s="161">
        <v>0</v>
      </c>
      <c r="F165" s="161">
        <v>0</v>
      </c>
      <c r="G165" s="161">
        <v>0</v>
      </c>
      <c r="H165" s="161">
        <v>181492624.76119146</v>
      </c>
      <c r="I165" s="161">
        <v>0</v>
      </c>
      <c r="J165" s="172">
        <v>26</v>
      </c>
      <c r="K165" s="168">
        <v>26</v>
      </c>
      <c r="L165" s="197"/>
      <c r="M165" s="164"/>
      <c r="N165" s="164"/>
    </row>
    <row r="166" spans="1:14" s="153" customFormat="1" outlineLevel="1">
      <c r="A166" s="196" t="s">
        <v>2660</v>
      </c>
      <c r="B166" s="196" t="s">
        <v>2352</v>
      </c>
      <c r="C166" s="195"/>
      <c r="D166" s="161">
        <v>0</v>
      </c>
      <c r="E166" s="161">
        <v>0</v>
      </c>
      <c r="F166" s="161">
        <v>5374538.2800000003</v>
      </c>
      <c r="G166" s="161">
        <v>5374538.2800000003</v>
      </c>
      <c r="H166" s="161">
        <v>0</v>
      </c>
      <c r="I166" s="161">
        <v>0</v>
      </c>
      <c r="J166" s="172">
        <v>27</v>
      </c>
      <c r="K166" s="168">
        <v>27</v>
      </c>
      <c r="L166" s="197"/>
      <c r="M166" s="164"/>
      <c r="N166" s="164"/>
    </row>
    <row r="167" spans="1:14" s="153" customFormat="1" outlineLevel="1">
      <c r="A167" s="196" t="s">
        <v>2661</v>
      </c>
      <c r="B167" s="196" t="s">
        <v>2662</v>
      </c>
      <c r="C167" s="185"/>
      <c r="D167" s="161">
        <v>0</v>
      </c>
      <c r="E167" s="161">
        <v>0.11</v>
      </c>
      <c r="F167" s="161">
        <v>0.11</v>
      </c>
      <c r="G167" s="161">
        <v>0</v>
      </c>
      <c r="H167" s="161">
        <v>0</v>
      </c>
      <c r="I167" s="161">
        <v>0</v>
      </c>
      <c r="J167" s="167">
        <v>27</v>
      </c>
      <c r="K167" s="173">
        <v>27</v>
      </c>
      <c r="L167" s="151"/>
      <c r="M167" s="164" t="e">
        <f>H168-M168</f>
        <v>#REF!</v>
      </c>
      <c r="N167" s="164" t="e">
        <f>I168-N168</f>
        <v>#REF!</v>
      </c>
    </row>
    <row r="168" spans="1:14" s="153" customFormat="1" outlineLevel="1">
      <c r="A168" s="198">
        <v>401</v>
      </c>
      <c r="B168" s="199" t="s">
        <v>2663</v>
      </c>
      <c r="C168" s="185"/>
      <c r="D168" s="161">
        <v>122040096.25160001</v>
      </c>
      <c r="E168" s="161">
        <v>909946112.3483001</v>
      </c>
      <c r="F168" s="161">
        <v>5716386415.5268288</v>
      </c>
      <c r="G168" s="161">
        <v>5781568371.7375984</v>
      </c>
      <c r="H168" s="161">
        <v>141358756.59919989</v>
      </c>
      <c r="I168" s="161">
        <v>994446728.90667093</v>
      </c>
      <c r="J168" s="168">
        <v>33</v>
      </c>
      <c r="K168" s="173">
        <v>84</v>
      </c>
      <c r="L168" s="151"/>
      <c r="M168" s="164" t="e">
        <f>#REF!+#REF!</f>
        <v>#REF!</v>
      </c>
      <c r="N168" s="164" t="e">
        <f>#REF!+#REF!</f>
        <v>#REF!</v>
      </c>
    </row>
    <row r="169" spans="1:14" s="153" customFormat="1" outlineLevel="1">
      <c r="A169" s="198">
        <v>404</v>
      </c>
      <c r="B169" s="199" t="s">
        <v>2664</v>
      </c>
      <c r="C169" s="185"/>
      <c r="D169" s="161">
        <v>5973488.7785999998</v>
      </c>
      <c r="E169" s="161">
        <v>655199151.28639996</v>
      </c>
      <c r="F169" s="161">
        <v>567670746.41400003</v>
      </c>
      <c r="G169" s="161">
        <v>165541879.19000003</v>
      </c>
      <c r="H169" s="161">
        <v>6305513.1292000003</v>
      </c>
      <c r="I169" s="161">
        <v>253402308.41300008</v>
      </c>
      <c r="J169" s="173">
        <v>33</v>
      </c>
      <c r="K169" s="173">
        <v>84</v>
      </c>
      <c r="L169" s="151"/>
      <c r="M169" s="181" t="e">
        <f>#REF!</f>
        <v>#REF!</v>
      </c>
      <c r="N169" s="164" t="e">
        <f>#REF!</f>
        <v>#REF!</v>
      </c>
    </row>
    <row r="170" spans="1:14" s="153" customFormat="1" outlineLevel="1">
      <c r="A170" s="198" t="s">
        <v>2665</v>
      </c>
      <c r="B170" s="199" t="s">
        <v>2666</v>
      </c>
      <c r="C170" s="185"/>
      <c r="D170" s="161">
        <v>0</v>
      </c>
      <c r="E170" s="161">
        <v>30951239.25</v>
      </c>
      <c r="F170" s="161">
        <v>283985116.84999996</v>
      </c>
      <c r="G170" s="161">
        <v>309841722.02000004</v>
      </c>
      <c r="H170" s="161">
        <v>0</v>
      </c>
      <c r="I170" s="161">
        <v>56807844.420000017</v>
      </c>
      <c r="J170" s="173">
        <v>84</v>
      </c>
      <c r="K170" s="173">
        <v>84</v>
      </c>
      <c r="L170" s="151"/>
      <c r="M170" s="164" t="e">
        <f>H169-M169</f>
        <v>#REF!</v>
      </c>
      <c r="N170" s="164" t="e">
        <f>I169-N169</f>
        <v>#REF!</v>
      </c>
    </row>
    <row r="171" spans="1:14" s="153" customFormat="1" outlineLevel="1">
      <c r="A171" s="198">
        <v>409</v>
      </c>
      <c r="B171" s="199" t="s">
        <v>2667</v>
      </c>
      <c r="C171" s="185"/>
      <c r="D171" s="161">
        <v>801128</v>
      </c>
      <c r="E171" s="161">
        <v>0</v>
      </c>
      <c r="F171" s="161">
        <v>1584194.2999999998</v>
      </c>
      <c r="G171" s="161">
        <v>2385322.2999999998</v>
      </c>
      <c r="H171" s="161">
        <v>0</v>
      </c>
      <c r="I171" s="161">
        <v>1.4901161193847657E-10</v>
      </c>
      <c r="J171" s="173">
        <v>33</v>
      </c>
      <c r="K171" s="173">
        <v>89</v>
      </c>
      <c r="L171" s="151"/>
      <c r="M171" s="164"/>
      <c r="N171" s="164"/>
    </row>
    <row r="172" spans="1:14" s="153" customFormat="1" outlineLevel="1">
      <c r="A172" s="198">
        <v>411</v>
      </c>
      <c r="B172" s="199" t="s">
        <v>2668</v>
      </c>
      <c r="C172" s="185"/>
      <c r="D172" s="161">
        <v>445594640.82440007</v>
      </c>
      <c r="E172" s="161">
        <v>42190917.689000018</v>
      </c>
      <c r="F172" s="161">
        <v>7403505638.3621559</v>
      </c>
      <c r="G172" s="161">
        <v>6798813042.6943789</v>
      </c>
      <c r="H172" s="161">
        <v>1027585838.8462342</v>
      </c>
      <c r="I172" s="161">
        <v>19489520.043060932</v>
      </c>
      <c r="J172" s="173">
        <v>30</v>
      </c>
      <c r="K172" s="173">
        <v>89</v>
      </c>
      <c r="L172" s="151"/>
      <c r="M172" s="164" t="e">
        <f>#REF!+#REF!+#REF!</f>
        <v>#REF!</v>
      </c>
      <c r="N172" s="164" t="e">
        <f>#REF!+#REF!</f>
        <v>#REF!</v>
      </c>
    </row>
    <row r="173" spans="1:14" s="184" customFormat="1" outlineLevel="1">
      <c r="A173" s="198">
        <v>412</v>
      </c>
      <c r="B173" s="199" t="s">
        <v>2669</v>
      </c>
      <c r="C173" s="185"/>
      <c r="D173" s="161">
        <v>743666.978</v>
      </c>
      <c r="E173" s="161">
        <v>7184.5</v>
      </c>
      <c r="F173" s="161">
        <v>7184.5</v>
      </c>
      <c r="G173" s="161">
        <v>0</v>
      </c>
      <c r="H173" s="161">
        <v>743666.978</v>
      </c>
      <c r="I173" s="161">
        <v>0</v>
      </c>
      <c r="J173" s="188">
        <v>30</v>
      </c>
      <c r="K173" s="188">
        <v>30</v>
      </c>
      <c r="L173" s="183"/>
      <c r="M173" s="164" t="e">
        <f>H172-M172+H173</f>
        <v>#REF!</v>
      </c>
      <c r="N173" s="164" t="e">
        <f>I172-N172</f>
        <v>#REF!</v>
      </c>
    </row>
    <row r="174" spans="1:14" s="203" customFormat="1" outlineLevel="1">
      <c r="A174" s="200" t="s">
        <v>2670</v>
      </c>
      <c r="B174" s="201" t="s">
        <v>2671</v>
      </c>
      <c r="C174" s="185"/>
      <c r="D174" s="161">
        <v>0</v>
      </c>
      <c r="E174" s="161">
        <v>0</v>
      </c>
      <c r="F174" s="161">
        <v>0</v>
      </c>
      <c r="G174" s="161">
        <v>0</v>
      </c>
      <c r="H174" s="161">
        <v>0</v>
      </c>
      <c r="I174" s="161">
        <v>0</v>
      </c>
      <c r="J174" s="173">
        <v>30</v>
      </c>
      <c r="K174" s="173">
        <v>30</v>
      </c>
      <c r="L174" s="202"/>
      <c r="M174" s="164"/>
      <c r="N174" s="164"/>
    </row>
    <row r="175" spans="1:14" s="203" customFormat="1" outlineLevel="1">
      <c r="A175" s="159" t="s">
        <v>2672</v>
      </c>
      <c r="B175" s="159" t="s">
        <v>2673</v>
      </c>
      <c r="C175" s="185"/>
      <c r="D175" s="161">
        <v>0</v>
      </c>
      <c r="E175" s="161">
        <v>12571828.5</v>
      </c>
      <c r="F175" s="161">
        <v>242401564</v>
      </c>
      <c r="G175" s="161">
        <v>248536725.5</v>
      </c>
      <c r="H175" s="161">
        <v>0</v>
      </c>
      <c r="I175" s="161">
        <v>18706990</v>
      </c>
      <c r="J175" s="173">
        <v>85</v>
      </c>
      <c r="K175" s="173">
        <v>85</v>
      </c>
      <c r="L175" s="202"/>
      <c r="M175" s="164"/>
      <c r="N175" s="164"/>
    </row>
    <row r="176" spans="1:14" s="170" customFormat="1" outlineLevel="1">
      <c r="A176" s="159" t="s">
        <v>2674</v>
      </c>
      <c r="B176" s="159" t="s">
        <v>2675</v>
      </c>
      <c r="C176" s="185"/>
      <c r="D176" s="161">
        <v>0</v>
      </c>
      <c r="E176" s="161">
        <v>2963528.14</v>
      </c>
      <c r="F176" s="161">
        <v>92447741.288000017</v>
      </c>
      <c r="G176" s="161">
        <v>89495187.739999995</v>
      </c>
      <c r="H176" s="161">
        <v>0</v>
      </c>
      <c r="I176" s="161">
        <v>10974.591999988555</v>
      </c>
      <c r="J176" s="173">
        <v>85</v>
      </c>
      <c r="K176" s="173">
        <v>85</v>
      </c>
      <c r="L176" s="169"/>
      <c r="M176" s="164"/>
      <c r="N176" s="164"/>
    </row>
    <row r="177" spans="1:14" s="153" customFormat="1" outlineLevel="1">
      <c r="A177" s="200">
        <v>423</v>
      </c>
      <c r="B177" s="201" t="s">
        <v>2676</v>
      </c>
      <c r="C177" s="185"/>
      <c r="D177" s="161">
        <v>19886024.980499998</v>
      </c>
      <c r="E177" s="161">
        <v>50968</v>
      </c>
      <c r="F177" s="161">
        <v>70975702.751400009</v>
      </c>
      <c r="G177" s="161">
        <v>84004603.009154305</v>
      </c>
      <c r="H177" s="161">
        <v>7483876.5339139979</v>
      </c>
      <c r="I177" s="161">
        <v>677719.81116829673</v>
      </c>
      <c r="J177" s="173">
        <v>32</v>
      </c>
      <c r="K177" s="173">
        <v>85</v>
      </c>
      <c r="L177" s="151"/>
      <c r="M177" s="164"/>
      <c r="N177" s="164"/>
    </row>
    <row r="178" spans="1:14" s="184" customFormat="1" outlineLevel="1">
      <c r="A178" s="200" t="s">
        <v>2677</v>
      </c>
      <c r="B178" s="201" t="s">
        <v>2678</v>
      </c>
      <c r="C178" s="185"/>
      <c r="D178" s="161">
        <v>0</v>
      </c>
      <c r="E178" s="161">
        <v>15998</v>
      </c>
      <c r="F178" s="161">
        <v>0</v>
      </c>
      <c r="G178" s="161">
        <v>0</v>
      </c>
      <c r="H178" s="161">
        <v>0</v>
      </c>
      <c r="I178" s="161">
        <v>15998</v>
      </c>
      <c r="J178" s="173">
        <v>85</v>
      </c>
      <c r="K178" s="173">
        <v>85</v>
      </c>
      <c r="L178" s="183"/>
      <c r="M178" s="164"/>
      <c r="N178" s="164"/>
    </row>
    <row r="179" spans="1:14" s="184" customFormat="1" outlineLevel="1">
      <c r="A179" s="159" t="s">
        <v>2679</v>
      </c>
      <c r="B179" s="159" t="s">
        <v>2680</v>
      </c>
      <c r="C179" s="185"/>
      <c r="D179" s="161">
        <v>0</v>
      </c>
      <c r="E179" s="161">
        <v>8579312</v>
      </c>
      <c r="F179" s="161">
        <v>92067245</v>
      </c>
      <c r="G179" s="161">
        <v>91803264</v>
      </c>
      <c r="H179" s="161">
        <v>0</v>
      </c>
      <c r="I179" s="161">
        <v>8315331</v>
      </c>
      <c r="J179" s="168">
        <v>86</v>
      </c>
      <c r="K179" s="168">
        <v>86</v>
      </c>
      <c r="L179" s="183"/>
      <c r="M179" s="164"/>
      <c r="N179" s="164"/>
    </row>
    <row r="180" spans="1:14" s="184" customFormat="1" outlineLevel="1">
      <c r="A180" s="159" t="s">
        <v>2681</v>
      </c>
      <c r="B180" s="159" t="s">
        <v>2682</v>
      </c>
      <c r="C180" s="185"/>
      <c r="D180" s="161">
        <v>338836</v>
      </c>
      <c r="E180" s="161">
        <v>0</v>
      </c>
      <c r="F180" s="161">
        <v>1730078</v>
      </c>
      <c r="G180" s="161">
        <v>1424130</v>
      </c>
      <c r="H180" s="161">
        <v>644784</v>
      </c>
      <c r="I180" s="161">
        <v>0</v>
      </c>
      <c r="J180" s="168">
        <v>33</v>
      </c>
      <c r="K180" s="168">
        <v>86</v>
      </c>
      <c r="L180" s="183"/>
      <c r="M180" s="164"/>
      <c r="N180" s="164"/>
    </row>
    <row r="181" spans="1:14" s="153" customFormat="1" outlineLevel="1">
      <c r="A181" s="204" t="s">
        <v>2683</v>
      </c>
      <c r="B181" s="204" t="s">
        <v>291</v>
      </c>
      <c r="C181" s="185"/>
      <c r="D181" s="161">
        <v>0</v>
      </c>
      <c r="E181" s="161">
        <v>115000</v>
      </c>
      <c r="F181" s="161">
        <v>389800</v>
      </c>
      <c r="G181" s="161">
        <v>335200</v>
      </c>
      <c r="H181" s="161">
        <v>0</v>
      </c>
      <c r="I181" s="161">
        <v>60400</v>
      </c>
      <c r="J181" s="173">
        <v>33</v>
      </c>
      <c r="K181" s="173">
        <v>86</v>
      </c>
      <c r="L181" s="151"/>
      <c r="M181" s="164"/>
      <c r="N181" s="164"/>
    </row>
    <row r="182" spans="1:14" s="153" customFormat="1" outlineLevel="1">
      <c r="A182" s="200" t="s">
        <v>2684</v>
      </c>
      <c r="B182" s="201" t="s">
        <v>2685</v>
      </c>
      <c r="C182" s="185"/>
      <c r="D182" s="161">
        <v>0</v>
      </c>
      <c r="E182" s="161">
        <v>4099985</v>
      </c>
      <c r="F182" s="161">
        <v>35395257</v>
      </c>
      <c r="G182" s="161">
        <v>36521823</v>
      </c>
      <c r="H182" s="161">
        <v>0</v>
      </c>
      <c r="I182" s="161">
        <v>5226551</v>
      </c>
      <c r="J182" s="168">
        <v>87</v>
      </c>
      <c r="K182" s="168">
        <v>87</v>
      </c>
      <c r="L182" s="151"/>
      <c r="M182" s="164"/>
      <c r="N182" s="164"/>
    </row>
    <row r="183" spans="1:14" s="153" customFormat="1" outlineLevel="1">
      <c r="A183" s="200" t="s">
        <v>2686</v>
      </c>
      <c r="B183" s="201" t="s">
        <v>2687</v>
      </c>
      <c r="C183" s="185"/>
      <c r="D183" s="161">
        <v>0</v>
      </c>
      <c r="E183" s="161">
        <v>817474.33330000029</v>
      </c>
      <c r="F183" s="161">
        <v>6367258.3899999997</v>
      </c>
      <c r="G183" s="161">
        <v>6511943.6983000012</v>
      </c>
      <c r="H183" s="205">
        <v>0</v>
      </c>
      <c r="I183" s="205">
        <v>962159.64160000323</v>
      </c>
      <c r="J183" s="168">
        <v>87</v>
      </c>
      <c r="K183" s="168">
        <v>87</v>
      </c>
      <c r="L183" s="151"/>
      <c r="M183" s="164"/>
      <c r="N183" s="164"/>
    </row>
    <row r="184" spans="1:14" s="153" customFormat="1" outlineLevel="1">
      <c r="A184" s="177" t="s">
        <v>2688</v>
      </c>
      <c r="B184" s="177" t="s">
        <v>2689</v>
      </c>
      <c r="C184" s="185"/>
      <c r="D184" s="161">
        <v>0</v>
      </c>
      <c r="E184" s="161">
        <v>0</v>
      </c>
      <c r="F184" s="161">
        <v>119562515.83</v>
      </c>
      <c r="G184" s="161">
        <v>0</v>
      </c>
      <c r="H184" s="161">
        <v>119562515.83</v>
      </c>
      <c r="I184" s="161">
        <v>0</v>
      </c>
      <c r="J184" s="168">
        <v>33</v>
      </c>
      <c r="K184" s="168">
        <v>33</v>
      </c>
      <c r="L184" s="151"/>
      <c r="M184" s="164"/>
      <c r="N184" s="164"/>
    </row>
    <row r="185" spans="1:14" s="153" customFormat="1" outlineLevel="1">
      <c r="A185" s="200" t="s">
        <v>2690</v>
      </c>
      <c r="B185" s="201" t="s">
        <v>2691</v>
      </c>
      <c r="C185" s="185"/>
      <c r="D185" s="161">
        <v>12017963</v>
      </c>
      <c r="E185" s="161">
        <v>0</v>
      </c>
      <c r="F185" s="161">
        <v>49600000</v>
      </c>
      <c r="G185" s="161">
        <v>0</v>
      </c>
      <c r="H185" s="161"/>
      <c r="I185" s="238">
        <v>135317535.37538397</v>
      </c>
      <c r="J185" s="168">
        <v>33</v>
      </c>
      <c r="K185" s="168">
        <v>87</v>
      </c>
      <c r="L185" s="151"/>
      <c r="M185" s="164">
        <v>58339086.619999997</v>
      </c>
      <c r="N185" s="164">
        <f>M185-I185</f>
        <v>-76978448.755383968</v>
      </c>
    </row>
    <row r="186" spans="1:14" s="153" customFormat="1" outlineLevel="1">
      <c r="A186" s="200" t="s">
        <v>2692</v>
      </c>
      <c r="B186" s="201" t="s">
        <v>2693</v>
      </c>
      <c r="C186" s="185"/>
      <c r="D186" s="161">
        <v>486790162.24000001</v>
      </c>
      <c r="E186" s="161">
        <v>0</v>
      </c>
      <c r="F186" s="161">
        <v>964589979.69350171</v>
      </c>
      <c r="G186" s="161">
        <v>1263772888.9400001</v>
      </c>
      <c r="H186" s="161">
        <v>187607252.99350157</v>
      </c>
      <c r="I186" s="161">
        <v>0</v>
      </c>
      <c r="J186" s="168">
        <v>33</v>
      </c>
      <c r="K186" s="168">
        <v>33</v>
      </c>
      <c r="L186" s="151"/>
      <c r="M186" s="164"/>
      <c r="N186" s="164">
        <v>1280677.3999999999</v>
      </c>
    </row>
    <row r="187" spans="1:14" s="153" customFormat="1" outlineLevel="1">
      <c r="A187" s="196" t="s">
        <v>2694</v>
      </c>
      <c r="B187" s="196" t="s">
        <v>2695</v>
      </c>
      <c r="C187" s="195"/>
      <c r="D187" s="161">
        <v>16092884</v>
      </c>
      <c r="E187" s="161">
        <v>0</v>
      </c>
      <c r="F187" s="161">
        <v>240.33</v>
      </c>
      <c r="G187" s="161">
        <v>16093124.33</v>
      </c>
      <c r="H187" s="161">
        <v>0</v>
      </c>
      <c r="I187" s="161">
        <v>0</v>
      </c>
      <c r="J187" s="168">
        <v>33</v>
      </c>
      <c r="K187" s="168">
        <v>33</v>
      </c>
      <c r="L187" s="151"/>
      <c r="M187" s="164"/>
      <c r="N187" s="164">
        <f>M185-N186</f>
        <v>57058409.219999999</v>
      </c>
    </row>
    <row r="188" spans="1:14" s="153" customFormat="1" outlineLevel="1">
      <c r="A188" s="200" t="s">
        <v>2696</v>
      </c>
      <c r="B188" s="201" t="s">
        <v>2697</v>
      </c>
      <c r="C188" s="206"/>
      <c r="D188" s="161">
        <v>0</v>
      </c>
      <c r="E188" s="161">
        <v>0</v>
      </c>
      <c r="F188" s="161">
        <v>1056764345.964</v>
      </c>
      <c r="G188" s="161">
        <v>1056764345.9621249</v>
      </c>
      <c r="H188" s="161">
        <v>1.8749999999999999E-3</v>
      </c>
      <c r="I188" s="161">
        <v>0</v>
      </c>
      <c r="J188" s="167">
        <v>87</v>
      </c>
      <c r="K188" s="168">
        <v>87</v>
      </c>
      <c r="L188" s="151"/>
      <c r="M188" s="164"/>
      <c r="N188" s="164"/>
    </row>
    <row r="189" spans="1:14" s="190" customFormat="1" ht="15.75" customHeight="1" outlineLevel="1">
      <c r="A189" s="287">
        <v>4480001</v>
      </c>
      <c r="B189" s="288" t="s">
        <v>247</v>
      </c>
      <c r="C189" s="289"/>
      <c r="D189" s="238"/>
      <c r="E189" s="238"/>
      <c r="F189" s="238">
        <v>168097487</v>
      </c>
      <c r="G189" s="238">
        <v>0</v>
      </c>
      <c r="H189" s="238">
        <v>168097487</v>
      </c>
      <c r="I189" s="238">
        <v>0</v>
      </c>
      <c r="J189" s="167">
        <v>33</v>
      </c>
      <c r="K189" s="167">
        <v>87</v>
      </c>
      <c r="L189" s="237"/>
      <c r="M189" s="176"/>
      <c r="N189" s="176"/>
    </row>
    <row r="190" spans="1:14" s="153" customFormat="1" outlineLevel="1">
      <c r="A190" s="240" t="s">
        <v>2698</v>
      </c>
      <c r="B190" s="240" t="s">
        <v>288</v>
      </c>
      <c r="C190" s="206"/>
      <c r="D190" s="161">
        <v>0</v>
      </c>
      <c r="E190" s="161">
        <v>7313355.46</v>
      </c>
      <c r="F190" s="161">
        <v>75198228.015799984</v>
      </c>
      <c r="G190" s="161">
        <v>75179464.90550001</v>
      </c>
      <c r="H190" s="161">
        <v>0</v>
      </c>
      <c r="I190" s="161">
        <v>7294592.3497000411</v>
      </c>
      <c r="J190" s="167">
        <v>33</v>
      </c>
      <c r="K190" s="168">
        <v>88</v>
      </c>
      <c r="L190" s="151"/>
      <c r="M190" s="164"/>
      <c r="N190" s="164"/>
    </row>
    <row r="191" spans="1:14" s="153" customFormat="1" outlineLevel="1">
      <c r="A191" s="240" t="s">
        <v>2699</v>
      </c>
      <c r="B191" s="240" t="s">
        <v>2700</v>
      </c>
      <c r="C191" s="185"/>
      <c r="D191" s="161">
        <v>0</v>
      </c>
      <c r="E191" s="161">
        <v>1872000</v>
      </c>
      <c r="F191" s="161">
        <v>2358900</v>
      </c>
      <c r="G191" s="161">
        <v>1978920</v>
      </c>
      <c r="H191" s="161">
        <v>0</v>
      </c>
      <c r="I191" s="161">
        <v>1492020</v>
      </c>
      <c r="J191" s="167">
        <v>33</v>
      </c>
      <c r="K191" s="168">
        <v>88</v>
      </c>
      <c r="L191" s="151"/>
      <c r="M191" s="164"/>
      <c r="N191" s="164"/>
    </row>
    <row r="192" spans="1:14" s="153" customFormat="1" outlineLevel="1">
      <c r="A192" s="240" t="s">
        <v>2701</v>
      </c>
      <c r="B192" s="240" t="s">
        <v>2702</v>
      </c>
      <c r="C192" s="185"/>
      <c r="D192" s="161">
        <v>83100</v>
      </c>
      <c r="E192" s="161">
        <v>0</v>
      </c>
      <c r="F192" s="161">
        <v>7218</v>
      </c>
      <c r="G192" s="161">
        <v>17250</v>
      </c>
      <c r="H192" s="161">
        <v>73068</v>
      </c>
      <c r="I192" s="161">
        <v>0</v>
      </c>
      <c r="J192" s="167">
        <v>33</v>
      </c>
      <c r="K192" s="168">
        <v>88</v>
      </c>
      <c r="L192" s="151"/>
      <c r="M192" s="164"/>
      <c r="N192" s="164"/>
    </row>
    <row r="193" spans="1:14" s="153" customFormat="1" outlineLevel="1">
      <c r="A193" s="240" t="s">
        <v>2703</v>
      </c>
      <c r="B193" s="240" t="s">
        <v>2704</v>
      </c>
      <c r="C193" s="185"/>
      <c r="D193" s="161">
        <v>83100</v>
      </c>
      <c r="E193" s="161">
        <v>0</v>
      </c>
      <c r="F193" s="161">
        <v>7218</v>
      </c>
      <c r="G193" s="161">
        <v>17250</v>
      </c>
      <c r="H193" s="161">
        <v>73068</v>
      </c>
      <c r="I193" s="161">
        <v>0</v>
      </c>
      <c r="J193" s="167">
        <v>33</v>
      </c>
      <c r="K193" s="168">
        <v>88</v>
      </c>
      <c r="L193" s="151"/>
      <c r="M193" s="164"/>
      <c r="N193" s="164"/>
    </row>
    <row r="194" spans="1:14" s="153" customFormat="1" outlineLevel="1">
      <c r="A194" s="177" t="s">
        <v>2705</v>
      </c>
      <c r="B194" s="177" t="s">
        <v>2706</v>
      </c>
      <c r="C194" s="185"/>
      <c r="D194" s="161">
        <v>184720</v>
      </c>
      <c r="E194" s="161">
        <v>0</v>
      </c>
      <c r="F194" s="161">
        <v>7783.17</v>
      </c>
      <c r="G194" s="161">
        <v>22127.85</v>
      </c>
      <c r="H194" s="161">
        <v>170375.32</v>
      </c>
      <c r="I194" s="161">
        <v>0</v>
      </c>
      <c r="J194" s="167">
        <v>33</v>
      </c>
      <c r="K194" s="168">
        <v>88</v>
      </c>
      <c r="L194" s="151"/>
      <c r="M194" s="164"/>
      <c r="N194" s="164"/>
    </row>
    <row r="195" spans="1:14" s="153" customFormat="1" outlineLevel="1">
      <c r="A195" s="177" t="s">
        <v>2707</v>
      </c>
      <c r="B195" s="177" t="s">
        <v>289</v>
      </c>
      <c r="C195" s="185"/>
      <c r="D195" s="161">
        <v>0</v>
      </c>
      <c r="E195" s="161">
        <v>696187.97</v>
      </c>
      <c r="F195" s="161">
        <v>801684.67</v>
      </c>
      <c r="G195" s="161">
        <v>2058466.5374000005</v>
      </c>
      <c r="H195" s="161">
        <v>0</v>
      </c>
      <c r="I195" s="161">
        <v>1952969.8374000001</v>
      </c>
      <c r="J195" s="167">
        <v>33</v>
      </c>
      <c r="K195" s="168">
        <v>88</v>
      </c>
      <c r="L195" s="151"/>
      <c r="M195" s="164"/>
      <c r="N195" s="164"/>
    </row>
    <row r="196" spans="1:14" s="153" customFormat="1" outlineLevel="1">
      <c r="A196" s="177" t="s">
        <v>2708</v>
      </c>
      <c r="B196" s="177" t="s">
        <v>2709</v>
      </c>
      <c r="C196" s="185"/>
      <c r="D196" s="161">
        <v>10192188.4</v>
      </c>
      <c r="E196" s="161">
        <v>0</v>
      </c>
      <c r="F196" s="161">
        <v>18472700</v>
      </c>
      <c r="G196" s="161">
        <v>35763051.399999999</v>
      </c>
      <c r="H196" s="161">
        <v>0</v>
      </c>
      <c r="I196" s="161">
        <v>7098163</v>
      </c>
      <c r="J196" s="167">
        <v>33</v>
      </c>
      <c r="K196" s="168">
        <v>88</v>
      </c>
      <c r="L196" s="151"/>
      <c r="M196" s="164"/>
      <c r="N196" s="164"/>
    </row>
    <row r="197" spans="1:14" s="153" customFormat="1" outlineLevel="1">
      <c r="A197" s="177" t="s">
        <v>2710</v>
      </c>
      <c r="B197" s="177" t="s">
        <v>2711</v>
      </c>
      <c r="C197" s="185"/>
      <c r="D197" s="161">
        <v>0</v>
      </c>
      <c r="E197" s="161">
        <v>0</v>
      </c>
      <c r="F197" s="161">
        <v>1236841.6399999999</v>
      </c>
      <c r="G197" s="161">
        <v>8811557.6400000006</v>
      </c>
      <c r="H197" s="161">
        <v>0</v>
      </c>
      <c r="I197" s="161">
        <v>7574716</v>
      </c>
      <c r="J197" s="167">
        <v>33</v>
      </c>
      <c r="K197" s="168">
        <v>88</v>
      </c>
      <c r="L197" s="151"/>
      <c r="M197" s="164"/>
      <c r="N197" s="164"/>
    </row>
    <row r="198" spans="1:14" s="153" customFormat="1" outlineLevel="1">
      <c r="A198" s="177" t="s">
        <v>2712</v>
      </c>
      <c r="B198" s="177" t="s">
        <v>2713</v>
      </c>
      <c r="C198" s="185"/>
      <c r="D198" s="161">
        <v>0</v>
      </c>
      <c r="E198" s="161">
        <v>0</v>
      </c>
      <c r="F198" s="161">
        <v>700000</v>
      </c>
      <c r="G198" s="161">
        <v>12026807</v>
      </c>
      <c r="H198" s="161">
        <v>0</v>
      </c>
      <c r="I198" s="161">
        <v>11326807</v>
      </c>
      <c r="J198" s="173">
        <v>33</v>
      </c>
      <c r="K198" s="173">
        <v>88</v>
      </c>
      <c r="L198" s="151"/>
      <c r="M198" s="164"/>
      <c r="N198" s="164"/>
    </row>
    <row r="199" spans="1:14" s="209" customFormat="1" outlineLevel="1">
      <c r="A199" s="177" t="s">
        <v>2714</v>
      </c>
      <c r="B199" s="177" t="s">
        <v>2715</v>
      </c>
      <c r="C199" s="185"/>
      <c r="D199" s="161">
        <v>83476</v>
      </c>
      <c r="E199" s="161">
        <v>0</v>
      </c>
      <c r="F199" s="161">
        <v>0</v>
      </c>
      <c r="G199" s="161">
        <v>0</v>
      </c>
      <c r="H199" s="161">
        <v>83476</v>
      </c>
      <c r="I199" s="161">
        <v>0</v>
      </c>
      <c r="J199" s="173">
        <v>33</v>
      </c>
      <c r="K199" s="173">
        <v>88</v>
      </c>
      <c r="L199" s="208"/>
      <c r="M199" s="164"/>
      <c r="N199" s="164"/>
    </row>
    <row r="200" spans="1:14" s="209" customFormat="1" outlineLevel="1">
      <c r="A200" s="177" t="s">
        <v>2716</v>
      </c>
      <c r="B200" s="177" t="s">
        <v>2717</v>
      </c>
      <c r="C200" s="185"/>
      <c r="D200" s="161">
        <v>421797307.30000001</v>
      </c>
      <c r="E200" s="161">
        <v>0</v>
      </c>
      <c r="F200" s="161">
        <v>57129169.060000002</v>
      </c>
      <c r="G200" s="161">
        <v>478603229.75</v>
      </c>
      <c r="H200" s="161">
        <v>323246.61</v>
      </c>
      <c r="I200" s="161">
        <v>0</v>
      </c>
      <c r="J200" s="173">
        <v>33</v>
      </c>
      <c r="K200" s="173">
        <v>88</v>
      </c>
      <c r="L200" s="208"/>
      <c r="M200" s="164"/>
      <c r="N200" s="164"/>
    </row>
    <row r="201" spans="1:14" s="209" customFormat="1" outlineLevel="1">
      <c r="A201" s="177" t="s">
        <v>2718</v>
      </c>
      <c r="B201" s="177" t="s">
        <v>2719</v>
      </c>
      <c r="C201" s="185"/>
      <c r="D201" s="161">
        <v>0</v>
      </c>
      <c r="E201" s="161">
        <v>369270601.24170005</v>
      </c>
      <c r="F201" s="161">
        <v>439359206.56500089</v>
      </c>
      <c r="G201" s="161">
        <v>240179743.21000001</v>
      </c>
      <c r="H201" s="161">
        <v>0</v>
      </c>
      <c r="I201" s="161">
        <v>170091137.88669914</v>
      </c>
      <c r="J201" s="173">
        <v>33</v>
      </c>
      <c r="K201" s="173">
        <v>88</v>
      </c>
      <c r="L201" s="208"/>
      <c r="M201" s="164"/>
      <c r="N201" s="164"/>
    </row>
    <row r="202" spans="1:14" s="194" customFormat="1" outlineLevel="1">
      <c r="A202" s="177" t="s">
        <v>2720</v>
      </c>
      <c r="B202" s="177" t="s">
        <v>2721</v>
      </c>
      <c r="C202" s="185"/>
      <c r="D202" s="161">
        <v>0</v>
      </c>
      <c r="E202" s="161">
        <v>0</v>
      </c>
      <c r="F202" s="161">
        <v>189010.18</v>
      </c>
      <c r="G202" s="161">
        <v>189010.18</v>
      </c>
      <c r="H202" s="161">
        <v>0</v>
      </c>
      <c r="I202" s="161">
        <v>0</v>
      </c>
      <c r="J202" s="173">
        <v>33</v>
      </c>
      <c r="K202" s="173">
        <v>88</v>
      </c>
      <c r="L202" s="193"/>
      <c r="M202" s="164"/>
      <c r="N202" s="164"/>
    </row>
    <row r="203" spans="1:14" s="194" customFormat="1" outlineLevel="1">
      <c r="A203" s="177" t="s">
        <v>2722</v>
      </c>
      <c r="B203" s="177" t="s">
        <v>2723</v>
      </c>
      <c r="C203" s="185"/>
      <c r="D203" s="161">
        <v>195940942.80729997</v>
      </c>
      <c r="E203" s="161">
        <v>0</v>
      </c>
      <c r="F203" s="161">
        <v>745039270.63300014</v>
      </c>
      <c r="G203" s="161">
        <v>940980213.43800008</v>
      </c>
      <c r="H203" s="161">
        <v>2.3004150390624999E-3</v>
      </c>
      <c r="I203" s="161">
        <v>0</v>
      </c>
      <c r="J203" s="173">
        <v>33</v>
      </c>
      <c r="K203" s="173">
        <v>88</v>
      </c>
      <c r="L203" s="193"/>
      <c r="M203" s="164"/>
      <c r="N203" s="164"/>
    </row>
    <row r="204" spans="1:14" s="194" customFormat="1" outlineLevel="1">
      <c r="A204" s="177" t="s">
        <v>2724</v>
      </c>
      <c r="B204" s="177" t="s">
        <v>2725</v>
      </c>
      <c r="C204" s="185"/>
      <c r="D204" s="161">
        <v>102895020</v>
      </c>
      <c r="E204" s="161">
        <v>0</v>
      </c>
      <c r="F204" s="161">
        <v>46354130</v>
      </c>
      <c r="G204" s="161">
        <v>149249150</v>
      </c>
      <c r="H204" s="161">
        <v>0</v>
      </c>
      <c r="I204" s="161">
        <v>0</v>
      </c>
      <c r="J204" s="173">
        <v>33</v>
      </c>
      <c r="K204" s="173">
        <v>88</v>
      </c>
      <c r="L204" s="193"/>
      <c r="M204" s="164"/>
      <c r="N204" s="164"/>
    </row>
    <row r="205" spans="1:14" s="194" customFormat="1" outlineLevel="1">
      <c r="A205" s="177" t="s">
        <v>2726</v>
      </c>
      <c r="B205" s="177" t="s">
        <v>287</v>
      </c>
      <c r="C205" s="185"/>
      <c r="D205" s="161">
        <v>55395449.772299998</v>
      </c>
      <c r="E205" s="161">
        <v>0</v>
      </c>
      <c r="F205" s="161">
        <v>529317624.50300002</v>
      </c>
      <c r="G205" s="161">
        <v>1254556901.21</v>
      </c>
      <c r="H205" s="161">
        <v>0</v>
      </c>
      <c r="I205" s="161">
        <v>669843826.93470001</v>
      </c>
      <c r="J205" s="173">
        <v>33</v>
      </c>
      <c r="K205" s="173">
        <v>88</v>
      </c>
      <c r="L205" s="193"/>
      <c r="M205" s="164"/>
      <c r="N205" s="164"/>
    </row>
    <row r="206" spans="1:14" s="194" customFormat="1" outlineLevel="1">
      <c r="A206" s="177" t="s">
        <v>2727</v>
      </c>
      <c r="B206" s="177" t="s">
        <v>2728</v>
      </c>
      <c r="C206" s="185"/>
      <c r="D206" s="161">
        <v>0</v>
      </c>
      <c r="E206" s="161">
        <v>0</v>
      </c>
      <c r="F206" s="161">
        <v>53392.04</v>
      </c>
      <c r="G206" s="161">
        <v>53392.04</v>
      </c>
      <c r="H206" s="161">
        <v>0</v>
      </c>
      <c r="I206" s="161">
        <v>0</v>
      </c>
      <c r="J206" s="168">
        <v>33</v>
      </c>
      <c r="K206" s="168">
        <v>88</v>
      </c>
      <c r="L206" s="193"/>
      <c r="M206" s="164"/>
      <c r="N206" s="164"/>
    </row>
    <row r="207" spans="1:14" s="153" customFormat="1" outlineLevel="1">
      <c r="A207" s="198" t="s">
        <v>2729</v>
      </c>
      <c r="B207" s="199" t="s">
        <v>251</v>
      </c>
      <c r="C207" s="185"/>
      <c r="D207" s="161">
        <v>146920944.62</v>
      </c>
      <c r="E207" s="161">
        <v>0</v>
      </c>
      <c r="F207" s="161">
        <v>1057029795.4000001</v>
      </c>
      <c r="G207" s="161">
        <v>1132284751.4699998</v>
      </c>
      <c r="H207" s="161">
        <v>71665988.550000146</v>
      </c>
      <c r="I207" s="161">
        <v>0</v>
      </c>
      <c r="J207" s="168">
        <v>45</v>
      </c>
      <c r="K207" s="168">
        <v>45</v>
      </c>
      <c r="L207" s="151"/>
      <c r="M207" s="164"/>
      <c r="N207" s="164"/>
    </row>
    <row r="208" spans="1:14" s="184" customFormat="1" outlineLevel="1">
      <c r="A208" s="198" t="s">
        <v>2730</v>
      </c>
      <c r="B208" s="199" t="s">
        <v>252</v>
      </c>
      <c r="C208" s="185"/>
      <c r="D208" s="161">
        <v>0</v>
      </c>
      <c r="E208" s="161">
        <v>770843320.79999995</v>
      </c>
      <c r="F208" s="161">
        <v>10874423443.619999</v>
      </c>
      <c r="G208" s="161">
        <v>11870854904.929998</v>
      </c>
      <c r="H208" s="161">
        <v>0</v>
      </c>
      <c r="I208" s="161">
        <v>1767274782.1099987</v>
      </c>
      <c r="J208" s="168">
        <v>92</v>
      </c>
      <c r="K208" s="168">
        <v>92</v>
      </c>
      <c r="L208" s="183"/>
      <c r="M208" s="164"/>
      <c r="N208" s="164"/>
    </row>
    <row r="209" spans="1:14" s="184" customFormat="1" outlineLevel="1">
      <c r="A209" s="198" t="s">
        <v>2731</v>
      </c>
      <c r="B209" s="199" t="s">
        <v>2732</v>
      </c>
      <c r="C209" s="185"/>
      <c r="D209" s="161">
        <v>454320</v>
      </c>
      <c r="E209" s="161">
        <v>0</v>
      </c>
      <c r="F209" s="161">
        <v>11832800.99</v>
      </c>
      <c r="G209" s="161">
        <v>424560</v>
      </c>
      <c r="H209" s="161">
        <v>11862560.99</v>
      </c>
      <c r="I209" s="161">
        <v>0</v>
      </c>
      <c r="J209" s="168">
        <v>42</v>
      </c>
      <c r="K209" s="168">
        <v>42</v>
      </c>
      <c r="L209" s="183"/>
      <c r="M209" s="164"/>
      <c r="N209" s="164"/>
    </row>
    <row r="210" spans="1:14" s="153" customFormat="1" outlineLevel="1">
      <c r="A210" s="196" t="s">
        <v>2733</v>
      </c>
      <c r="B210" s="196" t="s">
        <v>2734</v>
      </c>
      <c r="C210" s="185"/>
      <c r="D210" s="161">
        <v>35398478.619999997</v>
      </c>
      <c r="E210" s="161">
        <v>0</v>
      </c>
      <c r="F210" s="290">
        <v>0</v>
      </c>
      <c r="G210" s="290">
        <v>17699244</v>
      </c>
      <c r="H210" s="290">
        <v>17699234.619999994</v>
      </c>
      <c r="I210" s="291">
        <v>0</v>
      </c>
      <c r="J210" s="168">
        <v>42</v>
      </c>
      <c r="K210" s="168">
        <v>42</v>
      </c>
      <c r="L210" s="151"/>
      <c r="M210" s="164"/>
      <c r="N210" s="164"/>
    </row>
    <row r="211" spans="1:14" s="153" customFormat="1" outlineLevel="1">
      <c r="A211" s="196" t="s">
        <v>2735</v>
      </c>
      <c r="B211" s="196" t="s">
        <v>2736</v>
      </c>
      <c r="C211" s="185"/>
      <c r="D211" s="161">
        <v>0</v>
      </c>
      <c r="E211" s="161">
        <v>0</v>
      </c>
      <c r="F211" s="290">
        <v>16381550</v>
      </c>
      <c r="G211" s="290">
        <v>16381550</v>
      </c>
      <c r="H211" s="290">
        <v>0</v>
      </c>
      <c r="I211" s="291">
        <v>0</v>
      </c>
      <c r="J211" s="168">
        <v>42</v>
      </c>
      <c r="K211" s="168">
        <v>42</v>
      </c>
      <c r="L211" s="151"/>
      <c r="M211" s="164"/>
      <c r="N211" s="164"/>
    </row>
    <row r="212" spans="1:14" s="153" customFormat="1" outlineLevel="1">
      <c r="A212" s="217" t="s">
        <v>2737</v>
      </c>
      <c r="B212" s="217" t="s">
        <v>2738</v>
      </c>
      <c r="C212" s="185"/>
      <c r="D212" s="161">
        <v>380882.86</v>
      </c>
      <c r="E212" s="161">
        <v>0</v>
      </c>
      <c r="F212" s="161">
        <v>375483766.2299999</v>
      </c>
      <c r="G212" s="161">
        <v>375770328.39999998</v>
      </c>
      <c r="H212" s="161">
        <v>94320.689999923707</v>
      </c>
      <c r="I212" s="161">
        <v>0</v>
      </c>
      <c r="J212" s="168">
        <v>44</v>
      </c>
      <c r="K212" s="168"/>
      <c r="L212" s="151"/>
      <c r="M212" s="164"/>
      <c r="N212" s="164"/>
    </row>
    <row r="213" spans="1:14" s="153" customFormat="1" outlineLevel="1">
      <c r="A213" s="196" t="s">
        <v>2739</v>
      </c>
      <c r="B213" s="196" t="s">
        <v>2740</v>
      </c>
      <c r="C213" s="185"/>
      <c r="D213" s="161">
        <v>772405.84</v>
      </c>
      <c r="E213" s="161">
        <v>0</v>
      </c>
      <c r="F213" s="161">
        <v>561772220.14999998</v>
      </c>
      <c r="G213" s="161">
        <v>558383243.38</v>
      </c>
      <c r="H213" s="161">
        <v>4161382.61</v>
      </c>
      <c r="I213" s="161">
        <v>0</v>
      </c>
      <c r="J213" s="168">
        <v>44</v>
      </c>
      <c r="K213" s="168"/>
      <c r="L213" s="151"/>
      <c r="M213" s="164"/>
      <c r="N213" s="164"/>
    </row>
    <row r="214" spans="1:14" s="153" customFormat="1" outlineLevel="1">
      <c r="A214" s="217" t="s">
        <v>2741</v>
      </c>
      <c r="B214" s="217" t="s">
        <v>2742</v>
      </c>
      <c r="C214" s="185"/>
      <c r="D214" s="161">
        <v>0</v>
      </c>
      <c r="E214" s="161">
        <v>0</v>
      </c>
      <c r="F214" s="161">
        <v>175110907.88999999</v>
      </c>
      <c r="G214" s="161">
        <v>169157663.38999999</v>
      </c>
      <c r="H214" s="161">
        <v>5953244.5000000186</v>
      </c>
      <c r="I214" s="161">
        <v>0</v>
      </c>
      <c r="J214" s="168">
        <v>39</v>
      </c>
      <c r="K214" s="168">
        <v>39</v>
      </c>
      <c r="L214" s="151"/>
      <c r="M214" s="164"/>
      <c r="N214" s="164"/>
    </row>
    <row r="215" spans="1:14" s="153" customFormat="1" outlineLevel="1">
      <c r="A215" s="217" t="s">
        <v>2743</v>
      </c>
      <c r="B215" s="217" t="s">
        <v>2744</v>
      </c>
      <c r="C215" s="185"/>
      <c r="D215" s="161">
        <v>16784027.199999999</v>
      </c>
      <c r="E215" s="161">
        <v>0</v>
      </c>
      <c r="F215" s="161">
        <v>1641178261.8100004</v>
      </c>
      <c r="G215" s="161">
        <v>1630742339.1199999</v>
      </c>
      <c r="H215" s="161">
        <v>27219949.890000001</v>
      </c>
      <c r="I215" s="161">
        <v>0</v>
      </c>
      <c r="J215" s="168">
        <v>39</v>
      </c>
      <c r="K215" s="168">
        <v>39</v>
      </c>
      <c r="L215" s="151"/>
      <c r="M215" s="164"/>
      <c r="N215" s="164"/>
    </row>
    <row r="216" spans="1:14" s="153" customFormat="1" outlineLevel="1">
      <c r="A216" s="217" t="s">
        <v>2745</v>
      </c>
      <c r="B216" s="217" t="s">
        <v>2746</v>
      </c>
      <c r="C216" s="185"/>
      <c r="D216" s="161">
        <v>11223.4475</v>
      </c>
      <c r="E216" s="161">
        <v>0</v>
      </c>
      <c r="F216" s="161">
        <v>404947803.85000002</v>
      </c>
      <c r="G216" s="161">
        <v>404626440.00999999</v>
      </c>
      <c r="H216" s="161">
        <v>332587.28749999998</v>
      </c>
      <c r="I216" s="161">
        <v>0</v>
      </c>
      <c r="J216" s="168">
        <v>39</v>
      </c>
      <c r="K216" s="168">
        <v>39</v>
      </c>
      <c r="L216" s="151"/>
      <c r="M216" s="164"/>
      <c r="N216" s="164"/>
    </row>
    <row r="217" spans="1:14" s="153" customFormat="1" outlineLevel="1">
      <c r="A217" s="217" t="s">
        <v>2747</v>
      </c>
      <c r="B217" s="217" t="s">
        <v>2748</v>
      </c>
      <c r="C217" s="185"/>
      <c r="D217" s="161">
        <v>1483947</v>
      </c>
      <c r="E217" s="161">
        <v>0</v>
      </c>
      <c r="F217" s="161">
        <v>318139330.10000002</v>
      </c>
      <c r="G217" s="161">
        <v>316704381</v>
      </c>
      <c r="H217" s="161">
        <v>2918896.1</v>
      </c>
      <c r="I217" s="161">
        <v>0</v>
      </c>
      <c r="J217" s="168">
        <v>39</v>
      </c>
      <c r="K217" s="168">
        <v>39</v>
      </c>
      <c r="L217" s="151"/>
      <c r="M217" s="164"/>
      <c r="N217" s="164"/>
    </row>
    <row r="218" spans="1:14" s="184" customFormat="1" outlineLevel="1">
      <c r="A218" s="186" t="s">
        <v>2749</v>
      </c>
      <c r="B218" s="186" t="s">
        <v>2750</v>
      </c>
      <c r="C218" s="185"/>
      <c r="D218" s="161">
        <v>5617921</v>
      </c>
      <c r="E218" s="161">
        <v>0</v>
      </c>
      <c r="F218" s="161">
        <v>734998748</v>
      </c>
      <c r="G218" s="161">
        <v>740164816.63999987</v>
      </c>
      <c r="H218" s="161">
        <v>451852.36000015261</v>
      </c>
      <c r="I218" s="161">
        <v>0</v>
      </c>
      <c r="J218" s="168">
        <v>39</v>
      </c>
      <c r="K218" s="168">
        <v>39</v>
      </c>
      <c r="L218" s="183"/>
      <c r="M218" s="164"/>
      <c r="N218" s="164"/>
    </row>
    <row r="219" spans="1:14" s="184" customFormat="1" outlineLevel="1">
      <c r="A219" s="186" t="s">
        <v>2751</v>
      </c>
      <c r="B219" s="186" t="s">
        <v>2752</v>
      </c>
      <c r="C219" s="185"/>
      <c r="D219" s="161">
        <v>1419722.68</v>
      </c>
      <c r="E219" s="161">
        <v>0</v>
      </c>
      <c r="F219" s="161">
        <v>199937006.13999999</v>
      </c>
      <c r="G219" s="161">
        <v>201150393.80000001</v>
      </c>
      <c r="H219" s="161">
        <v>206335.02</v>
      </c>
      <c r="I219" s="161">
        <v>0</v>
      </c>
      <c r="J219" s="168">
        <v>39</v>
      </c>
      <c r="K219" s="168">
        <v>39</v>
      </c>
      <c r="L219" s="183"/>
      <c r="M219" s="164"/>
      <c r="N219" s="164"/>
    </row>
    <row r="220" spans="1:14" s="184" customFormat="1" outlineLevel="1">
      <c r="A220" s="186" t="s">
        <v>2753</v>
      </c>
      <c r="B220" s="186" t="s">
        <v>2754</v>
      </c>
      <c r="C220" s="185"/>
      <c r="D220" s="161">
        <v>4064.59</v>
      </c>
      <c r="E220" s="161">
        <v>0</v>
      </c>
      <c r="F220" s="161">
        <v>0</v>
      </c>
      <c r="G220" s="161">
        <v>4064.59</v>
      </c>
      <c r="H220" s="161">
        <v>0</v>
      </c>
      <c r="I220" s="161">
        <v>0</v>
      </c>
      <c r="J220" s="168">
        <v>39</v>
      </c>
      <c r="K220" s="168">
        <v>39</v>
      </c>
      <c r="L220" s="183"/>
      <c r="M220" s="164"/>
      <c r="N220" s="164"/>
    </row>
    <row r="221" spans="1:14" s="184" customFormat="1" outlineLevel="1">
      <c r="A221" s="186" t="s">
        <v>2755</v>
      </c>
      <c r="B221" s="186" t="s">
        <v>2756</v>
      </c>
      <c r="C221" s="185"/>
      <c r="D221" s="161">
        <v>1271974</v>
      </c>
      <c r="E221" s="161">
        <v>0</v>
      </c>
      <c r="F221" s="161">
        <v>167132791</v>
      </c>
      <c r="G221" s="161">
        <v>165905619</v>
      </c>
      <c r="H221" s="161">
        <v>2499146</v>
      </c>
      <c r="I221" s="161">
        <v>0</v>
      </c>
      <c r="J221" s="168">
        <v>39</v>
      </c>
      <c r="K221" s="168">
        <v>39</v>
      </c>
      <c r="L221" s="183"/>
      <c r="M221" s="164"/>
      <c r="N221" s="164"/>
    </row>
    <row r="222" spans="1:14" s="184" customFormat="1" outlineLevel="1">
      <c r="A222" s="186" t="s">
        <v>2757</v>
      </c>
      <c r="B222" s="186" t="s">
        <v>2758</v>
      </c>
      <c r="C222" s="185"/>
      <c r="D222" s="161">
        <v>740187</v>
      </c>
      <c r="E222" s="161">
        <v>0</v>
      </c>
      <c r="F222" s="161">
        <v>15154667.1</v>
      </c>
      <c r="G222" s="161">
        <v>15894854</v>
      </c>
      <c r="H222" s="161">
        <v>0.1</v>
      </c>
      <c r="I222" s="161">
        <v>0</v>
      </c>
      <c r="J222" s="168">
        <v>39</v>
      </c>
      <c r="K222" s="168">
        <v>39</v>
      </c>
      <c r="L222" s="183"/>
      <c r="M222" s="164"/>
      <c r="N222" s="164"/>
    </row>
    <row r="223" spans="1:14" s="184" customFormat="1" outlineLevel="1">
      <c r="A223" s="186" t="s">
        <v>2759</v>
      </c>
      <c r="B223" s="186" t="s">
        <v>2760</v>
      </c>
      <c r="C223" s="185"/>
      <c r="D223" s="161">
        <v>246570.4773</v>
      </c>
      <c r="E223" s="161">
        <v>0</v>
      </c>
      <c r="F223" s="161">
        <v>318351372.47788715</v>
      </c>
      <c r="G223" s="161">
        <v>313101288.1789</v>
      </c>
      <c r="H223" s="161">
        <v>5496654.776287117</v>
      </c>
      <c r="I223" s="161">
        <v>0</v>
      </c>
      <c r="J223" s="168">
        <v>39</v>
      </c>
      <c r="K223" s="168">
        <v>39</v>
      </c>
      <c r="L223" s="183"/>
      <c r="M223" s="164"/>
      <c r="N223" s="164"/>
    </row>
    <row r="224" spans="1:14" s="184" customFormat="1" outlineLevel="1">
      <c r="A224" s="186" t="s">
        <v>2761</v>
      </c>
      <c r="B224" s="186" t="s">
        <v>2762</v>
      </c>
      <c r="C224" s="185"/>
      <c r="D224" s="161">
        <v>2227673.38</v>
      </c>
      <c r="E224" s="161">
        <v>0</v>
      </c>
      <c r="F224" s="161">
        <v>610088923.8467325</v>
      </c>
      <c r="G224" s="161">
        <v>612256881.18880033</v>
      </c>
      <c r="H224" s="161">
        <v>59716.037932128907</v>
      </c>
      <c r="I224" s="161">
        <v>0</v>
      </c>
      <c r="J224" s="168">
        <v>39</v>
      </c>
      <c r="K224" s="168">
        <v>39</v>
      </c>
      <c r="L224" s="183"/>
      <c r="M224" s="164"/>
      <c r="N224" s="164"/>
    </row>
    <row r="225" spans="1:14" s="184" customFormat="1" outlineLevel="1">
      <c r="A225" s="186" t="s">
        <v>2763</v>
      </c>
      <c r="B225" s="186" t="s">
        <v>2764</v>
      </c>
      <c r="C225" s="185"/>
      <c r="D225" s="161">
        <v>483551.0515</v>
      </c>
      <c r="E225" s="161">
        <v>0</v>
      </c>
      <c r="F225" s="161">
        <v>34661.120000000003</v>
      </c>
      <c r="G225" s="161">
        <v>514431.94</v>
      </c>
      <c r="H225" s="161">
        <v>3780.83</v>
      </c>
      <c r="I225" s="161">
        <v>0</v>
      </c>
      <c r="J225" s="168">
        <v>39</v>
      </c>
      <c r="K225" s="168">
        <v>39</v>
      </c>
      <c r="L225" s="183"/>
      <c r="M225" s="164"/>
      <c r="N225" s="164"/>
    </row>
    <row r="226" spans="1:14" s="184" customFormat="1" outlineLevel="1">
      <c r="A226" s="186" t="s">
        <v>2765</v>
      </c>
      <c r="B226" s="186" t="s">
        <v>2766</v>
      </c>
      <c r="C226" s="185"/>
      <c r="D226" s="161">
        <v>4733.3579</v>
      </c>
      <c r="E226" s="161">
        <v>0</v>
      </c>
      <c r="F226" s="161">
        <v>7095958.6271999991</v>
      </c>
      <c r="G226" s="161">
        <v>7087601.9999999991</v>
      </c>
      <c r="H226" s="161">
        <v>13089.985099998712</v>
      </c>
      <c r="I226" s="161">
        <v>0</v>
      </c>
      <c r="J226" s="168">
        <v>39</v>
      </c>
      <c r="K226" s="168">
        <v>39</v>
      </c>
      <c r="L226" s="183"/>
      <c r="M226" s="164"/>
      <c r="N226" s="164"/>
    </row>
    <row r="227" spans="1:14" s="212" customFormat="1" outlineLevel="1">
      <c r="A227" s="186" t="s">
        <v>2767</v>
      </c>
      <c r="B227" s="186" t="s">
        <v>2768</v>
      </c>
      <c r="C227" s="210"/>
      <c r="D227" s="161">
        <v>23956.3089</v>
      </c>
      <c r="E227" s="161">
        <v>0</v>
      </c>
      <c r="F227" s="161">
        <v>10082994.57</v>
      </c>
      <c r="G227" s="161">
        <v>10106898.509999998</v>
      </c>
      <c r="H227" s="161">
        <v>52.368900001049042</v>
      </c>
      <c r="I227" s="161">
        <v>0</v>
      </c>
      <c r="J227" s="168">
        <v>39</v>
      </c>
      <c r="K227" s="168">
        <v>39</v>
      </c>
      <c r="L227" s="211"/>
      <c r="M227" s="164"/>
      <c r="N227" s="164"/>
    </row>
    <row r="228" spans="1:14" s="212" customFormat="1" outlineLevel="1">
      <c r="A228" s="186" t="s">
        <v>2769</v>
      </c>
      <c r="B228" s="186" t="s">
        <v>2770</v>
      </c>
      <c r="C228" s="210"/>
      <c r="D228" s="161">
        <v>282462.35700000002</v>
      </c>
      <c r="E228" s="161">
        <v>0</v>
      </c>
      <c r="F228" s="161">
        <v>637569540.44433093</v>
      </c>
      <c r="G228" s="161">
        <v>637844244.29839993</v>
      </c>
      <c r="H228" s="161">
        <v>7758.5029309844967</v>
      </c>
      <c r="I228" s="161">
        <v>0</v>
      </c>
      <c r="J228" s="168">
        <v>39</v>
      </c>
      <c r="K228" s="168">
        <v>39</v>
      </c>
      <c r="L228" s="211"/>
      <c r="M228" s="164"/>
      <c r="N228" s="164"/>
    </row>
    <row r="229" spans="1:14" s="184" customFormat="1" outlineLevel="1">
      <c r="A229" s="186" t="s">
        <v>2771</v>
      </c>
      <c r="B229" s="186" t="s">
        <v>2772</v>
      </c>
      <c r="C229" s="213"/>
      <c r="D229" s="161">
        <v>0</v>
      </c>
      <c r="E229" s="161">
        <v>0</v>
      </c>
      <c r="F229" s="161">
        <v>35168768.221600004</v>
      </c>
      <c r="G229" s="161">
        <v>34638326.205799997</v>
      </c>
      <c r="H229" s="161">
        <v>530442.01579999924</v>
      </c>
      <c r="I229" s="161">
        <v>0</v>
      </c>
      <c r="J229" s="168">
        <v>39</v>
      </c>
      <c r="K229" s="168">
        <v>39</v>
      </c>
      <c r="L229" s="183"/>
      <c r="M229" s="164"/>
      <c r="N229" s="164"/>
    </row>
    <row r="230" spans="1:14" s="184" customFormat="1" outlineLevel="1">
      <c r="A230" s="186" t="s">
        <v>2773</v>
      </c>
      <c r="B230" s="186" t="s">
        <v>2774</v>
      </c>
      <c r="C230" s="195"/>
      <c r="D230" s="161">
        <v>1869406.76</v>
      </c>
      <c r="E230" s="161">
        <v>0</v>
      </c>
      <c r="F230" s="161">
        <v>397222252.72157997</v>
      </c>
      <c r="G230" s="161">
        <v>394750953.86642778</v>
      </c>
      <c r="H230" s="161">
        <v>4340705.6151520535</v>
      </c>
      <c r="I230" s="161">
        <v>0</v>
      </c>
      <c r="J230" s="168">
        <v>39</v>
      </c>
      <c r="K230" s="168">
        <v>39</v>
      </c>
      <c r="L230" s="183"/>
      <c r="M230" s="164"/>
      <c r="N230" s="164"/>
    </row>
    <row r="231" spans="1:14" s="184" customFormat="1" outlineLevel="1">
      <c r="A231" s="186" t="s">
        <v>2775</v>
      </c>
      <c r="B231" s="186" t="s">
        <v>2776</v>
      </c>
      <c r="C231" s="185"/>
      <c r="D231" s="161">
        <v>5263078.3875000002</v>
      </c>
      <c r="E231" s="161">
        <v>0</v>
      </c>
      <c r="F231" s="161">
        <v>367580466.24016935</v>
      </c>
      <c r="G231" s="161">
        <v>372784119.96099997</v>
      </c>
      <c r="H231" s="161">
        <v>59424.666669387814</v>
      </c>
      <c r="I231" s="161">
        <v>0</v>
      </c>
      <c r="J231" s="168">
        <v>39</v>
      </c>
      <c r="K231" s="168">
        <v>39</v>
      </c>
      <c r="L231" s="183"/>
      <c r="M231" s="164"/>
      <c r="N231" s="164"/>
    </row>
    <row r="232" spans="1:14" s="184" customFormat="1" outlineLevel="1">
      <c r="A232" s="186" t="s">
        <v>2777</v>
      </c>
      <c r="B232" s="186" t="s">
        <v>2778</v>
      </c>
      <c r="C232" s="185"/>
      <c r="D232" s="161">
        <v>48.297499999999999</v>
      </c>
      <c r="E232" s="161">
        <v>0</v>
      </c>
      <c r="F232" s="161">
        <v>68324400.61897999</v>
      </c>
      <c r="G232" s="161">
        <v>67856596.951281995</v>
      </c>
      <c r="H232" s="161">
        <v>467851.96519799234</v>
      </c>
      <c r="I232" s="161">
        <v>0</v>
      </c>
      <c r="J232" s="168">
        <v>39</v>
      </c>
      <c r="K232" s="168">
        <v>39</v>
      </c>
      <c r="L232" s="183"/>
      <c r="M232" s="164"/>
      <c r="N232" s="164"/>
    </row>
    <row r="233" spans="1:14" s="184" customFormat="1" outlineLevel="1">
      <c r="A233" s="186" t="s">
        <v>2779</v>
      </c>
      <c r="B233" s="186" t="s">
        <v>2780</v>
      </c>
      <c r="C233" s="185"/>
      <c r="D233" s="161">
        <v>0</v>
      </c>
      <c r="E233" s="161">
        <v>0</v>
      </c>
      <c r="F233" s="161">
        <v>255664547.78538209</v>
      </c>
      <c r="G233" s="161">
        <v>255676496.83529994</v>
      </c>
      <c r="H233" s="161">
        <v>0</v>
      </c>
      <c r="I233" s="161">
        <v>11949.049917869568</v>
      </c>
      <c r="J233" s="168">
        <v>39</v>
      </c>
      <c r="K233" s="168">
        <v>39</v>
      </c>
      <c r="L233" s="183"/>
      <c r="M233" s="164"/>
      <c r="N233" s="164"/>
    </row>
    <row r="234" spans="1:14" s="184" customFormat="1" outlineLevel="1">
      <c r="A234" s="186" t="s">
        <v>2781</v>
      </c>
      <c r="B234" s="186" t="s">
        <v>2782</v>
      </c>
      <c r="C234" s="185"/>
      <c r="D234" s="161">
        <v>1666320.19</v>
      </c>
      <c r="E234" s="161">
        <v>0</v>
      </c>
      <c r="F234" s="161">
        <v>300051390.33274579</v>
      </c>
      <c r="G234" s="161">
        <v>301061391.64350003</v>
      </c>
      <c r="H234" s="161">
        <v>656318.87924575806</v>
      </c>
      <c r="I234" s="161">
        <v>0</v>
      </c>
      <c r="J234" s="168">
        <v>39</v>
      </c>
      <c r="K234" s="168">
        <v>39</v>
      </c>
      <c r="L234" s="183"/>
      <c r="M234" s="164"/>
      <c r="N234" s="164"/>
    </row>
    <row r="235" spans="1:14" s="184" customFormat="1" outlineLevel="1">
      <c r="A235" s="186" t="s">
        <v>2783</v>
      </c>
      <c r="B235" s="186" t="s">
        <v>2784</v>
      </c>
      <c r="C235" s="185"/>
      <c r="D235" s="161">
        <v>0</v>
      </c>
      <c r="E235" s="161">
        <v>0</v>
      </c>
      <c r="F235" s="161">
        <v>59730337.503200017</v>
      </c>
      <c r="G235" s="161">
        <v>59727162.820000008</v>
      </c>
      <c r="H235" s="161">
        <v>3174.6832000255586</v>
      </c>
      <c r="I235" s="161">
        <v>0</v>
      </c>
      <c r="J235" s="168">
        <v>39</v>
      </c>
      <c r="K235" s="168">
        <v>81</v>
      </c>
      <c r="L235" s="183"/>
      <c r="M235" s="164"/>
      <c r="N235" s="164"/>
    </row>
    <row r="236" spans="1:14" s="184" customFormat="1" outlineLevel="1">
      <c r="A236" s="186" t="s">
        <v>2785</v>
      </c>
      <c r="B236" s="186" t="s">
        <v>2786</v>
      </c>
      <c r="C236" s="185"/>
      <c r="D236" s="161">
        <v>0</v>
      </c>
      <c r="E236" s="161">
        <v>0</v>
      </c>
      <c r="F236" s="161">
        <v>56222402.615563005</v>
      </c>
      <c r="G236" s="161">
        <v>56218806.45220001</v>
      </c>
      <c r="H236" s="161">
        <v>3596.1633629894259</v>
      </c>
      <c r="I236" s="161">
        <v>0</v>
      </c>
      <c r="J236" s="168">
        <v>39</v>
      </c>
      <c r="K236" s="168">
        <v>39</v>
      </c>
      <c r="L236" s="183"/>
      <c r="M236" s="164"/>
      <c r="N236" s="164"/>
    </row>
    <row r="237" spans="1:14" s="184" customFormat="1" outlineLevel="1">
      <c r="A237" s="186" t="s">
        <v>2787</v>
      </c>
      <c r="B237" s="186" t="s">
        <v>2788</v>
      </c>
      <c r="C237" s="185"/>
      <c r="D237" s="161">
        <v>4837170.2027000003</v>
      </c>
      <c r="E237" s="161">
        <v>0</v>
      </c>
      <c r="F237" s="161">
        <v>240049289.02674925</v>
      </c>
      <c r="G237" s="161">
        <v>244844098.29779997</v>
      </c>
      <c r="H237" s="161">
        <v>42360.931649284365</v>
      </c>
      <c r="I237" s="161">
        <v>0</v>
      </c>
      <c r="J237" s="168">
        <v>39</v>
      </c>
      <c r="K237" s="168">
        <v>39</v>
      </c>
      <c r="L237" s="183"/>
      <c r="M237" s="164"/>
      <c r="N237" s="164"/>
    </row>
    <row r="238" spans="1:14" s="184" customFormat="1" outlineLevel="1">
      <c r="A238" s="186" t="s">
        <v>2789</v>
      </c>
      <c r="B238" s="186" t="s">
        <v>290</v>
      </c>
      <c r="C238" s="185"/>
      <c r="D238" s="161">
        <v>0</v>
      </c>
      <c r="E238" s="161">
        <v>282190304.05339998</v>
      </c>
      <c r="F238" s="161">
        <v>1640625522.9247515</v>
      </c>
      <c r="G238" s="161">
        <v>1607080784.5606987</v>
      </c>
      <c r="H238" s="161">
        <v>0</v>
      </c>
      <c r="I238" s="161">
        <v>248645565.68934724</v>
      </c>
      <c r="J238" s="168">
        <v>39</v>
      </c>
      <c r="K238" s="168">
        <v>39</v>
      </c>
      <c r="L238" s="183"/>
      <c r="M238" s="164"/>
      <c r="N238" s="164"/>
    </row>
    <row r="239" spans="1:14" s="212" customFormat="1" outlineLevel="1">
      <c r="A239" s="186" t="s">
        <v>2790</v>
      </c>
      <c r="B239" s="186" t="s">
        <v>2791</v>
      </c>
      <c r="C239" s="214"/>
      <c r="D239" s="161">
        <v>161344.72500000001</v>
      </c>
      <c r="E239" s="161">
        <v>0</v>
      </c>
      <c r="F239" s="161">
        <v>194330854.28800002</v>
      </c>
      <c r="G239" s="161">
        <v>194261549.30300003</v>
      </c>
      <c r="H239" s="161">
        <v>230649.71</v>
      </c>
      <c r="I239" s="161">
        <v>0</v>
      </c>
      <c r="J239" s="167">
        <v>39</v>
      </c>
      <c r="K239" s="168">
        <v>39</v>
      </c>
      <c r="L239" s="211"/>
      <c r="M239" s="164"/>
      <c r="N239" s="164"/>
    </row>
    <row r="240" spans="1:14" s="212" customFormat="1" outlineLevel="1">
      <c r="A240" s="186" t="s">
        <v>2792</v>
      </c>
      <c r="B240" s="186" t="s">
        <v>2793</v>
      </c>
      <c r="C240" s="214"/>
      <c r="D240" s="161">
        <v>7746.781899999999</v>
      </c>
      <c r="E240" s="161">
        <v>0</v>
      </c>
      <c r="F240" s="161">
        <v>92547349.643000007</v>
      </c>
      <c r="G240" s="161">
        <v>92555096.426000029</v>
      </c>
      <c r="H240" s="161">
        <v>0</v>
      </c>
      <c r="I240" s="161">
        <v>1.1000251770019532E-3</v>
      </c>
      <c r="J240" s="167">
        <v>39</v>
      </c>
      <c r="K240" s="168">
        <v>81</v>
      </c>
      <c r="L240" s="211"/>
      <c r="M240" s="164"/>
      <c r="N240" s="164"/>
    </row>
    <row r="241" spans="1:14" s="212" customFormat="1" outlineLevel="1">
      <c r="A241" s="186" t="s">
        <v>2794</v>
      </c>
      <c r="B241" s="186" t="s">
        <v>2795</v>
      </c>
      <c r="C241" s="214"/>
      <c r="D241" s="161">
        <v>261401.52710000004</v>
      </c>
      <c r="E241" s="161">
        <v>0</v>
      </c>
      <c r="F241" s="161">
        <v>102939327.26366603</v>
      </c>
      <c r="G241" s="161">
        <v>103197754.92269999</v>
      </c>
      <c r="H241" s="161">
        <v>2973.868066082001</v>
      </c>
      <c r="I241" s="161">
        <v>0</v>
      </c>
      <c r="J241" s="168">
        <v>39</v>
      </c>
      <c r="K241" s="168">
        <v>39</v>
      </c>
      <c r="L241" s="211"/>
      <c r="M241" s="164"/>
      <c r="N241" s="164"/>
    </row>
    <row r="242" spans="1:14" s="184" customFormat="1" outlineLevel="1">
      <c r="A242" s="186" t="s">
        <v>2796</v>
      </c>
      <c r="B242" s="186" t="s">
        <v>2797</v>
      </c>
      <c r="C242" s="185"/>
      <c r="D242" s="161">
        <v>1317.96</v>
      </c>
      <c r="E242" s="161">
        <v>0</v>
      </c>
      <c r="F242" s="161">
        <v>3403746.58</v>
      </c>
      <c r="G242" s="161">
        <v>3257216.1319957548</v>
      </c>
      <c r="H242" s="161">
        <v>147848.40800424575</v>
      </c>
      <c r="I242" s="161">
        <v>0</v>
      </c>
      <c r="J242" s="168">
        <v>39</v>
      </c>
      <c r="K242" s="168">
        <v>39</v>
      </c>
      <c r="L242" s="183"/>
      <c r="M242" s="164"/>
      <c r="N242" s="164"/>
    </row>
    <row r="243" spans="1:14" s="184" customFormat="1" outlineLevel="1">
      <c r="A243" s="186">
        <v>518601</v>
      </c>
      <c r="B243" s="186" t="s">
        <v>2798</v>
      </c>
      <c r="C243" s="185"/>
      <c r="D243" s="161">
        <v>0</v>
      </c>
      <c r="E243" s="161">
        <v>0</v>
      </c>
      <c r="F243" s="161">
        <v>139611160.72999999</v>
      </c>
      <c r="G243" s="161">
        <v>210227914.45019999</v>
      </c>
      <c r="H243" s="161">
        <v>0</v>
      </c>
      <c r="I243" s="161">
        <v>70616753.720200017</v>
      </c>
      <c r="J243" s="168">
        <v>39</v>
      </c>
      <c r="K243" s="168">
        <v>39</v>
      </c>
      <c r="L243" s="183"/>
      <c r="M243" s="164"/>
      <c r="N243" s="164"/>
    </row>
    <row r="244" spans="1:14" s="184" customFormat="1" outlineLevel="1">
      <c r="A244" s="186">
        <v>518602</v>
      </c>
      <c r="B244" s="186" t="s">
        <v>2799</v>
      </c>
      <c r="C244" s="185"/>
      <c r="D244" s="161">
        <v>0</v>
      </c>
      <c r="E244" s="161">
        <v>0</v>
      </c>
      <c r="F244" s="161">
        <v>36984175.044799998</v>
      </c>
      <c r="G244" s="161">
        <v>55815309.265300006</v>
      </c>
      <c r="H244" s="161">
        <v>0</v>
      </c>
      <c r="I244" s="161">
        <v>18831134.220500022</v>
      </c>
      <c r="J244" s="168">
        <v>39</v>
      </c>
      <c r="K244" s="168">
        <v>39</v>
      </c>
      <c r="L244" s="183"/>
      <c r="M244" s="164"/>
      <c r="N244" s="164"/>
    </row>
    <row r="245" spans="1:14" s="184" customFormat="1" outlineLevel="1">
      <c r="A245" s="215">
        <v>518603</v>
      </c>
      <c r="B245" s="177" t="s">
        <v>2800</v>
      </c>
      <c r="C245" s="185"/>
      <c r="D245" s="161">
        <v>0</v>
      </c>
      <c r="E245" s="161">
        <v>0</v>
      </c>
      <c r="F245" s="161">
        <v>138690655.28</v>
      </c>
      <c r="G245" s="161">
        <v>209307409.00370002</v>
      </c>
      <c r="H245" s="161">
        <v>0</v>
      </c>
      <c r="I245" s="161">
        <v>70616753.723700061</v>
      </c>
      <c r="J245" s="168">
        <v>81</v>
      </c>
      <c r="K245" s="168">
        <v>81</v>
      </c>
      <c r="L245" s="183"/>
      <c r="M245" s="164"/>
      <c r="N245" s="164"/>
    </row>
    <row r="246" spans="1:14" s="184" customFormat="1" outlineLevel="1">
      <c r="A246" s="215">
        <v>518604</v>
      </c>
      <c r="B246" s="177" t="s">
        <v>2801</v>
      </c>
      <c r="C246" s="185"/>
      <c r="D246" s="161">
        <v>0</v>
      </c>
      <c r="E246" s="161">
        <v>0</v>
      </c>
      <c r="F246" s="161">
        <v>46652338.063000008</v>
      </c>
      <c r="G246" s="161">
        <v>70191257.903099999</v>
      </c>
      <c r="H246" s="161">
        <v>0</v>
      </c>
      <c r="I246" s="161">
        <v>23538919.840099983</v>
      </c>
      <c r="J246" s="168">
        <v>81</v>
      </c>
      <c r="K246" s="168">
        <v>81</v>
      </c>
      <c r="L246" s="183"/>
      <c r="M246" s="164"/>
      <c r="N246" s="164"/>
    </row>
    <row r="247" spans="1:14" s="184" customFormat="1" outlineLevel="1">
      <c r="A247" s="215" t="s">
        <v>2802</v>
      </c>
      <c r="B247" s="177" t="s">
        <v>2803</v>
      </c>
      <c r="C247" s="185"/>
      <c r="D247" s="161">
        <v>0</v>
      </c>
      <c r="E247" s="161">
        <v>188299977.45229995</v>
      </c>
      <c r="F247" s="161">
        <v>155976856.1629</v>
      </c>
      <c r="G247" s="161">
        <v>133324168.18270001</v>
      </c>
      <c r="H247" s="161">
        <v>0</v>
      </c>
      <c r="I247" s="161">
        <v>165647289.47209996</v>
      </c>
      <c r="J247" s="168">
        <v>81</v>
      </c>
      <c r="K247" s="168">
        <v>81</v>
      </c>
      <c r="L247" s="183"/>
      <c r="M247" s="164"/>
      <c r="N247" s="164"/>
    </row>
    <row r="248" spans="1:14" s="184" customFormat="1" outlineLevel="1">
      <c r="A248" s="215" t="s">
        <v>2804</v>
      </c>
      <c r="B248" s="177" t="s">
        <v>2805</v>
      </c>
      <c r="C248" s="185"/>
      <c r="D248" s="161">
        <v>0</v>
      </c>
      <c r="E248" s="161">
        <v>187969983.79630002</v>
      </c>
      <c r="F248" s="161">
        <v>216400146.09000003</v>
      </c>
      <c r="G248" s="161">
        <v>193910812.52289999</v>
      </c>
      <c r="H248" s="161">
        <v>0</v>
      </c>
      <c r="I248" s="161">
        <v>165480650.22919995</v>
      </c>
      <c r="J248" s="168">
        <v>81</v>
      </c>
      <c r="K248" s="168">
        <v>81</v>
      </c>
      <c r="L248" s="183"/>
      <c r="M248" s="164"/>
      <c r="N248" s="164"/>
    </row>
    <row r="249" spans="1:14" s="184" customFormat="1" outlineLevel="1">
      <c r="A249" s="215">
        <v>511911</v>
      </c>
      <c r="B249" s="186" t="s">
        <v>2806</v>
      </c>
      <c r="C249" s="185"/>
      <c r="D249" s="161">
        <v>0</v>
      </c>
      <c r="E249" s="161">
        <v>0</v>
      </c>
      <c r="F249" s="161">
        <v>81964285.729999989</v>
      </c>
      <c r="G249" s="161">
        <v>437207143.23279989</v>
      </c>
      <c r="H249" s="161">
        <v>0</v>
      </c>
      <c r="I249" s="161">
        <v>355242857.50279993</v>
      </c>
      <c r="J249" s="168">
        <v>81</v>
      </c>
      <c r="K249" s="168">
        <v>81</v>
      </c>
      <c r="L249" s="183"/>
      <c r="M249" s="164"/>
      <c r="N249" s="164"/>
    </row>
    <row r="250" spans="1:14" s="153" customFormat="1" outlineLevel="1">
      <c r="A250" s="215">
        <v>511912</v>
      </c>
      <c r="B250" s="186" t="s">
        <v>2807</v>
      </c>
      <c r="C250" s="185"/>
      <c r="D250" s="161">
        <v>0</v>
      </c>
      <c r="E250" s="161">
        <v>0</v>
      </c>
      <c r="F250" s="161">
        <v>81964285.729999989</v>
      </c>
      <c r="G250" s="161">
        <v>437207143.23279989</v>
      </c>
      <c r="H250" s="161">
        <v>0</v>
      </c>
      <c r="I250" s="161">
        <v>355242857.50279993</v>
      </c>
      <c r="J250" s="168">
        <v>81</v>
      </c>
      <c r="K250" s="168">
        <v>81</v>
      </c>
      <c r="L250" s="151"/>
      <c r="M250" s="164"/>
      <c r="N250" s="164"/>
    </row>
    <row r="251" spans="1:14" s="153" customFormat="1" outlineLevel="1">
      <c r="A251" s="216">
        <v>511913</v>
      </c>
      <c r="B251" s="217" t="s">
        <v>2808</v>
      </c>
      <c r="C251" s="185"/>
      <c r="D251" s="161">
        <v>0</v>
      </c>
      <c r="E251" s="161">
        <v>0</v>
      </c>
      <c r="F251" s="161">
        <v>21308571.379999999</v>
      </c>
      <c r="G251" s="161">
        <v>116039999.70999999</v>
      </c>
      <c r="H251" s="161">
        <v>0</v>
      </c>
      <c r="I251" s="161">
        <v>94731428.329999998</v>
      </c>
      <c r="J251" s="168">
        <v>81</v>
      </c>
      <c r="K251" s="168">
        <v>81</v>
      </c>
      <c r="L251" s="151"/>
      <c r="M251" s="164"/>
      <c r="N251" s="164"/>
    </row>
    <row r="252" spans="1:14" s="153" customFormat="1" outlineLevel="1">
      <c r="A252" s="216">
        <v>511914</v>
      </c>
      <c r="B252" s="217" t="s">
        <v>2809</v>
      </c>
      <c r="C252" s="185"/>
      <c r="D252" s="161">
        <v>0</v>
      </c>
      <c r="E252" s="161">
        <v>0</v>
      </c>
      <c r="F252" s="161">
        <v>35971428.609999999</v>
      </c>
      <c r="G252" s="161">
        <v>154385714.44499999</v>
      </c>
      <c r="H252" s="161">
        <v>0</v>
      </c>
      <c r="I252" s="161">
        <v>118414285.83499999</v>
      </c>
      <c r="J252" s="168">
        <v>81</v>
      </c>
      <c r="K252" s="168">
        <v>81</v>
      </c>
      <c r="L252" s="151"/>
      <c r="M252" s="164"/>
      <c r="N252" s="164"/>
    </row>
    <row r="253" spans="1:14" s="153" customFormat="1" outlineLevel="1">
      <c r="A253" s="216" t="s">
        <v>2810</v>
      </c>
      <c r="B253" s="217" t="s">
        <v>2811</v>
      </c>
      <c r="C253" s="185"/>
      <c r="D253" s="161">
        <v>878869</v>
      </c>
      <c r="E253" s="161">
        <v>0</v>
      </c>
      <c r="F253" s="161">
        <v>153224641.25999999</v>
      </c>
      <c r="G253" s="161">
        <v>153793625.25999999</v>
      </c>
      <c r="H253" s="161">
        <v>309885</v>
      </c>
      <c r="I253" s="161">
        <v>0</v>
      </c>
      <c r="J253" s="168">
        <v>81</v>
      </c>
      <c r="K253" s="168">
        <v>81</v>
      </c>
      <c r="L253" s="151"/>
      <c r="M253" s="164"/>
      <c r="N253" s="164"/>
    </row>
    <row r="254" spans="1:14" s="184" customFormat="1" outlineLevel="1">
      <c r="A254" s="216" t="s">
        <v>2812</v>
      </c>
      <c r="B254" s="217" t="s">
        <v>2813</v>
      </c>
      <c r="C254" s="185"/>
      <c r="D254" s="161">
        <v>526734.04599999997</v>
      </c>
      <c r="E254" s="161">
        <v>0</v>
      </c>
      <c r="F254" s="161">
        <v>57893305.719493583</v>
      </c>
      <c r="G254" s="161">
        <v>58412732.96153602</v>
      </c>
      <c r="H254" s="161">
        <v>7306.8039575767516</v>
      </c>
      <c r="I254" s="161">
        <v>0</v>
      </c>
      <c r="J254" s="168">
        <v>81</v>
      </c>
      <c r="K254" s="168">
        <v>81</v>
      </c>
      <c r="L254" s="183"/>
      <c r="M254" s="164"/>
      <c r="N254" s="164"/>
    </row>
    <row r="255" spans="1:14" s="184" customFormat="1" outlineLevel="1">
      <c r="A255" s="159" t="s">
        <v>2814</v>
      </c>
      <c r="B255" s="159" t="s">
        <v>2815</v>
      </c>
      <c r="C255" s="185"/>
      <c r="D255" s="161">
        <v>1179367.0935000002</v>
      </c>
      <c r="E255" s="161">
        <v>0</v>
      </c>
      <c r="F255" s="161">
        <v>41032527.745999999</v>
      </c>
      <c r="G255" s="161">
        <v>42082354.350000009</v>
      </c>
      <c r="H255" s="161">
        <v>129540.48949998379</v>
      </c>
      <c r="I255" s="161">
        <v>0</v>
      </c>
      <c r="J255" s="168">
        <v>40</v>
      </c>
      <c r="K255" s="168">
        <v>40</v>
      </c>
      <c r="L255" s="183"/>
      <c r="M255" s="164"/>
      <c r="N255" s="164"/>
    </row>
    <row r="256" spans="1:14" s="184" customFormat="1" outlineLevel="1">
      <c r="A256" s="159" t="s">
        <v>2816</v>
      </c>
      <c r="B256" s="159" t="s">
        <v>2817</v>
      </c>
      <c r="C256" s="185"/>
      <c r="D256" s="161">
        <v>1.7000000000000001E-3</v>
      </c>
      <c r="E256" s="161">
        <v>0</v>
      </c>
      <c r="F256" s="161">
        <v>2978034415.1686621</v>
      </c>
      <c r="G256" s="161">
        <v>2978034415.1732292</v>
      </c>
      <c r="H256" s="161">
        <v>0</v>
      </c>
      <c r="I256" s="161">
        <v>2.8674316406249998E-3</v>
      </c>
      <c r="J256" s="168">
        <v>40</v>
      </c>
      <c r="K256" s="168">
        <v>40</v>
      </c>
      <c r="L256" s="183"/>
      <c r="M256" s="164"/>
      <c r="N256" s="164"/>
    </row>
    <row r="257" spans="1:23" s="184" customFormat="1" outlineLevel="1">
      <c r="A257" s="159"/>
      <c r="B257" s="159"/>
      <c r="C257" s="185"/>
      <c r="D257" s="161"/>
      <c r="E257" s="161"/>
      <c r="F257" s="161"/>
      <c r="G257" s="161"/>
      <c r="H257" s="161"/>
      <c r="I257" s="161"/>
      <c r="J257" s="168"/>
      <c r="K257" s="168"/>
      <c r="L257" s="183"/>
      <c r="M257" s="164"/>
      <c r="N257" s="164"/>
    </row>
    <row r="258" spans="1:23" s="184" customFormat="1" outlineLevel="1">
      <c r="A258" s="159"/>
      <c r="B258" s="159"/>
      <c r="C258" s="185"/>
      <c r="D258" s="161"/>
      <c r="E258" s="161"/>
      <c r="F258" s="161"/>
      <c r="G258" s="161"/>
      <c r="H258" s="161"/>
      <c r="I258" s="161"/>
      <c r="J258" s="168"/>
      <c r="K258" s="168"/>
      <c r="L258" s="183"/>
      <c r="M258" s="164"/>
      <c r="N258" s="164"/>
    </row>
    <row r="259" spans="1:23" s="184" customFormat="1" outlineLevel="1">
      <c r="A259" s="159"/>
      <c r="B259" s="159"/>
      <c r="C259" s="185"/>
      <c r="D259" s="161"/>
      <c r="E259" s="161"/>
      <c r="F259" s="161"/>
      <c r="G259" s="161"/>
      <c r="H259" s="161"/>
      <c r="I259" s="161"/>
      <c r="J259" s="168"/>
      <c r="K259" s="168"/>
      <c r="L259" s="183"/>
      <c r="M259" s="164"/>
      <c r="N259" s="164"/>
    </row>
    <row r="260" spans="1:23" s="184" customFormat="1" outlineLevel="1">
      <c r="A260" s="159"/>
      <c r="B260" s="159"/>
      <c r="C260" s="185"/>
      <c r="D260" s="161"/>
      <c r="E260" s="161"/>
      <c r="F260" s="161"/>
      <c r="G260" s="161"/>
      <c r="H260" s="161"/>
      <c r="I260" s="161"/>
      <c r="J260" s="168"/>
      <c r="K260" s="168"/>
      <c r="L260" s="183"/>
      <c r="M260" s="164"/>
      <c r="N260" s="164"/>
    </row>
    <row r="261" spans="1:23" s="184" customFormat="1" outlineLevel="1">
      <c r="A261" s="159"/>
      <c r="B261" s="159"/>
      <c r="C261" s="185"/>
      <c r="D261" s="161"/>
      <c r="E261" s="161"/>
      <c r="F261" s="161"/>
      <c r="G261" s="161"/>
      <c r="H261" s="161"/>
      <c r="I261" s="161"/>
      <c r="J261" s="168"/>
      <c r="K261" s="168"/>
      <c r="L261" s="183"/>
      <c r="M261" s="164"/>
      <c r="N261" s="164"/>
    </row>
    <row r="262" spans="1:23" s="184" customFormat="1" outlineLevel="1">
      <c r="A262" s="159"/>
      <c r="B262" s="159"/>
      <c r="C262" s="185"/>
      <c r="D262" s="161"/>
      <c r="E262" s="161"/>
      <c r="F262" s="161"/>
      <c r="G262" s="161"/>
      <c r="H262" s="161"/>
      <c r="I262" s="161"/>
      <c r="J262" s="168"/>
      <c r="K262" s="168"/>
      <c r="L262" s="183"/>
      <c r="M262" s="164"/>
      <c r="N262" s="164"/>
    </row>
    <row r="263" spans="1:23" s="184" customFormat="1" ht="15" customHeight="1" outlineLevel="1">
      <c r="A263" s="218"/>
      <c r="B263" s="219" t="s">
        <v>2818</v>
      </c>
      <c r="C263" s="185"/>
      <c r="D263" s="220">
        <f t="shared" ref="D263:I263" si="0">SUM(D4:D262)</f>
        <v>16544012984.476999</v>
      </c>
      <c r="E263" s="220">
        <f t="shared" si="0"/>
        <v>16544012985.224499</v>
      </c>
      <c r="F263" s="220">
        <f t="shared" si="0"/>
        <v>74988019614.909897</v>
      </c>
      <c r="G263" s="220">
        <f t="shared" si="0"/>
        <v>74161269919.230713</v>
      </c>
      <c r="H263" s="220">
        <f t="shared" si="0"/>
        <v>17436539349.70512</v>
      </c>
      <c r="I263" s="220">
        <f t="shared" si="0"/>
        <v>16854114339.46649</v>
      </c>
      <c r="J263" s="188"/>
      <c r="K263" s="188"/>
      <c r="L263" s="183"/>
      <c r="M263" s="221"/>
    </row>
    <row r="264" spans="1:23" s="212" customFormat="1" ht="15" customHeight="1" outlineLevel="1">
      <c r="A264" s="198"/>
      <c r="B264" s="219" t="s">
        <v>2819</v>
      </c>
      <c r="C264" s="214"/>
      <c r="D264" s="220">
        <f>IF(D263&gt;E263,0,E263-D263)</f>
        <v>0.74749946594238281</v>
      </c>
      <c r="E264" s="220"/>
      <c r="F264" s="220">
        <f>IF(F263&gt;G263,0,G263-F263)</f>
        <v>0</v>
      </c>
      <c r="G264" s="220">
        <f>IF(F263&gt;G263,F263-G263,0)</f>
        <v>826749695.67918396</v>
      </c>
      <c r="H264" s="220">
        <f>IF(H263&gt;I263,0,I263-H263)</f>
        <v>0</v>
      </c>
      <c r="I264" s="220">
        <f>IF(H263&gt;I263,H263-I263,0)</f>
        <v>582425010.23863029</v>
      </c>
      <c r="J264" s="187"/>
      <c r="K264" s="187"/>
      <c r="L264" s="211"/>
      <c r="M264" s="221"/>
      <c r="N264" s="184"/>
    </row>
    <row r="265" spans="1:23" s="212" customFormat="1" outlineLevel="1">
      <c r="A265" s="222"/>
      <c r="B265" s="223"/>
      <c r="C265" s="214"/>
      <c r="D265" s="224"/>
      <c r="E265" s="224"/>
      <c r="F265" s="224"/>
      <c r="G265" s="224"/>
      <c r="H265" s="225">
        <f>I446</f>
        <v>0</v>
      </c>
      <c r="I265" s="225">
        <f>H446</f>
        <v>582425011.00521183</v>
      </c>
      <c r="J265" s="187"/>
      <c r="K265" s="187"/>
      <c r="L265" s="211"/>
      <c r="M265" s="221"/>
      <c r="N265" s="184"/>
      <c r="U265" s="226"/>
      <c r="V265" s="226"/>
      <c r="W265" s="226"/>
    </row>
    <row r="266" spans="1:23" s="184" customFormat="1" outlineLevel="1">
      <c r="A266" s="159"/>
      <c r="B266" s="159"/>
      <c r="C266" s="185"/>
      <c r="D266" s="227"/>
      <c r="E266" s="227"/>
      <c r="F266" s="227"/>
      <c r="G266" s="227"/>
      <c r="H266" s="227"/>
      <c r="I266" s="227">
        <f>I264-I265</f>
        <v>-0.76658153533935547</v>
      </c>
      <c r="J266" s="188"/>
      <c r="K266" s="188"/>
      <c r="L266" s="183"/>
      <c r="M266" s="221"/>
      <c r="U266" s="226"/>
      <c r="V266" s="226"/>
      <c r="W266" s="226"/>
    </row>
    <row r="267" spans="1:23" s="184" customFormat="1">
      <c r="A267" s="159"/>
      <c r="B267" s="159"/>
      <c r="C267" s="185"/>
      <c r="D267" s="227"/>
      <c r="E267" s="227"/>
      <c r="F267" s="227"/>
      <c r="G267" s="227"/>
      <c r="H267" s="227"/>
      <c r="I267" s="227"/>
      <c r="J267" s="188"/>
      <c r="K267" s="188"/>
      <c r="L267" s="183"/>
      <c r="M267" s="221"/>
    </row>
    <row r="268" spans="1:23" s="184" customFormat="1">
      <c r="A268" s="579" t="s">
        <v>2820</v>
      </c>
      <c r="B268" s="579"/>
      <c r="C268" s="579"/>
      <c r="D268" s="579"/>
      <c r="E268" s="579"/>
      <c r="F268" s="579"/>
      <c r="G268" s="579"/>
      <c r="H268" s="579"/>
      <c r="I268" s="579"/>
      <c r="J268" s="188"/>
      <c r="K268" s="188"/>
      <c r="L268" s="183"/>
      <c r="M268" s="221"/>
    </row>
    <row r="269" spans="1:23" s="184" customFormat="1">
      <c r="A269" s="228" t="str">
        <f>A3</f>
        <v>PERIOD</v>
      </c>
      <c r="B269" s="228" t="str">
        <f>B3</f>
        <v>31.12.2007</v>
      </c>
      <c r="C269" s="229"/>
      <c r="D269" s="230" t="s">
        <v>300</v>
      </c>
      <c r="E269" s="230"/>
      <c r="F269" s="230" t="s">
        <v>870</v>
      </c>
      <c r="G269" s="230"/>
      <c r="H269" s="230" t="s">
        <v>301</v>
      </c>
      <c r="I269" s="230"/>
      <c r="J269" s="188"/>
      <c r="K269" s="188"/>
      <c r="L269" s="183"/>
      <c r="M269" s="221"/>
    </row>
    <row r="270" spans="1:23" s="183" customFormat="1">
      <c r="A270" s="231"/>
      <c r="B270" s="168"/>
      <c r="C270" s="229"/>
      <c r="D270" s="232" t="s">
        <v>871</v>
      </c>
      <c r="E270" s="232" t="s">
        <v>872</v>
      </c>
      <c r="F270" s="232" t="s">
        <v>871</v>
      </c>
      <c r="G270" s="232" t="s">
        <v>872</v>
      </c>
      <c r="H270" s="232" t="s">
        <v>871</v>
      </c>
      <c r="I270" s="232" t="s">
        <v>872</v>
      </c>
      <c r="J270" s="188"/>
      <c r="K270" s="188"/>
      <c r="M270" s="233"/>
    </row>
    <row r="271" spans="1:23" s="184" customFormat="1">
      <c r="A271" s="207" t="s">
        <v>2821</v>
      </c>
      <c r="B271" s="207" t="s">
        <v>2822</v>
      </c>
      <c r="C271" s="185"/>
      <c r="D271" s="234"/>
      <c r="E271" s="234"/>
      <c r="F271" s="235">
        <v>59574527.409999996</v>
      </c>
      <c r="G271" s="235">
        <v>10170269.629999999</v>
      </c>
      <c r="H271" s="235">
        <v>49404257.780000001</v>
      </c>
      <c r="I271" s="235">
        <v>0</v>
      </c>
      <c r="J271" s="188" t="s">
        <v>558</v>
      </c>
      <c r="K271" s="188" t="s">
        <v>558</v>
      </c>
      <c r="L271" s="183"/>
      <c r="M271" s="280">
        <v>31211</v>
      </c>
      <c r="N271" s="188">
        <v>3120</v>
      </c>
    </row>
    <row r="272" spans="1:23" s="184" customFormat="1">
      <c r="A272" s="177" t="s">
        <v>2823</v>
      </c>
      <c r="B272" s="177" t="s">
        <v>2824</v>
      </c>
      <c r="C272" s="185"/>
      <c r="D272" s="234"/>
      <c r="E272" s="234"/>
      <c r="F272" s="235">
        <v>4339936.13</v>
      </c>
      <c r="G272" s="235">
        <v>0</v>
      </c>
      <c r="H272" s="235">
        <v>4339936.13</v>
      </c>
      <c r="I272" s="235">
        <v>0</v>
      </c>
      <c r="J272" s="188" t="s">
        <v>558</v>
      </c>
      <c r="K272" s="188" t="s">
        <v>558</v>
      </c>
      <c r="L272" s="183"/>
      <c r="M272" s="280">
        <v>31211</v>
      </c>
      <c r="N272" s="188">
        <v>3120</v>
      </c>
    </row>
    <row r="273" spans="1:14" s="184" customFormat="1">
      <c r="A273" s="177" t="s">
        <v>2825</v>
      </c>
      <c r="B273" s="177" t="s">
        <v>2826</v>
      </c>
      <c r="C273" s="185"/>
      <c r="D273" s="234"/>
      <c r="E273" s="234"/>
      <c r="F273" s="235">
        <v>140674432.47999999</v>
      </c>
      <c r="G273" s="235">
        <v>25747927.57</v>
      </c>
      <c r="H273" s="235">
        <v>114926504.90999998</v>
      </c>
      <c r="I273" s="235">
        <v>0</v>
      </c>
      <c r="J273" s="188" t="s">
        <v>558</v>
      </c>
      <c r="K273" s="188" t="s">
        <v>558</v>
      </c>
      <c r="L273" s="183"/>
      <c r="M273" s="280">
        <v>31211</v>
      </c>
      <c r="N273" s="188">
        <v>3120</v>
      </c>
    </row>
    <row r="274" spans="1:14" s="184" customFormat="1">
      <c r="A274" s="177" t="s">
        <v>2827</v>
      </c>
      <c r="B274" s="177" t="s">
        <v>2573</v>
      </c>
      <c r="C274" s="185"/>
      <c r="D274" s="234"/>
      <c r="E274" s="234"/>
      <c r="F274" s="235">
        <v>14600465.02</v>
      </c>
      <c r="G274" s="235">
        <v>0</v>
      </c>
      <c r="H274" s="235">
        <v>14600465.02</v>
      </c>
      <c r="I274" s="235">
        <v>0</v>
      </c>
      <c r="J274" s="188" t="s">
        <v>558</v>
      </c>
      <c r="K274" s="188" t="s">
        <v>558</v>
      </c>
      <c r="L274" s="183"/>
      <c r="M274" s="280">
        <v>31211</v>
      </c>
      <c r="N274" s="188">
        <v>3120</v>
      </c>
    </row>
    <row r="275" spans="1:14" s="184" customFormat="1">
      <c r="A275" s="177" t="s">
        <v>2828</v>
      </c>
      <c r="B275" s="177" t="s">
        <v>2829</v>
      </c>
      <c r="C275" s="185"/>
      <c r="D275" s="234"/>
      <c r="E275" s="234"/>
      <c r="F275" s="235">
        <v>20022687.870000001</v>
      </c>
      <c r="G275" s="235">
        <v>17247662.25</v>
      </c>
      <c r="H275" s="235">
        <v>2775025.62</v>
      </c>
      <c r="I275" s="235">
        <v>0</v>
      </c>
      <c r="J275" s="188" t="s">
        <v>558</v>
      </c>
      <c r="K275" s="188" t="s">
        <v>558</v>
      </c>
      <c r="L275" s="183"/>
      <c r="M275" s="280">
        <v>31211</v>
      </c>
      <c r="N275" s="188">
        <v>3120</v>
      </c>
    </row>
    <row r="276" spans="1:14" s="184" customFormat="1">
      <c r="A276" s="177" t="s">
        <v>2830</v>
      </c>
      <c r="B276" s="177" t="s">
        <v>2831</v>
      </c>
      <c r="C276" s="185"/>
      <c r="D276" s="234"/>
      <c r="E276" s="234"/>
      <c r="F276" s="235">
        <v>2781839</v>
      </c>
      <c r="G276" s="235">
        <v>2781839</v>
      </c>
      <c r="H276" s="235">
        <v>0</v>
      </c>
      <c r="I276" s="235">
        <v>0</v>
      </c>
      <c r="J276" s="188" t="s">
        <v>558</v>
      </c>
      <c r="K276" s="188" t="s">
        <v>558</v>
      </c>
      <c r="L276" s="183"/>
      <c r="M276" s="280">
        <v>31211</v>
      </c>
      <c r="N276" s="188">
        <v>3120</v>
      </c>
    </row>
    <row r="277" spans="1:14" s="184" customFormat="1">
      <c r="A277" s="177" t="s">
        <v>2832</v>
      </c>
      <c r="B277" s="177" t="s">
        <v>2833</v>
      </c>
      <c r="C277" s="195"/>
      <c r="D277" s="234"/>
      <c r="E277" s="234"/>
      <c r="F277" s="235">
        <v>14185784.190000003</v>
      </c>
      <c r="G277" s="235">
        <v>0</v>
      </c>
      <c r="H277" s="235">
        <v>14185784.189999999</v>
      </c>
      <c r="I277" s="235">
        <v>0</v>
      </c>
      <c r="J277" s="188" t="s">
        <v>558</v>
      </c>
      <c r="K277" s="188" t="s">
        <v>558</v>
      </c>
      <c r="L277" s="183"/>
      <c r="M277" s="280">
        <v>31211</v>
      </c>
      <c r="N277" s="188">
        <v>3120</v>
      </c>
    </row>
    <row r="278" spans="1:14" s="180" customFormat="1">
      <c r="A278" s="177" t="s">
        <v>2834</v>
      </c>
      <c r="B278" s="177" t="s">
        <v>2835</v>
      </c>
      <c r="C278" s="185"/>
      <c r="D278" s="234"/>
      <c r="E278" s="234"/>
      <c r="F278" s="235">
        <v>1555864.6379999998</v>
      </c>
      <c r="G278" s="235">
        <v>0</v>
      </c>
      <c r="H278" s="235">
        <v>1555864.6379999996</v>
      </c>
      <c r="I278" s="235">
        <v>0</v>
      </c>
      <c r="J278" s="188" t="s">
        <v>558</v>
      </c>
      <c r="K278" s="188" t="s">
        <v>558</v>
      </c>
      <c r="L278" s="179"/>
      <c r="M278" s="280">
        <v>31211</v>
      </c>
      <c r="N278" s="188">
        <v>3120</v>
      </c>
    </row>
    <row r="279" spans="1:14" s="153" customFormat="1">
      <c r="A279" s="177" t="s">
        <v>2836</v>
      </c>
      <c r="B279" s="177" t="s">
        <v>2837</v>
      </c>
      <c r="C279" s="185"/>
      <c r="D279" s="161"/>
      <c r="E279" s="161"/>
      <c r="F279" s="235">
        <v>3659836.81</v>
      </c>
      <c r="G279" s="235">
        <v>0</v>
      </c>
      <c r="H279" s="235">
        <v>3659836.81</v>
      </c>
      <c r="I279" s="235">
        <v>0</v>
      </c>
      <c r="J279" s="188" t="s">
        <v>558</v>
      </c>
      <c r="K279" s="188" t="s">
        <v>558</v>
      </c>
      <c r="L279" s="151"/>
      <c r="M279" s="280">
        <v>31211</v>
      </c>
      <c r="N279" s="188">
        <v>3120</v>
      </c>
    </row>
    <row r="280" spans="1:14" s="153" customFormat="1">
      <c r="A280" s="177" t="s">
        <v>2838</v>
      </c>
      <c r="B280" s="177" t="s">
        <v>2839</v>
      </c>
      <c r="C280" s="185"/>
      <c r="D280" s="234"/>
      <c r="E280" s="234"/>
      <c r="F280" s="235">
        <v>17461806.9452</v>
      </c>
      <c r="G280" s="235">
        <v>0</v>
      </c>
      <c r="H280" s="235">
        <v>17461806.945200004</v>
      </c>
      <c r="I280" s="235">
        <v>0</v>
      </c>
      <c r="J280" s="188" t="s">
        <v>558</v>
      </c>
      <c r="K280" s="188" t="s">
        <v>558</v>
      </c>
      <c r="L280" s="151"/>
      <c r="M280" s="280">
        <v>31211</v>
      </c>
      <c r="N280" s="188">
        <v>3120</v>
      </c>
    </row>
    <row r="281" spans="1:14" s="153" customFormat="1">
      <c r="A281" s="177" t="s">
        <v>2840</v>
      </c>
      <c r="B281" s="177" t="s">
        <v>2841</v>
      </c>
      <c r="C281" s="185"/>
      <c r="D281" s="234"/>
      <c r="E281" s="234"/>
      <c r="F281" s="235">
        <v>139762</v>
      </c>
      <c r="G281" s="235">
        <v>0</v>
      </c>
      <c r="H281" s="235">
        <v>139762</v>
      </c>
      <c r="I281" s="235">
        <v>0</v>
      </c>
      <c r="J281" s="188" t="s">
        <v>558</v>
      </c>
      <c r="K281" s="188" t="s">
        <v>558</v>
      </c>
      <c r="L281" s="151"/>
      <c r="M281" s="280">
        <v>31211</v>
      </c>
      <c r="N281" s="188">
        <v>3120</v>
      </c>
    </row>
    <row r="282" spans="1:14" s="153" customFormat="1">
      <c r="A282" s="177" t="s">
        <v>2842</v>
      </c>
      <c r="B282" s="177" t="s">
        <v>2843</v>
      </c>
      <c r="C282" s="185"/>
      <c r="D282" s="234"/>
      <c r="E282" s="234"/>
      <c r="F282" s="235">
        <v>12454993.791200001</v>
      </c>
      <c r="G282" s="235">
        <v>0</v>
      </c>
      <c r="H282" s="235">
        <v>12454993.791199999</v>
      </c>
      <c r="I282" s="235">
        <v>0</v>
      </c>
      <c r="J282" s="188" t="s">
        <v>558</v>
      </c>
      <c r="K282" s="188" t="s">
        <v>558</v>
      </c>
      <c r="L282" s="151"/>
      <c r="M282" s="280">
        <v>31211</v>
      </c>
      <c r="N282" s="188">
        <v>3120</v>
      </c>
    </row>
    <row r="283" spans="1:14" s="153" customFormat="1">
      <c r="A283" s="177" t="s">
        <v>2844</v>
      </c>
      <c r="B283" s="177" t="s">
        <v>2280</v>
      </c>
      <c r="C283" s="185"/>
      <c r="D283" s="234"/>
      <c r="E283" s="234"/>
      <c r="F283" s="235">
        <v>23044695.407899998</v>
      </c>
      <c r="G283" s="235">
        <v>0</v>
      </c>
      <c r="H283" s="235">
        <v>23044695.407900006</v>
      </c>
      <c r="I283" s="235">
        <v>0</v>
      </c>
      <c r="J283" s="188" t="s">
        <v>558</v>
      </c>
      <c r="K283" s="188" t="s">
        <v>558</v>
      </c>
      <c r="L283" s="151"/>
      <c r="M283" s="280">
        <v>31211</v>
      </c>
      <c r="N283" s="188">
        <v>3120</v>
      </c>
    </row>
    <row r="284" spans="1:14" s="153" customFormat="1">
      <c r="A284" s="177" t="s">
        <v>2845</v>
      </c>
      <c r="B284" s="177" t="s">
        <v>2846</v>
      </c>
      <c r="C284" s="185"/>
      <c r="D284" s="234"/>
      <c r="E284" s="234"/>
      <c r="F284" s="235">
        <v>1399013.1337000001</v>
      </c>
      <c r="G284" s="235">
        <v>0</v>
      </c>
      <c r="H284" s="235">
        <v>1399013.1337000001</v>
      </c>
      <c r="I284" s="235">
        <v>0</v>
      </c>
      <c r="J284" s="188" t="s">
        <v>558</v>
      </c>
      <c r="K284" s="188" t="s">
        <v>558</v>
      </c>
      <c r="L284" s="151"/>
      <c r="M284" s="280">
        <v>31211</v>
      </c>
      <c r="N284" s="188">
        <v>3120</v>
      </c>
    </row>
    <row r="285" spans="1:14" s="153" customFormat="1">
      <c r="A285" s="177" t="s">
        <v>2847</v>
      </c>
      <c r="B285" s="177" t="s">
        <v>2848</v>
      </c>
      <c r="C285" s="185"/>
      <c r="D285" s="234"/>
      <c r="E285" s="234"/>
      <c r="F285" s="235">
        <v>1523136.04</v>
      </c>
      <c r="G285" s="235">
        <v>0</v>
      </c>
      <c r="H285" s="235">
        <v>1523136.04</v>
      </c>
      <c r="I285" s="235">
        <v>0</v>
      </c>
      <c r="J285" s="188" t="s">
        <v>558</v>
      </c>
      <c r="K285" s="188" t="s">
        <v>558</v>
      </c>
      <c r="L285" s="151"/>
      <c r="M285" s="280">
        <v>31211</v>
      </c>
      <c r="N285" s="188">
        <v>3120</v>
      </c>
    </row>
    <row r="286" spans="1:14" s="153" customFormat="1">
      <c r="A286" s="177" t="s">
        <v>2849</v>
      </c>
      <c r="B286" s="177" t="s">
        <v>2850</v>
      </c>
      <c r="C286" s="185"/>
      <c r="D286" s="234"/>
      <c r="E286" s="234"/>
      <c r="F286" s="235">
        <v>42337445.475199997</v>
      </c>
      <c r="G286" s="235">
        <v>0</v>
      </c>
      <c r="H286" s="235">
        <v>42337445.475199997</v>
      </c>
      <c r="I286" s="235">
        <v>0</v>
      </c>
      <c r="J286" s="188" t="s">
        <v>558</v>
      </c>
      <c r="K286" s="188" t="s">
        <v>558</v>
      </c>
      <c r="L286" s="151"/>
      <c r="M286" s="280">
        <v>31211</v>
      </c>
      <c r="N286" s="188">
        <v>3120</v>
      </c>
    </row>
    <row r="287" spans="1:14" s="153" customFormat="1">
      <c r="A287" s="177" t="s">
        <v>2851</v>
      </c>
      <c r="B287" s="177" t="s">
        <v>2852</v>
      </c>
      <c r="C287" s="185"/>
      <c r="D287" s="234"/>
      <c r="E287" s="234"/>
      <c r="F287" s="235">
        <v>54014217.267999999</v>
      </c>
      <c r="G287" s="235">
        <v>0</v>
      </c>
      <c r="H287" s="235">
        <v>54014217.267999992</v>
      </c>
      <c r="I287" s="235">
        <v>0</v>
      </c>
      <c r="J287" s="188" t="s">
        <v>558</v>
      </c>
      <c r="K287" s="188" t="s">
        <v>558</v>
      </c>
      <c r="L287" s="151"/>
      <c r="M287" s="280">
        <v>31211</v>
      </c>
      <c r="N287" s="188">
        <v>3120</v>
      </c>
    </row>
    <row r="288" spans="1:14" s="153" customFormat="1">
      <c r="A288" s="177" t="s">
        <v>2853</v>
      </c>
      <c r="B288" s="177" t="s">
        <v>2852</v>
      </c>
      <c r="C288" s="185"/>
      <c r="D288" s="234"/>
      <c r="E288" s="234"/>
      <c r="F288" s="235">
        <v>1141474973.5913999</v>
      </c>
      <c r="G288" s="235">
        <v>27967204.780000001</v>
      </c>
      <c r="H288" s="235">
        <v>1113507768.8113999</v>
      </c>
      <c r="I288" s="235">
        <v>0</v>
      </c>
      <c r="J288" s="188" t="s">
        <v>558</v>
      </c>
      <c r="K288" s="188" t="s">
        <v>558</v>
      </c>
      <c r="L288" s="151"/>
      <c r="M288" s="280">
        <v>31211</v>
      </c>
      <c r="N288" s="188">
        <v>3120</v>
      </c>
    </row>
    <row r="289" spans="1:14" s="153" customFormat="1">
      <c r="A289" s="177" t="s">
        <v>2854</v>
      </c>
      <c r="B289" s="177" t="s">
        <v>2608</v>
      </c>
      <c r="C289" s="185"/>
      <c r="D289" s="234"/>
      <c r="E289" s="234"/>
      <c r="F289" s="235">
        <v>79094207.489999995</v>
      </c>
      <c r="G289" s="235">
        <v>0</v>
      </c>
      <c r="H289" s="235">
        <v>79094207.489999995</v>
      </c>
      <c r="I289" s="235">
        <v>0</v>
      </c>
      <c r="J289" s="188" t="s">
        <v>558</v>
      </c>
      <c r="K289" s="188" t="s">
        <v>558</v>
      </c>
      <c r="L289" s="151"/>
      <c r="M289" s="280">
        <v>31211</v>
      </c>
      <c r="N289" s="188">
        <v>3120</v>
      </c>
    </row>
    <row r="290" spans="1:14" s="153" customFormat="1">
      <c r="A290" s="177" t="s">
        <v>2855</v>
      </c>
      <c r="B290" s="177" t="s">
        <v>2852</v>
      </c>
      <c r="C290" s="185"/>
      <c r="D290" s="234"/>
      <c r="E290" s="234"/>
      <c r="F290" s="235">
        <v>113283547</v>
      </c>
      <c r="G290" s="235">
        <v>0</v>
      </c>
      <c r="H290" s="235">
        <v>113283547</v>
      </c>
      <c r="I290" s="235">
        <v>0</v>
      </c>
      <c r="J290" s="188" t="s">
        <v>558</v>
      </c>
      <c r="K290" s="188" t="s">
        <v>558</v>
      </c>
      <c r="L290" s="151"/>
      <c r="M290" s="280">
        <v>31211</v>
      </c>
      <c r="N290" s="188">
        <v>3120</v>
      </c>
    </row>
    <row r="291" spans="1:14" s="153" customFormat="1">
      <c r="A291" s="177" t="s">
        <v>2856</v>
      </c>
      <c r="B291" s="177" t="s">
        <v>2852</v>
      </c>
      <c r="C291" s="185"/>
      <c r="D291" s="234"/>
      <c r="E291" s="234"/>
      <c r="F291" s="235">
        <v>942560</v>
      </c>
      <c r="G291" s="235">
        <v>0</v>
      </c>
      <c r="H291" s="235">
        <v>942560</v>
      </c>
      <c r="I291" s="235">
        <v>0</v>
      </c>
      <c r="J291" s="188" t="s">
        <v>558</v>
      </c>
      <c r="K291" s="188" t="s">
        <v>558</v>
      </c>
      <c r="L291" s="151"/>
      <c r="M291" s="280">
        <v>31211</v>
      </c>
      <c r="N291" s="188">
        <v>3120</v>
      </c>
    </row>
    <row r="292" spans="1:14" s="153" customFormat="1">
      <c r="A292" s="177" t="s">
        <v>2857</v>
      </c>
      <c r="B292" s="177" t="s">
        <v>2858</v>
      </c>
      <c r="C292" s="185"/>
      <c r="D292" s="234"/>
      <c r="E292" s="234"/>
      <c r="F292" s="235">
        <v>8233052.7400000002</v>
      </c>
      <c r="G292" s="235">
        <v>0</v>
      </c>
      <c r="H292" s="235">
        <v>8233052.7400000002</v>
      </c>
      <c r="I292" s="235">
        <v>0</v>
      </c>
      <c r="J292" s="188" t="s">
        <v>558</v>
      </c>
      <c r="K292" s="188" t="s">
        <v>558</v>
      </c>
      <c r="L292" s="151"/>
      <c r="M292" s="280">
        <v>31211</v>
      </c>
      <c r="N292" s="188">
        <v>3120</v>
      </c>
    </row>
    <row r="293" spans="1:14" s="153" customFormat="1">
      <c r="A293" s="177" t="s">
        <v>2859</v>
      </c>
      <c r="B293" s="177" t="s">
        <v>2852</v>
      </c>
      <c r="C293" s="185"/>
      <c r="D293" s="234"/>
      <c r="E293" s="234"/>
      <c r="F293" s="235">
        <v>1126976234.1899996</v>
      </c>
      <c r="G293" s="235">
        <v>0</v>
      </c>
      <c r="H293" s="235">
        <v>1126976234.1899993</v>
      </c>
      <c r="I293" s="235">
        <v>0</v>
      </c>
      <c r="J293" s="188" t="s">
        <v>558</v>
      </c>
      <c r="K293" s="188" t="s">
        <v>558</v>
      </c>
      <c r="L293" s="151"/>
      <c r="M293" s="280">
        <v>31211</v>
      </c>
      <c r="N293" s="188">
        <v>3120</v>
      </c>
    </row>
    <row r="294" spans="1:14" s="153" customFormat="1">
      <c r="A294" s="177" t="s">
        <v>2860</v>
      </c>
      <c r="B294" s="177" t="s">
        <v>2852</v>
      </c>
      <c r="C294" s="185"/>
      <c r="D294" s="234"/>
      <c r="E294" s="234"/>
      <c r="F294" s="235">
        <v>14424220</v>
      </c>
      <c r="G294" s="235">
        <v>0</v>
      </c>
      <c r="H294" s="235">
        <v>14424220</v>
      </c>
      <c r="I294" s="235">
        <v>0</v>
      </c>
      <c r="J294" s="188" t="s">
        <v>558</v>
      </c>
      <c r="K294" s="188" t="s">
        <v>558</v>
      </c>
      <c r="L294" s="151"/>
      <c r="M294" s="280">
        <v>31211</v>
      </c>
      <c r="N294" s="188">
        <v>3120</v>
      </c>
    </row>
    <row r="295" spans="1:14" s="153" customFormat="1">
      <c r="A295" s="177" t="s">
        <v>2861</v>
      </c>
      <c r="B295" s="177" t="s">
        <v>2852</v>
      </c>
      <c r="C295" s="185"/>
      <c r="D295" s="234"/>
      <c r="E295" s="234"/>
      <c r="F295" s="235">
        <v>1719670</v>
      </c>
      <c r="G295" s="235">
        <v>0</v>
      </c>
      <c r="H295" s="235">
        <v>1719670</v>
      </c>
      <c r="I295" s="235">
        <v>0</v>
      </c>
      <c r="J295" s="188" t="s">
        <v>558</v>
      </c>
      <c r="K295" s="188" t="s">
        <v>558</v>
      </c>
      <c r="L295" s="151"/>
      <c r="M295" s="280">
        <v>31211</v>
      </c>
      <c r="N295" s="188">
        <v>3120</v>
      </c>
    </row>
    <row r="296" spans="1:14" s="153" customFormat="1">
      <c r="A296" s="177" t="s">
        <v>2862</v>
      </c>
      <c r="B296" s="177" t="s">
        <v>2863</v>
      </c>
      <c r="C296" s="159"/>
      <c r="D296" s="159"/>
      <c r="E296" s="159"/>
      <c r="F296" s="235">
        <v>160248804.56009996</v>
      </c>
      <c r="G296" s="235">
        <v>89100</v>
      </c>
      <c r="H296" s="235">
        <v>160159704.56009996</v>
      </c>
      <c r="I296" s="235">
        <v>0</v>
      </c>
      <c r="J296" s="188" t="s">
        <v>558</v>
      </c>
      <c r="K296" s="188" t="s">
        <v>558</v>
      </c>
      <c r="L296" s="151"/>
      <c r="M296" s="280">
        <v>31211</v>
      </c>
      <c r="N296" s="188">
        <v>3120</v>
      </c>
    </row>
    <row r="297" spans="1:14" s="153" customFormat="1">
      <c r="A297" s="177" t="s">
        <v>2864</v>
      </c>
      <c r="B297" s="177" t="s">
        <v>2865</v>
      </c>
      <c r="C297" s="185"/>
      <c r="D297" s="234"/>
      <c r="E297" s="234"/>
      <c r="F297" s="235">
        <v>11920545.319599997</v>
      </c>
      <c r="G297" s="235">
        <v>0</v>
      </c>
      <c r="H297" s="235">
        <v>11920545.319599997</v>
      </c>
      <c r="I297" s="235">
        <v>0</v>
      </c>
      <c r="J297" s="188" t="s">
        <v>558</v>
      </c>
      <c r="K297" s="188" t="s">
        <v>558</v>
      </c>
      <c r="L297" s="151"/>
      <c r="M297" s="280">
        <v>31211</v>
      </c>
      <c r="N297" s="188">
        <v>3120</v>
      </c>
    </row>
    <row r="298" spans="1:14" s="153" customFormat="1">
      <c r="A298" s="177" t="s">
        <v>2866</v>
      </c>
      <c r="B298" s="177" t="s">
        <v>2867</v>
      </c>
      <c r="C298" s="185"/>
      <c r="D298" s="234"/>
      <c r="E298" s="234"/>
      <c r="F298" s="235">
        <v>1856057.34</v>
      </c>
      <c r="G298" s="235">
        <v>0</v>
      </c>
      <c r="H298" s="235">
        <v>1856057.34</v>
      </c>
      <c r="I298" s="235">
        <v>0</v>
      </c>
      <c r="J298" s="188" t="s">
        <v>558</v>
      </c>
      <c r="K298" s="188" t="s">
        <v>558</v>
      </c>
      <c r="L298" s="151"/>
      <c r="M298" s="280">
        <v>31211</v>
      </c>
      <c r="N298" s="188">
        <v>3120</v>
      </c>
    </row>
    <row r="299" spans="1:14" s="153" customFormat="1">
      <c r="A299" s="177" t="s">
        <v>2868</v>
      </c>
      <c r="B299" s="177" t="s">
        <v>2869</v>
      </c>
      <c r="C299" s="185"/>
      <c r="D299" s="234"/>
      <c r="E299" s="234"/>
      <c r="F299" s="235">
        <v>18019838.151000001</v>
      </c>
      <c r="G299" s="235">
        <v>0</v>
      </c>
      <c r="H299" s="235">
        <v>18019838.151000001</v>
      </c>
      <c r="I299" s="235">
        <v>0</v>
      </c>
      <c r="J299" s="188" t="s">
        <v>558</v>
      </c>
      <c r="K299" s="188" t="s">
        <v>558</v>
      </c>
      <c r="L299" s="151"/>
      <c r="M299" s="280">
        <v>31211</v>
      </c>
      <c r="N299" s="188">
        <v>3120</v>
      </c>
    </row>
    <row r="300" spans="1:14" s="153" customFormat="1">
      <c r="A300" s="177" t="s">
        <v>2870</v>
      </c>
      <c r="B300" s="177" t="s">
        <v>2871</v>
      </c>
      <c r="C300" s="206"/>
      <c r="D300" s="224"/>
      <c r="E300" s="224"/>
      <c r="F300" s="235">
        <v>149114459.77000004</v>
      </c>
      <c r="G300" s="235">
        <v>2513511</v>
      </c>
      <c r="H300" s="235">
        <v>146600948.77000007</v>
      </c>
      <c r="I300" s="235">
        <v>0</v>
      </c>
      <c r="J300" s="188" t="s">
        <v>558</v>
      </c>
      <c r="K300" s="188" t="s">
        <v>558</v>
      </c>
      <c r="L300" s="151"/>
      <c r="M300" s="280">
        <v>31211</v>
      </c>
      <c r="N300" s="188">
        <v>3120</v>
      </c>
    </row>
    <row r="301" spans="1:14" s="153" customFormat="1">
      <c r="A301" s="177" t="s">
        <v>2872</v>
      </c>
      <c r="B301" s="177" t="s">
        <v>2873</v>
      </c>
      <c r="C301" s="185"/>
      <c r="D301" s="234"/>
      <c r="E301" s="234"/>
      <c r="F301" s="235">
        <v>112384705.95179999</v>
      </c>
      <c r="G301" s="235">
        <v>0</v>
      </c>
      <c r="H301" s="235">
        <v>112384705.95179999</v>
      </c>
      <c r="I301" s="235">
        <v>0</v>
      </c>
      <c r="J301" s="188" t="s">
        <v>558</v>
      </c>
      <c r="K301" s="188" t="s">
        <v>558</v>
      </c>
      <c r="L301" s="151"/>
      <c r="M301" s="280">
        <v>31211</v>
      </c>
      <c r="N301" s="188">
        <v>3120</v>
      </c>
    </row>
    <row r="302" spans="1:14" s="153" customFormat="1">
      <c r="A302" s="177" t="s">
        <v>2874</v>
      </c>
      <c r="B302" s="177" t="s">
        <v>2875</v>
      </c>
      <c r="C302" s="185"/>
      <c r="D302" s="234"/>
      <c r="E302" s="234"/>
      <c r="F302" s="235">
        <v>2593175.2846999997</v>
      </c>
      <c r="G302" s="235">
        <v>0</v>
      </c>
      <c r="H302" s="235">
        <v>2593175.2847000002</v>
      </c>
      <c r="I302" s="235">
        <v>0</v>
      </c>
      <c r="J302" s="188" t="s">
        <v>558</v>
      </c>
      <c r="K302" s="188" t="s">
        <v>558</v>
      </c>
      <c r="L302" s="151"/>
      <c r="M302" s="280">
        <v>31211</v>
      </c>
      <c r="N302" s="188">
        <v>3120</v>
      </c>
    </row>
    <row r="303" spans="1:14" s="153" customFormat="1">
      <c r="A303" s="177" t="s">
        <v>2876</v>
      </c>
      <c r="B303" s="177" t="s">
        <v>2877</v>
      </c>
      <c r="C303" s="185"/>
      <c r="D303" s="234"/>
      <c r="E303" s="234"/>
      <c r="F303" s="235">
        <v>7259414.9199999999</v>
      </c>
      <c r="G303" s="235">
        <v>0</v>
      </c>
      <c r="H303" s="235">
        <v>7259414.9199999999</v>
      </c>
      <c r="I303" s="235">
        <v>0</v>
      </c>
      <c r="J303" s="188" t="s">
        <v>558</v>
      </c>
      <c r="K303" s="188" t="s">
        <v>558</v>
      </c>
      <c r="L303" s="151"/>
      <c r="M303" s="280">
        <v>31211</v>
      </c>
      <c r="N303" s="188">
        <v>3120</v>
      </c>
    </row>
    <row r="304" spans="1:14" s="153" customFormat="1">
      <c r="A304" s="177" t="s">
        <v>2878</v>
      </c>
      <c r="B304" s="177" t="s">
        <v>2877</v>
      </c>
      <c r="C304" s="185"/>
      <c r="D304" s="234"/>
      <c r="E304" s="234"/>
      <c r="F304" s="235">
        <v>1572632.34</v>
      </c>
      <c r="G304" s="235">
        <v>0</v>
      </c>
      <c r="H304" s="235">
        <v>1572632.34</v>
      </c>
      <c r="I304" s="235">
        <v>0</v>
      </c>
      <c r="J304" s="188" t="s">
        <v>558</v>
      </c>
      <c r="K304" s="188" t="s">
        <v>558</v>
      </c>
      <c r="L304" s="151"/>
      <c r="M304" s="280">
        <v>31211</v>
      </c>
      <c r="N304" s="188">
        <v>3120</v>
      </c>
    </row>
    <row r="305" spans="1:14" s="153" customFormat="1">
      <c r="A305" s="177" t="s">
        <v>2879</v>
      </c>
      <c r="B305" s="177" t="s">
        <v>2650</v>
      </c>
      <c r="C305" s="185"/>
      <c r="D305" s="234"/>
      <c r="E305" s="234"/>
      <c r="F305" s="235">
        <v>7100</v>
      </c>
      <c r="G305" s="235">
        <v>0</v>
      </c>
      <c r="H305" s="235">
        <v>7100</v>
      </c>
      <c r="I305" s="235">
        <v>0</v>
      </c>
      <c r="J305" s="188" t="s">
        <v>558</v>
      </c>
      <c r="K305" s="188" t="s">
        <v>558</v>
      </c>
      <c r="L305" s="151"/>
      <c r="M305" s="280">
        <v>31211</v>
      </c>
      <c r="N305" s="188">
        <v>3120</v>
      </c>
    </row>
    <row r="306" spans="1:14" s="153" customFormat="1">
      <c r="A306" s="207" t="s">
        <v>2880</v>
      </c>
      <c r="B306" s="207" t="s">
        <v>2822</v>
      </c>
      <c r="C306" s="185"/>
      <c r="D306" s="234"/>
      <c r="E306" s="234"/>
      <c r="F306" s="235">
        <v>50087939.414060086</v>
      </c>
      <c r="G306" s="235">
        <v>49404258.389999993</v>
      </c>
      <c r="H306" s="235">
        <v>683681.02406009671</v>
      </c>
      <c r="I306" s="235">
        <v>0</v>
      </c>
      <c r="J306" s="236" t="s">
        <v>559</v>
      </c>
      <c r="K306" s="236" t="s">
        <v>559</v>
      </c>
      <c r="L306" s="151"/>
      <c r="M306" s="280">
        <v>31211</v>
      </c>
      <c r="N306" s="188">
        <v>3120</v>
      </c>
    </row>
    <row r="307" spans="1:14" s="153" customFormat="1">
      <c r="A307" s="177" t="s">
        <v>2881</v>
      </c>
      <c r="B307" s="177" t="s">
        <v>2882</v>
      </c>
      <c r="C307" s="185"/>
      <c r="D307" s="234"/>
      <c r="E307" s="234"/>
      <c r="F307" s="235">
        <v>5423876.1445042379</v>
      </c>
      <c r="G307" s="235">
        <v>4339936.1399999997</v>
      </c>
      <c r="H307" s="235">
        <v>1083940.0045042378</v>
      </c>
      <c r="I307" s="235">
        <v>0</v>
      </c>
      <c r="J307" s="188" t="s">
        <v>559</v>
      </c>
      <c r="K307" s="188" t="s">
        <v>559</v>
      </c>
      <c r="L307" s="151"/>
      <c r="M307" s="280">
        <v>31211</v>
      </c>
      <c r="N307" s="188">
        <v>3120</v>
      </c>
    </row>
    <row r="308" spans="1:14" s="153" customFormat="1">
      <c r="A308" s="177" t="s">
        <v>2883</v>
      </c>
      <c r="B308" s="177" t="s">
        <v>2571</v>
      </c>
      <c r="C308" s="185"/>
      <c r="D308" s="234"/>
      <c r="E308" s="234"/>
      <c r="F308" s="235">
        <v>119045639.48562743</v>
      </c>
      <c r="G308" s="235">
        <v>114926505.02999999</v>
      </c>
      <c r="H308" s="235">
        <v>4119134.4556274414</v>
      </c>
      <c r="I308" s="235">
        <v>0</v>
      </c>
      <c r="J308" s="188" t="s">
        <v>559</v>
      </c>
      <c r="K308" s="188" t="s">
        <v>559</v>
      </c>
      <c r="L308" s="151"/>
      <c r="M308" s="280">
        <v>31211</v>
      </c>
      <c r="N308" s="188">
        <v>3120</v>
      </c>
    </row>
    <row r="309" spans="1:14" s="153" customFormat="1">
      <c r="A309" s="177" t="s">
        <v>2884</v>
      </c>
      <c r="B309" s="177" t="s">
        <v>2573</v>
      </c>
      <c r="C309" s="185"/>
      <c r="D309" s="234"/>
      <c r="E309" s="234"/>
      <c r="F309" s="235">
        <v>4340837.3940832512</v>
      </c>
      <c r="G309" s="235">
        <v>14600465.02</v>
      </c>
      <c r="H309" s="235">
        <v>0</v>
      </c>
      <c r="I309" s="235">
        <v>10259627.625916747</v>
      </c>
      <c r="J309" s="188" t="s">
        <v>559</v>
      </c>
      <c r="K309" s="188" t="s">
        <v>559</v>
      </c>
      <c r="L309" s="151"/>
      <c r="M309" s="280">
        <v>31211</v>
      </c>
      <c r="N309" s="188">
        <v>3120</v>
      </c>
    </row>
    <row r="310" spans="1:14" s="190" customFormat="1">
      <c r="A310" s="177" t="s">
        <v>2885</v>
      </c>
      <c r="B310" s="177" t="s">
        <v>2829</v>
      </c>
      <c r="C310" s="185"/>
      <c r="D310" s="234"/>
      <c r="E310" s="234"/>
      <c r="F310" s="235">
        <v>44620406.668594405</v>
      </c>
      <c r="G310" s="235">
        <v>2775025.63</v>
      </c>
      <c r="H310" s="235">
        <v>41845381.038594395</v>
      </c>
      <c r="I310" s="235">
        <v>0</v>
      </c>
      <c r="J310" s="188" t="s">
        <v>559</v>
      </c>
      <c r="K310" s="188" t="s">
        <v>559</v>
      </c>
      <c r="L310" s="237"/>
      <c r="M310" s="280">
        <v>31211</v>
      </c>
      <c r="N310" s="188">
        <v>3120</v>
      </c>
    </row>
    <row r="311" spans="1:14" s="153" customFormat="1">
      <c r="A311" s="177" t="s">
        <v>2886</v>
      </c>
      <c r="B311" s="177" t="s">
        <v>2831</v>
      </c>
      <c r="C311" s="185"/>
      <c r="D311" s="234"/>
      <c r="E311" s="234"/>
      <c r="F311" s="235">
        <v>978482.61816848803</v>
      </c>
      <c r="G311" s="235">
        <v>0</v>
      </c>
      <c r="H311" s="235">
        <v>978482.61816848803</v>
      </c>
      <c r="I311" s="235">
        <v>0</v>
      </c>
      <c r="J311" s="188" t="s">
        <v>559</v>
      </c>
      <c r="K311" s="188" t="s">
        <v>559</v>
      </c>
      <c r="L311" s="151"/>
      <c r="M311" s="280">
        <v>31211</v>
      </c>
      <c r="N311" s="188">
        <v>3120</v>
      </c>
    </row>
    <row r="312" spans="1:14" s="153" customFormat="1">
      <c r="A312" s="177" t="s">
        <v>2887</v>
      </c>
      <c r="B312" s="177" t="s">
        <v>2833</v>
      </c>
      <c r="C312" s="185"/>
      <c r="D312" s="234"/>
      <c r="E312" s="234"/>
      <c r="F312" s="235">
        <v>1469767</v>
      </c>
      <c r="G312" s="235">
        <v>14185783.859999999</v>
      </c>
      <c r="H312" s="235">
        <v>0</v>
      </c>
      <c r="I312" s="235">
        <v>12716016.859999999</v>
      </c>
      <c r="J312" s="188" t="s">
        <v>559</v>
      </c>
      <c r="K312" s="188" t="s">
        <v>559</v>
      </c>
      <c r="L312" s="151"/>
      <c r="M312" s="280">
        <v>31211</v>
      </c>
      <c r="N312" s="188">
        <v>3120</v>
      </c>
    </row>
    <row r="313" spans="1:14" s="153" customFormat="1">
      <c r="A313" s="177" t="s">
        <v>2888</v>
      </c>
      <c r="B313" s="177" t="s">
        <v>2835</v>
      </c>
      <c r="C313" s="185"/>
      <c r="D313" s="234"/>
      <c r="E313" s="234"/>
      <c r="F313" s="235">
        <v>954012.51</v>
      </c>
      <c r="G313" s="235">
        <v>1568195.64</v>
      </c>
      <c r="H313" s="235">
        <v>0</v>
      </c>
      <c r="I313" s="235">
        <v>614183.13</v>
      </c>
      <c r="J313" s="188" t="s">
        <v>559</v>
      </c>
      <c r="K313" s="188" t="s">
        <v>559</v>
      </c>
      <c r="L313" s="151"/>
      <c r="M313" s="280">
        <v>31211</v>
      </c>
      <c r="N313" s="188">
        <v>3120</v>
      </c>
    </row>
    <row r="314" spans="1:14" s="153" customFormat="1">
      <c r="A314" s="177" t="s">
        <v>2889</v>
      </c>
      <c r="B314" s="177" t="s">
        <v>2837</v>
      </c>
      <c r="C314" s="185"/>
      <c r="D314" s="234"/>
      <c r="E314" s="234"/>
      <c r="F314" s="235">
        <v>2509595.46</v>
      </c>
      <c r="G314" s="235">
        <v>3649986.74</v>
      </c>
      <c r="H314" s="235">
        <v>0</v>
      </c>
      <c r="I314" s="235">
        <v>1140391.28</v>
      </c>
      <c r="J314" s="188" t="s">
        <v>559</v>
      </c>
      <c r="K314" s="188" t="s">
        <v>559</v>
      </c>
      <c r="L314" s="151"/>
      <c r="M314" s="280">
        <v>31211</v>
      </c>
      <c r="N314" s="188">
        <v>3120</v>
      </c>
    </row>
    <row r="315" spans="1:14" s="165" customFormat="1">
      <c r="A315" s="177" t="s">
        <v>2890</v>
      </c>
      <c r="B315" s="177" t="s">
        <v>2839</v>
      </c>
      <c r="C315" s="185"/>
      <c r="D315" s="161"/>
      <c r="E315" s="161"/>
      <c r="F315" s="235">
        <v>10842395.34</v>
      </c>
      <c r="G315" s="235">
        <v>17461806.91</v>
      </c>
      <c r="H315" s="235">
        <v>0</v>
      </c>
      <c r="I315" s="235">
        <v>6619411.5700000003</v>
      </c>
      <c r="J315" s="188" t="s">
        <v>559</v>
      </c>
      <c r="K315" s="188" t="s">
        <v>559</v>
      </c>
      <c r="L315" s="163"/>
      <c r="M315" s="280">
        <v>31211</v>
      </c>
      <c r="N315" s="188">
        <v>3120</v>
      </c>
    </row>
    <row r="316" spans="1:14" s="165" customFormat="1">
      <c r="A316" s="177" t="s">
        <v>2891</v>
      </c>
      <c r="B316" s="177" t="s">
        <v>2841</v>
      </c>
      <c r="C316" s="214"/>
      <c r="D316" s="238"/>
      <c r="E316" s="238"/>
      <c r="F316" s="235">
        <v>385558.53</v>
      </c>
      <c r="G316" s="235">
        <v>99380</v>
      </c>
      <c r="H316" s="235">
        <v>286178.53000000003</v>
      </c>
      <c r="I316" s="235">
        <v>0</v>
      </c>
      <c r="J316" s="188" t="s">
        <v>559</v>
      </c>
      <c r="K316" s="188" t="s">
        <v>559</v>
      </c>
      <c r="L316" s="163"/>
      <c r="M316" s="280">
        <v>31211</v>
      </c>
      <c r="N316" s="188">
        <v>3120</v>
      </c>
    </row>
    <row r="317" spans="1:14" s="165" customFormat="1">
      <c r="A317" s="177" t="s">
        <v>2892</v>
      </c>
      <c r="B317" s="177" t="s">
        <v>2843</v>
      </c>
      <c r="C317" s="185"/>
      <c r="D317" s="234"/>
      <c r="E317" s="234"/>
      <c r="F317" s="235">
        <v>10391298.449999999</v>
      </c>
      <c r="G317" s="235">
        <v>12454994.210000001</v>
      </c>
      <c r="H317" s="235">
        <v>0</v>
      </c>
      <c r="I317" s="235">
        <v>2063695.7600000012</v>
      </c>
      <c r="J317" s="188" t="s">
        <v>559</v>
      </c>
      <c r="K317" s="188" t="s">
        <v>559</v>
      </c>
      <c r="L317" s="163"/>
      <c r="M317" s="280">
        <v>31211</v>
      </c>
      <c r="N317" s="188">
        <v>3120</v>
      </c>
    </row>
    <row r="318" spans="1:14" s="165" customFormat="1">
      <c r="A318" s="177" t="s">
        <v>2893</v>
      </c>
      <c r="B318" s="177" t="s">
        <v>2280</v>
      </c>
      <c r="C318" s="185"/>
      <c r="D318" s="234"/>
      <c r="E318" s="234"/>
      <c r="F318" s="235">
        <v>11445574.17</v>
      </c>
      <c r="G318" s="235">
        <v>23048495.909999996</v>
      </c>
      <c r="H318" s="235">
        <v>0</v>
      </c>
      <c r="I318" s="235">
        <v>11602921.739999995</v>
      </c>
      <c r="J318" s="188" t="s">
        <v>559</v>
      </c>
      <c r="K318" s="188" t="s">
        <v>559</v>
      </c>
      <c r="L318" s="163"/>
      <c r="M318" s="280">
        <v>31211</v>
      </c>
      <c r="N318" s="188">
        <v>3120</v>
      </c>
    </row>
    <row r="319" spans="1:14" s="165" customFormat="1">
      <c r="A319" s="177" t="s">
        <v>2894</v>
      </c>
      <c r="B319" s="177" t="s">
        <v>2846</v>
      </c>
      <c r="C319" s="185"/>
      <c r="D319" s="234"/>
      <c r="E319" s="234"/>
      <c r="F319" s="235">
        <v>775773.93</v>
      </c>
      <c r="G319" s="235">
        <v>1392733.15</v>
      </c>
      <c r="H319" s="235">
        <v>0</v>
      </c>
      <c r="I319" s="235">
        <v>616959.22</v>
      </c>
      <c r="J319" s="188" t="s">
        <v>559</v>
      </c>
      <c r="K319" s="188" t="s">
        <v>559</v>
      </c>
      <c r="L319" s="163"/>
      <c r="M319" s="280">
        <v>31211</v>
      </c>
      <c r="N319" s="188">
        <v>3120</v>
      </c>
    </row>
    <row r="320" spans="1:14" s="153" customFormat="1">
      <c r="A320" s="177" t="s">
        <v>2895</v>
      </c>
      <c r="B320" s="177" t="s">
        <v>2848</v>
      </c>
      <c r="C320" s="185"/>
      <c r="D320" s="234"/>
      <c r="E320" s="234"/>
      <c r="F320" s="235">
        <v>469945.23</v>
      </c>
      <c r="G320" s="235">
        <v>1523136.04</v>
      </c>
      <c r="H320" s="235">
        <v>0</v>
      </c>
      <c r="I320" s="235">
        <v>1053190.81</v>
      </c>
      <c r="J320" s="188" t="s">
        <v>559</v>
      </c>
      <c r="K320" s="188" t="s">
        <v>559</v>
      </c>
      <c r="L320" s="151"/>
      <c r="M320" s="280">
        <v>31211</v>
      </c>
      <c r="N320" s="188">
        <v>3120</v>
      </c>
    </row>
    <row r="321" spans="1:14" s="153" customFormat="1">
      <c r="A321" s="177" t="s">
        <v>2896</v>
      </c>
      <c r="B321" s="177" t="s">
        <v>2897</v>
      </c>
      <c r="C321" s="185"/>
      <c r="D321" s="234"/>
      <c r="E321" s="234"/>
      <c r="F321" s="235">
        <v>0</v>
      </c>
      <c r="G321" s="235">
        <v>42337445.479999997</v>
      </c>
      <c r="H321" s="235">
        <v>0</v>
      </c>
      <c r="I321" s="235">
        <v>42337445.479999997</v>
      </c>
      <c r="J321" s="188" t="s">
        <v>559</v>
      </c>
      <c r="K321" s="188" t="s">
        <v>559</v>
      </c>
      <c r="L321" s="151"/>
      <c r="M321" s="280">
        <v>31211</v>
      </c>
      <c r="N321" s="188">
        <v>3120</v>
      </c>
    </row>
    <row r="322" spans="1:14" s="153" customFormat="1">
      <c r="A322" s="177" t="s">
        <v>2898</v>
      </c>
      <c r="B322" s="177" t="s">
        <v>2852</v>
      </c>
      <c r="C322" s="185"/>
      <c r="D322" s="234"/>
      <c r="E322" s="234"/>
      <c r="F322" s="235">
        <v>50598887.949999988</v>
      </c>
      <c r="G322" s="235">
        <v>54110176.509999998</v>
      </c>
      <c r="H322" s="235">
        <v>0</v>
      </c>
      <c r="I322" s="235">
        <v>3511288.5600000094</v>
      </c>
      <c r="J322" s="188" t="s">
        <v>559</v>
      </c>
      <c r="K322" s="188" t="s">
        <v>559</v>
      </c>
      <c r="L322" s="151"/>
      <c r="M322" s="280">
        <v>31211</v>
      </c>
      <c r="N322" s="188">
        <v>3120</v>
      </c>
    </row>
    <row r="323" spans="1:14" s="153" customFormat="1">
      <c r="A323" s="177" t="s">
        <v>2899</v>
      </c>
      <c r="B323" s="177" t="s">
        <v>2852</v>
      </c>
      <c r="C323" s="185"/>
      <c r="D323" s="234"/>
      <c r="E323" s="234"/>
      <c r="F323" s="235">
        <v>1073998119.2953131</v>
      </c>
      <c r="G323" s="235">
        <v>1113507768.8000002</v>
      </c>
      <c r="H323" s="235">
        <v>0</v>
      </c>
      <c r="I323" s="235">
        <v>39509649.504686892</v>
      </c>
      <c r="J323" s="188" t="s">
        <v>559</v>
      </c>
      <c r="K323" s="188" t="s">
        <v>559</v>
      </c>
      <c r="L323" s="151"/>
      <c r="M323" s="280">
        <v>31211</v>
      </c>
      <c r="N323" s="188">
        <v>3120</v>
      </c>
    </row>
    <row r="324" spans="1:14" s="153" customFormat="1">
      <c r="A324" s="177" t="s">
        <v>2900</v>
      </c>
      <c r="B324" s="177" t="s">
        <v>2852</v>
      </c>
      <c r="C324" s="185"/>
      <c r="D324" s="234"/>
      <c r="E324" s="234"/>
      <c r="F324" s="235">
        <v>68639008.495452866</v>
      </c>
      <c r="G324" s="235">
        <v>79094207.489999995</v>
      </c>
      <c r="H324" s="235">
        <v>0</v>
      </c>
      <c r="I324" s="235">
        <v>10455198.994547119</v>
      </c>
      <c r="J324" s="188" t="s">
        <v>559</v>
      </c>
      <c r="K324" s="188" t="s">
        <v>559</v>
      </c>
      <c r="L324" s="151"/>
      <c r="M324" s="280">
        <v>31211</v>
      </c>
      <c r="N324" s="188">
        <v>3120</v>
      </c>
    </row>
    <row r="325" spans="1:14" s="165" customFormat="1">
      <c r="A325" s="177" t="s">
        <v>2901</v>
      </c>
      <c r="B325" s="177" t="s">
        <v>2852</v>
      </c>
      <c r="C325" s="185"/>
      <c r="D325" s="234"/>
      <c r="E325" s="234"/>
      <c r="F325" s="235">
        <v>111647357.61476904</v>
      </c>
      <c r="G325" s="235">
        <v>113283547</v>
      </c>
      <c r="H325" s="235">
        <v>0</v>
      </c>
      <c r="I325" s="235">
        <v>1636189.3852309608</v>
      </c>
      <c r="J325" s="188" t="s">
        <v>559</v>
      </c>
      <c r="K325" s="188" t="s">
        <v>559</v>
      </c>
      <c r="L325" s="163"/>
      <c r="M325" s="280">
        <v>31211</v>
      </c>
      <c r="N325" s="188">
        <v>3120</v>
      </c>
    </row>
    <row r="326" spans="1:14" s="153" customFormat="1">
      <c r="A326" s="177" t="s">
        <v>2902</v>
      </c>
      <c r="B326" s="177" t="s">
        <v>2852</v>
      </c>
      <c r="C326" s="185"/>
      <c r="D326" s="161"/>
      <c r="E326" s="161"/>
      <c r="F326" s="235">
        <v>879746.87000000011</v>
      </c>
      <c r="G326" s="235">
        <v>942560</v>
      </c>
      <c r="H326" s="235">
        <v>0</v>
      </c>
      <c r="I326" s="235">
        <v>62813.13</v>
      </c>
      <c r="J326" s="188" t="s">
        <v>559</v>
      </c>
      <c r="K326" s="188" t="s">
        <v>559</v>
      </c>
      <c r="L326" s="151"/>
      <c r="M326" s="280">
        <v>31211</v>
      </c>
      <c r="N326" s="188">
        <v>3120</v>
      </c>
    </row>
    <row r="327" spans="1:14" s="153" customFormat="1">
      <c r="A327" s="177" t="s">
        <v>2903</v>
      </c>
      <c r="B327" s="177" t="s">
        <v>2852</v>
      </c>
      <c r="C327" s="185"/>
      <c r="D327" s="234"/>
      <c r="E327" s="234"/>
      <c r="F327" s="235">
        <v>7329001.1777648889</v>
      </c>
      <c r="G327" s="235">
        <v>8233052.7400000002</v>
      </c>
      <c r="H327" s="235">
        <v>0</v>
      </c>
      <c r="I327" s="235">
        <v>904051.56223511219</v>
      </c>
      <c r="J327" s="188" t="s">
        <v>559</v>
      </c>
      <c r="K327" s="188" t="s">
        <v>559</v>
      </c>
      <c r="L327" s="151"/>
      <c r="M327" s="280">
        <v>31211</v>
      </c>
      <c r="N327" s="188">
        <v>3120</v>
      </c>
    </row>
    <row r="328" spans="1:14" s="153" customFormat="1">
      <c r="A328" s="177" t="s">
        <v>2904</v>
      </c>
      <c r="B328" s="177" t="s">
        <v>2852</v>
      </c>
      <c r="C328" s="185"/>
      <c r="D328" s="234"/>
      <c r="E328" s="234"/>
      <c r="F328" s="235">
        <v>1175168626.7264957</v>
      </c>
      <c r="G328" s="235">
        <v>1126976235.6999989</v>
      </c>
      <c r="H328" s="235">
        <v>48192391.026497036</v>
      </c>
      <c r="I328" s="235">
        <v>0</v>
      </c>
      <c r="J328" s="239" t="s">
        <v>559</v>
      </c>
      <c r="K328" s="239" t="s">
        <v>559</v>
      </c>
      <c r="L328" s="151"/>
      <c r="M328" s="280">
        <v>31211</v>
      </c>
      <c r="N328" s="188">
        <v>3120</v>
      </c>
    </row>
    <row r="329" spans="1:14" s="153" customFormat="1">
      <c r="A329" s="177" t="s">
        <v>2905</v>
      </c>
      <c r="B329" s="177" t="s">
        <v>2852</v>
      </c>
      <c r="C329" s="185"/>
      <c r="D329" s="234"/>
      <c r="E329" s="234"/>
      <c r="F329" s="235">
        <v>8805427.2816278096</v>
      </c>
      <c r="G329" s="235">
        <v>14424220</v>
      </c>
      <c r="H329" s="235">
        <v>0</v>
      </c>
      <c r="I329" s="235">
        <v>5618792.7183721885</v>
      </c>
      <c r="J329" s="188" t="s">
        <v>559</v>
      </c>
      <c r="K329" s="188" t="s">
        <v>559</v>
      </c>
      <c r="L329" s="151"/>
      <c r="M329" s="280">
        <v>31211</v>
      </c>
      <c r="N329" s="188">
        <v>3120</v>
      </c>
    </row>
    <row r="330" spans="1:14" s="153" customFormat="1">
      <c r="A330" s="177" t="s">
        <v>2906</v>
      </c>
      <c r="B330" s="177" t="s">
        <v>2852</v>
      </c>
      <c r="C330" s="185"/>
      <c r="D330" s="234"/>
      <c r="E330" s="234"/>
      <c r="F330" s="235">
        <v>642582.58819580008</v>
      </c>
      <c r="G330" s="235">
        <v>1719670</v>
      </c>
      <c r="H330" s="235">
        <v>0</v>
      </c>
      <c r="I330" s="235">
        <v>1077087.4118041999</v>
      </c>
      <c r="J330" s="188" t="s">
        <v>559</v>
      </c>
      <c r="K330" s="188" t="s">
        <v>559</v>
      </c>
      <c r="L330" s="151"/>
      <c r="M330" s="280">
        <v>31211</v>
      </c>
      <c r="N330" s="188">
        <v>3120</v>
      </c>
    </row>
    <row r="331" spans="1:14" s="153" customFormat="1">
      <c r="A331" s="177" t="s">
        <v>2907</v>
      </c>
      <c r="B331" s="177" t="s">
        <v>2908</v>
      </c>
      <c r="C331" s="185"/>
      <c r="D331" s="234"/>
      <c r="E331" s="234"/>
      <c r="F331" s="235">
        <v>56581502.019999988</v>
      </c>
      <c r="G331" s="235">
        <v>160476191.12999997</v>
      </c>
      <c r="H331" s="235">
        <v>0</v>
      </c>
      <c r="I331" s="235">
        <v>103894689.11</v>
      </c>
      <c r="J331" s="188" t="s">
        <v>559</v>
      </c>
      <c r="K331" s="188" t="s">
        <v>559</v>
      </c>
      <c r="L331" s="151"/>
      <c r="M331" s="280">
        <v>31211</v>
      </c>
      <c r="N331" s="188">
        <v>3120</v>
      </c>
    </row>
    <row r="332" spans="1:14" s="153" customFormat="1">
      <c r="A332" s="177" t="s">
        <v>2909</v>
      </c>
      <c r="B332" s="177" t="s">
        <v>2908</v>
      </c>
      <c r="C332" s="185"/>
      <c r="D332" s="161"/>
      <c r="E332" s="161"/>
      <c r="F332" s="235">
        <v>2482734.1900000004</v>
      </c>
      <c r="G332" s="235">
        <v>11890545.33</v>
      </c>
      <c r="H332" s="235">
        <v>0</v>
      </c>
      <c r="I332" s="235">
        <v>9407811.1400000006</v>
      </c>
      <c r="J332" s="188" t="s">
        <v>559</v>
      </c>
      <c r="K332" s="188" t="s">
        <v>559</v>
      </c>
      <c r="L332" s="151"/>
      <c r="M332" s="280">
        <v>31211</v>
      </c>
      <c r="N332" s="188">
        <v>3120</v>
      </c>
    </row>
    <row r="333" spans="1:14" s="153" customFormat="1">
      <c r="A333" s="177" t="s">
        <v>2910</v>
      </c>
      <c r="B333" s="177" t="s">
        <v>2908</v>
      </c>
      <c r="C333" s="185"/>
      <c r="D333" s="234"/>
      <c r="E333" s="234"/>
      <c r="F333" s="235">
        <v>1444123.69</v>
      </c>
      <c r="G333" s="235">
        <v>1856057.75</v>
      </c>
      <c r="H333" s="235">
        <v>0</v>
      </c>
      <c r="I333" s="235">
        <v>411934.06</v>
      </c>
      <c r="J333" s="188" t="s">
        <v>559</v>
      </c>
      <c r="K333" s="188" t="s">
        <v>559</v>
      </c>
      <c r="L333" s="151"/>
      <c r="M333" s="280">
        <v>31211</v>
      </c>
      <c r="N333" s="188">
        <v>3120</v>
      </c>
    </row>
    <row r="334" spans="1:14" s="153" customFormat="1">
      <c r="A334" s="177" t="s">
        <v>2911</v>
      </c>
      <c r="B334" s="177" t="s">
        <v>2908</v>
      </c>
      <c r="C334" s="185"/>
      <c r="D334" s="234"/>
      <c r="E334" s="234"/>
      <c r="F334" s="235">
        <v>500</v>
      </c>
      <c r="G334" s="235">
        <v>0</v>
      </c>
      <c r="H334" s="235">
        <v>500</v>
      </c>
      <c r="I334" s="235">
        <v>0</v>
      </c>
      <c r="J334" s="188" t="s">
        <v>559</v>
      </c>
      <c r="K334" s="188" t="s">
        <v>559</v>
      </c>
      <c r="L334" s="151"/>
      <c r="M334" s="280">
        <v>31211</v>
      </c>
      <c r="N334" s="188">
        <v>3120</v>
      </c>
    </row>
    <row r="335" spans="1:14" s="153" customFormat="1">
      <c r="A335" s="177" t="s">
        <v>2912</v>
      </c>
      <c r="B335" s="177" t="s">
        <v>2908</v>
      </c>
      <c r="C335" s="185"/>
      <c r="D335" s="234"/>
      <c r="E335" s="234"/>
      <c r="F335" s="235">
        <v>13786076.539999999</v>
      </c>
      <c r="G335" s="235">
        <v>18019838.140000001</v>
      </c>
      <c r="H335" s="235">
        <v>0</v>
      </c>
      <c r="I335" s="235">
        <v>4233761.5999999996</v>
      </c>
      <c r="J335" s="188" t="s">
        <v>559</v>
      </c>
      <c r="K335" s="188" t="s">
        <v>559</v>
      </c>
      <c r="L335" s="151"/>
      <c r="M335" s="280">
        <v>31211</v>
      </c>
      <c r="N335" s="188">
        <v>3120</v>
      </c>
    </row>
    <row r="336" spans="1:14" s="153" customFormat="1">
      <c r="A336" s="177" t="s">
        <v>2913</v>
      </c>
      <c r="B336" s="177" t="s">
        <v>2875</v>
      </c>
      <c r="C336" s="185"/>
      <c r="D336" s="234"/>
      <c r="E336" s="234"/>
      <c r="F336" s="235">
        <v>149377623.19589815</v>
      </c>
      <c r="G336" s="235">
        <v>146600948.80000001</v>
      </c>
      <c r="H336" s="235">
        <v>2776674.3958981321</v>
      </c>
      <c r="I336" s="235">
        <v>0</v>
      </c>
      <c r="J336" s="168" t="s">
        <v>559</v>
      </c>
      <c r="K336" s="168" t="s">
        <v>559</v>
      </c>
      <c r="L336" s="151"/>
      <c r="M336" s="280">
        <v>31211</v>
      </c>
      <c r="N336" s="188">
        <v>3120</v>
      </c>
    </row>
    <row r="337" spans="1:14" s="153" customFormat="1">
      <c r="A337" s="177" t="s">
        <v>2914</v>
      </c>
      <c r="B337" s="177" t="s">
        <v>2875</v>
      </c>
      <c r="C337" s="185"/>
      <c r="D337" s="234"/>
      <c r="E337" s="234"/>
      <c r="F337" s="235">
        <v>108174420.4029084</v>
      </c>
      <c r="G337" s="235">
        <v>112384705.95379999</v>
      </c>
      <c r="H337" s="235">
        <v>0</v>
      </c>
      <c r="I337" s="235">
        <v>4210285.5508915707</v>
      </c>
      <c r="J337" s="188" t="s">
        <v>559</v>
      </c>
      <c r="K337" s="188" t="s">
        <v>559</v>
      </c>
      <c r="L337" s="151"/>
      <c r="M337" s="280">
        <v>31211</v>
      </c>
      <c r="N337" s="188">
        <v>3120</v>
      </c>
    </row>
    <row r="338" spans="1:14" s="153" customFormat="1">
      <c r="A338" s="177" t="s">
        <v>2915</v>
      </c>
      <c r="B338" s="177" t="s">
        <v>2875</v>
      </c>
      <c r="C338" s="185"/>
      <c r="D338" s="161"/>
      <c r="E338" s="161"/>
      <c r="F338" s="235">
        <v>0</v>
      </c>
      <c r="G338" s="235">
        <v>2593175.2846999997</v>
      </c>
      <c r="H338" s="235">
        <v>0</v>
      </c>
      <c r="I338" s="235">
        <v>2593175.2847000002</v>
      </c>
      <c r="J338" s="188" t="s">
        <v>559</v>
      </c>
      <c r="K338" s="188" t="s">
        <v>559</v>
      </c>
      <c r="L338" s="151"/>
      <c r="M338" s="280">
        <v>31211</v>
      </c>
      <c r="N338" s="188">
        <v>3120</v>
      </c>
    </row>
    <row r="339" spans="1:14" s="153" customFormat="1">
      <c r="A339" s="177" t="s">
        <v>2916</v>
      </c>
      <c r="B339" s="177" t="s">
        <v>2877</v>
      </c>
      <c r="C339" s="185"/>
      <c r="D339" s="234"/>
      <c r="E339" s="234"/>
      <c r="F339" s="235">
        <v>6744502.2199999997</v>
      </c>
      <c r="G339" s="235">
        <v>6917350.6399999997</v>
      </c>
      <c r="H339" s="235">
        <v>0</v>
      </c>
      <c r="I339" s="235">
        <v>172848.42</v>
      </c>
      <c r="J339" s="188" t="s">
        <v>559</v>
      </c>
      <c r="K339" s="188" t="s">
        <v>559</v>
      </c>
      <c r="L339" s="151"/>
      <c r="M339" s="280">
        <v>31211</v>
      </c>
      <c r="N339" s="188">
        <v>3120</v>
      </c>
    </row>
    <row r="340" spans="1:14" s="153" customFormat="1">
      <c r="A340" s="177" t="s">
        <v>2917</v>
      </c>
      <c r="B340" s="177" t="s">
        <v>2877</v>
      </c>
      <c r="C340" s="185"/>
      <c r="D340" s="234"/>
      <c r="E340" s="234"/>
      <c r="F340" s="235">
        <v>1182639.4399999997</v>
      </c>
      <c r="G340" s="235">
        <v>1572632.3199999996</v>
      </c>
      <c r="H340" s="235">
        <v>0</v>
      </c>
      <c r="I340" s="235">
        <v>389992.87999999983</v>
      </c>
      <c r="J340" s="188" t="s">
        <v>559</v>
      </c>
      <c r="K340" s="188" t="s">
        <v>559</v>
      </c>
      <c r="L340" s="151"/>
      <c r="M340" s="280">
        <v>31211</v>
      </c>
      <c r="N340" s="188">
        <v>3120</v>
      </c>
    </row>
    <row r="341" spans="1:14" s="153" customFormat="1">
      <c r="A341" s="177" t="s">
        <v>2918</v>
      </c>
      <c r="B341" s="177" t="s">
        <v>2650</v>
      </c>
      <c r="C341" s="185"/>
      <c r="D341" s="234"/>
      <c r="E341" s="234"/>
      <c r="F341" s="235">
        <v>0</v>
      </c>
      <c r="G341" s="235">
        <v>7100</v>
      </c>
      <c r="H341" s="235">
        <v>0</v>
      </c>
      <c r="I341" s="235">
        <v>7100</v>
      </c>
      <c r="J341" s="188" t="s">
        <v>559</v>
      </c>
      <c r="K341" s="188" t="s">
        <v>559</v>
      </c>
      <c r="L341" s="151"/>
      <c r="M341" s="280">
        <v>31211</v>
      </c>
      <c r="N341" s="188">
        <v>3120</v>
      </c>
    </row>
    <row r="342" spans="1:14" s="153" customFormat="1">
      <c r="A342" s="240" t="s">
        <v>2919</v>
      </c>
      <c r="B342" s="240" t="s">
        <v>2352</v>
      </c>
      <c r="C342" s="185"/>
      <c r="D342" s="234"/>
      <c r="E342" s="234"/>
      <c r="F342" s="241">
        <v>5374538.2800000003</v>
      </c>
      <c r="G342" s="241">
        <v>5374538.2800000003</v>
      </c>
      <c r="H342" s="241">
        <v>0</v>
      </c>
      <c r="I342" s="241">
        <v>0</v>
      </c>
      <c r="J342" s="187" t="s">
        <v>561</v>
      </c>
      <c r="K342" s="187" t="s">
        <v>561</v>
      </c>
      <c r="L342" s="151"/>
      <c r="M342" s="280">
        <v>31211</v>
      </c>
      <c r="N342" s="188">
        <v>3120</v>
      </c>
    </row>
    <row r="343" spans="1:14" s="153" customFormat="1">
      <c r="A343" s="196" t="s">
        <v>2920</v>
      </c>
      <c r="B343" s="196" t="s">
        <v>2921</v>
      </c>
      <c r="C343" s="185"/>
      <c r="D343" s="234"/>
      <c r="E343" s="234"/>
      <c r="F343" s="235">
        <v>12002816.84</v>
      </c>
      <c r="G343" s="235">
        <v>5941372</v>
      </c>
      <c r="H343" s="235">
        <v>6061444.8399999999</v>
      </c>
      <c r="I343" s="235">
        <v>0</v>
      </c>
      <c r="J343" s="167" t="s">
        <v>562</v>
      </c>
      <c r="K343" s="167" t="s">
        <v>562</v>
      </c>
      <c r="L343" s="151"/>
      <c r="M343" s="280">
        <v>31213</v>
      </c>
      <c r="N343" s="188">
        <v>3120</v>
      </c>
    </row>
    <row r="344" spans="1:14" s="153" customFormat="1">
      <c r="A344" s="159" t="s">
        <v>2922</v>
      </c>
      <c r="B344" s="159" t="s">
        <v>2923</v>
      </c>
      <c r="C344" s="185"/>
      <c r="D344" s="234"/>
      <c r="E344" s="234"/>
      <c r="F344" s="235">
        <v>4640000</v>
      </c>
      <c r="G344" s="235">
        <v>2264000</v>
      </c>
      <c r="H344" s="235">
        <v>2376000</v>
      </c>
      <c r="I344" s="235">
        <v>0</v>
      </c>
      <c r="J344" s="168" t="s">
        <v>562</v>
      </c>
      <c r="K344" s="168" t="s">
        <v>562</v>
      </c>
      <c r="L344" s="151"/>
      <c r="M344" s="280">
        <v>31213</v>
      </c>
      <c r="N344" s="188">
        <v>3120</v>
      </c>
    </row>
    <row r="345" spans="1:14" s="153" customFormat="1">
      <c r="A345" s="159" t="s">
        <v>2924</v>
      </c>
      <c r="B345" s="159" t="s">
        <v>2610</v>
      </c>
      <c r="C345" s="185"/>
      <c r="D345" s="234"/>
      <c r="E345" s="234"/>
      <c r="F345" s="235">
        <v>4417547.426</v>
      </c>
      <c r="G345" s="235">
        <v>0</v>
      </c>
      <c r="H345" s="235">
        <v>4417547.4260000009</v>
      </c>
      <c r="I345" s="235">
        <v>0</v>
      </c>
      <c r="J345" s="168" t="s">
        <v>562</v>
      </c>
      <c r="K345" s="168" t="s">
        <v>562</v>
      </c>
      <c r="L345" s="151"/>
      <c r="M345" s="280">
        <v>31211</v>
      </c>
      <c r="N345" s="188">
        <v>3120</v>
      </c>
    </row>
    <row r="346" spans="1:14" s="153" customFormat="1">
      <c r="A346" s="159" t="s">
        <v>2925</v>
      </c>
      <c r="B346" s="159" t="s">
        <v>2926</v>
      </c>
      <c r="C346" s="185"/>
      <c r="D346" s="234"/>
      <c r="E346" s="234"/>
      <c r="F346" s="235">
        <v>2317727.1999999997</v>
      </c>
      <c r="G346" s="235">
        <v>0</v>
      </c>
      <c r="H346" s="235">
        <v>2317727.1999999997</v>
      </c>
      <c r="I346" s="235">
        <v>0</v>
      </c>
      <c r="J346" s="168" t="s">
        <v>562</v>
      </c>
      <c r="K346" s="168" t="s">
        <v>562</v>
      </c>
      <c r="L346" s="151"/>
      <c r="M346" s="280">
        <v>31218</v>
      </c>
      <c r="N346" s="188">
        <v>3221</v>
      </c>
    </row>
    <row r="347" spans="1:14" s="153" customFormat="1">
      <c r="A347" s="159" t="s">
        <v>2927</v>
      </c>
      <c r="B347" s="159" t="s">
        <v>2928</v>
      </c>
      <c r="C347" s="185"/>
      <c r="D347" s="234"/>
      <c r="E347" s="234"/>
      <c r="F347" s="235">
        <v>12990687.199999999</v>
      </c>
      <c r="G347" s="235">
        <v>0</v>
      </c>
      <c r="H347" s="235">
        <v>12990687.199999999</v>
      </c>
      <c r="I347" s="235">
        <v>0</v>
      </c>
      <c r="J347" s="242" t="s">
        <v>562</v>
      </c>
      <c r="K347" s="242" t="s">
        <v>562</v>
      </c>
      <c r="L347" s="151"/>
      <c r="M347" s="280">
        <v>31218</v>
      </c>
      <c r="N347" s="188">
        <v>3221</v>
      </c>
    </row>
    <row r="348" spans="1:14" s="153" customFormat="1">
      <c r="A348" s="159" t="s">
        <v>2929</v>
      </c>
      <c r="B348" s="159" t="s">
        <v>2352</v>
      </c>
      <c r="C348" s="185"/>
      <c r="D348" s="234"/>
      <c r="E348" s="234"/>
      <c r="F348" s="235">
        <v>5374538.2800000003</v>
      </c>
      <c r="G348" s="235">
        <v>0</v>
      </c>
      <c r="H348" s="235">
        <v>5374538.2800000003</v>
      </c>
      <c r="I348" s="235">
        <v>0</v>
      </c>
      <c r="J348" s="242" t="s">
        <v>560</v>
      </c>
      <c r="K348" s="242" t="s">
        <v>560</v>
      </c>
      <c r="L348" s="151"/>
      <c r="M348" s="280">
        <v>31218</v>
      </c>
      <c r="N348" s="188">
        <v>3250</v>
      </c>
    </row>
    <row r="349" spans="1:14" s="153" customFormat="1">
      <c r="A349" s="159" t="s">
        <v>2930</v>
      </c>
      <c r="B349" s="159" t="s">
        <v>2931</v>
      </c>
      <c r="C349" s="185"/>
      <c r="D349" s="234"/>
      <c r="E349" s="234"/>
      <c r="F349" s="235">
        <v>862016</v>
      </c>
      <c r="G349" s="235">
        <v>0</v>
      </c>
      <c r="H349" s="235">
        <v>862016</v>
      </c>
      <c r="I349" s="235">
        <v>0</v>
      </c>
      <c r="J349" s="242" t="s">
        <v>562</v>
      </c>
      <c r="K349" s="242" t="s">
        <v>562</v>
      </c>
      <c r="L349" s="151"/>
      <c r="M349" s="188">
        <v>31218</v>
      </c>
      <c r="N349" s="188">
        <v>3250</v>
      </c>
    </row>
    <row r="350" spans="1:14" s="153" customFormat="1">
      <c r="A350" s="159" t="s">
        <v>2932</v>
      </c>
      <c r="B350" s="159" t="s">
        <v>2933</v>
      </c>
      <c r="C350" s="185"/>
      <c r="D350" s="234"/>
      <c r="E350" s="234"/>
      <c r="F350" s="235">
        <v>1659659.5960000001</v>
      </c>
      <c r="G350" s="235">
        <v>0</v>
      </c>
      <c r="H350" s="235">
        <v>1659659.5960000001</v>
      </c>
      <c r="I350" s="235">
        <v>0</v>
      </c>
      <c r="J350" s="242" t="s">
        <v>562</v>
      </c>
      <c r="K350" s="242" t="s">
        <v>562</v>
      </c>
      <c r="L350" s="151"/>
      <c r="M350" s="188">
        <v>31218</v>
      </c>
      <c r="N350" s="188">
        <v>3250</v>
      </c>
    </row>
    <row r="351" spans="1:14" s="153" customFormat="1">
      <c r="A351" s="159" t="s">
        <v>2934</v>
      </c>
      <c r="B351" s="159" t="s">
        <v>2935</v>
      </c>
      <c r="C351" s="185"/>
      <c r="D351" s="234"/>
      <c r="E351" s="234"/>
      <c r="F351" s="235">
        <v>27185674.105799988</v>
      </c>
      <c r="G351" s="235">
        <v>364040.94</v>
      </c>
      <c r="H351" s="235">
        <v>26821633.165799994</v>
      </c>
      <c r="I351" s="235">
        <v>0</v>
      </c>
      <c r="J351" s="242" t="s">
        <v>562</v>
      </c>
      <c r="K351" s="242" t="s">
        <v>562</v>
      </c>
      <c r="L351" s="151"/>
      <c r="M351" s="280">
        <v>31212</v>
      </c>
      <c r="N351" s="188">
        <v>3222</v>
      </c>
    </row>
    <row r="352" spans="1:14" s="153" customFormat="1">
      <c r="A352" s="159" t="s">
        <v>2936</v>
      </c>
      <c r="B352" s="159" t="s">
        <v>2937</v>
      </c>
      <c r="C352" s="185"/>
      <c r="D352" s="234"/>
      <c r="E352" s="234"/>
      <c r="F352" s="235">
        <v>7125999.3300000001</v>
      </c>
      <c r="G352" s="235">
        <v>0</v>
      </c>
      <c r="H352" s="235">
        <v>7125999.3300000001</v>
      </c>
      <c r="I352" s="235">
        <v>0</v>
      </c>
      <c r="J352" s="242" t="s">
        <v>562</v>
      </c>
      <c r="K352" s="242" t="s">
        <v>562</v>
      </c>
      <c r="L352" s="151"/>
      <c r="M352" s="280">
        <v>31212</v>
      </c>
      <c r="N352" s="188">
        <v>3222</v>
      </c>
    </row>
    <row r="353" spans="1:14" s="153" customFormat="1">
      <c r="A353" s="159" t="s">
        <v>2938</v>
      </c>
      <c r="B353" s="159" t="s">
        <v>2939</v>
      </c>
      <c r="C353" s="185"/>
      <c r="D353" s="161"/>
      <c r="E353" s="161"/>
      <c r="F353" s="235">
        <v>16204754</v>
      </c>
      <c r="G353" s="235">
        <v>7244204</v>
      </c>
      <c r="H353" s="235">
        <v>8960550</v>
      </c>
      <c r="I353" s="235">
        <v>0</v>
      </c>
      <c r="J353" s="242" t="s">
        <v>562</v>
      </c>
      <c r="K353" s="242" t="s">
        <v>562</v>
      </c>
      <c r="L353" s="151"/>
      <c r="M353" s="280">
        <v>31212</v>
      </c>
      <c r="N353" s="188">
        <v>3222</v>
      </c>
    </row>
    <row r="354" spans="1:14" s="153" customFormat="1">
      <c r="A354" s="159" t="s">
        <v>2940</v>
      </c>
      <c r="B354" s="159" t="s">
        <v>2941</v>
      </c>
      <c r="C354" s="185"/>
      <c r="D354" s="234"/>
      <c r="E354" s="234"/>
      <c r="F354" s="235">
        <v>21700305.088599995</v>
      </c>
      <c r="G354" s="235">
        <v>0</v>
      </c>
      <c r="H354" s="235">
        <v>21700305.088600002</v>
      </c>
      <c r="I354" s="235">
        <v>0</v>
      </c>
      <c r="J354" s="242" t="s">
        <v>562</v>
      </c>
      <c r="K354" s="242" t="s">
        <v>562</v>
      </c>
      <c r="L354" s="151"/>
      <c r="M354" s="280">
        <v>31216</v>
      </c>
      <c r="N354" s="188">
        <v>3243</v>
      </c>
    </row>
    <row r="355" spans="1:14" s="165" customFormat="1">
      <c r="A355" s="159" t="s">
        <v>2942</v>
      </c>
      <c r="B355" s="159" t="s">
        <v>2943</v>
      </c>
      <c r="C355" s="185"/>
      <c r="D355" s="234"/>
      <c r="E355" s="234"/>
      <c r="F355" s="235">
        <v>6967015.5549999997</v>
      </c>
      <c r="G355" s="235">
        <v>30000</v>
      </c>
      <c r="H355" s="235">
        <v>6937015.5549999997</v>
      </c>
      <c r="I355" s="235">
        <v>0</v>
      </c>
      <c r="J355" s="242" t="s">
        <v>562</v>
      </c>
      <c r="K355" s="242" t="s">
        <v>562</v>
      </c>
      <c r="L355" s="163"/>
      <c r="M355" s="280">
        <v>31216</v>
      </c>
      <c r="N355" s="188">
        <v>3243</v>
      </c>
    </row>
    <row r="356" spans="1:14" s="165" customFormat="1">
      <c r="A356" s="177" t="s">
        <v>2944</v>
      </c>
      <c r="B356" s="177" t="s">
        <v>2945</v>
      </c>
      <c r="C356" s="185"/>
      <c r="D356" s="161"/>
      <c r="E356" s="161"/>
      <c r="F356" s="235">
        <v>6102580</v>
      </c>
      <c r="G356" s="235">
        <v>0</v>
      </c>
      <c r="H356" s="235">
        <v>6102580</v>
      </c>
      <c r="I356" s="235">
        <v>0</v>
      </c>
      <c r="J356" s="242" t="s">
        <v>562</v>
      </c>
      <c r="K356" s="242" t="s">
        <v>562</v>
      </c>
      <c r="L356" s="163"/>
      <c r="M356" s="280">
        <v>31216</v>
      </c>
      <c r="N356" s="188">
        <v>3243</v>
      </c>
    </row>
    <row r="357" spans="1:14" s="165" customFormat="1">
      <c r="A357" s="171" t="s">
        <v>2946</v>
      </c>
      <c r="B357" s="171" t="s">
        <v>2947</v>
      </c>
      <c r="C357" s="185"/>
      <c r="D357" s="161"/>
      <c r="E357" s="161"/>
      <c r="F357" s="235">
        <v>18713128.399999999</v>
      </c>
      <c r="G357" s="235">
        <v>0</v>
      </c>
      <c r="H357" s="235">
        <v>18713128.399999999</v>
      </c>
      <c r="I357" s="235">
        <v>0</v>
      </c>
      <c r="J357" s="242" t="s">
        <v>562</v>
      </c>
      <c r="K357" s="242" t="s">
        <v>562</v>
      </c>
      <c r="L357" s="163"/>
      <c r="M357" s="280">
        <v>31215</v>
      </c>
      <c r="N357" s="188">
        <v>3247</v>
      </c>
    </row>
    <row r="358" spans="1:14" s="165" customFormat="1">
      <c r="A358" s="159" t="s">
        <v>2948</v>
      </c>
      <c r="B358" s="159" t="s">
        <v>2949</v>
      </c>
      <c r="C358" s="185"/>
      <c r="D358" s="234"/>
      <c r="E358" s="234"/>
      <c r="F358" s="235">
        <v>102455367.54000002</v>
      </c>
      <c r="G358" s="235">
        <v>50067801.350000001</v>
      </c>
      <c r="H358" s="235">
        <v>52387566.189999998</v>
      </c>
      <c r="I358" s="235">
        <v>0</v>
      </c>
      <c r="J358" s="242" t="s">
        <v>562</v>
      </c>
      <c r="K358" s="242" t="s">
        <v>562</v>
      </c>
      <c r="L358" s="163"/>
      <c r="M358" s="280">
        <v>31214</v>
      </c>
      <c r="N358" s="188">
        <v>3250</v>
      </c>
    </row>
    <row r="359" spans="1:14" s="153" customFormat="1">
      <c r="A359" s="159" t="s">
        <v>2950</v>
      </c>
      <c r="B359" s="159" t="s">
        <v>2951</v>
      </c>
      <c r="C359" s="185"/>
      <c r="D359" s="234"/>
      <c r="E359" s="234"/>
      <c r="F359" s="235">
        <v>4885217.8080000002</v>
      </c>
      <c r="G359" s="235">
        <v>64750</v>
      </c>
      <c r="H359" s="235">
        <v>4820467.8079999993</v>
      </c>
      <c r="I359" s="235">
        <v>0</v>
      </c>
      <c r="J359" s="242" t="s">
        <v>562</v>
      </c>
      <c r="K359" s="242" t="s">
        <v>562</v>
      </c>
      <c r="L359" s="151"/>
      <c r="M359" s="280">
        <v>31218</v>
      </c>
      <c r="N359" s="188">
        <v>3250</v>
      </c>
    </row>
    <row r="360" spans="1:14" s="153" customFormat="1">
      <c r="A360" s="159" t="s">
        <v>2952</v>
      </c>
      <c r="B360" s="159" t="s">
        <v>512</v>
      </c>
      <c r="C360" s="185"/>
      <c r="D360" s="161"/>
      <c r="E360" s="161"/>
      <c r="F360" s="235">
        <v>3347207.72</v>
      </c>
      <c r="G360" s="235">
        <v>297448</v>
      </c>
      <c r="H360" s="235">
        <v>3049759.72</v>
      </c>
      <c r="I360" s="235">
        <v>0</v>
      </c>
      <c r="J360" s="242" t="s">
        <v>562</v>
      </c>
      <c r="K360" s="242" t="s">
        <v>562</v>
      </c>
      <c r="L360" s="151"/>
      <c r="M360" s="280">
        <v>31218</v>
      </c>
      <c r="N360" s="188">
        <v>3250</v>
      </c>
    </row>
    <row r="361" spans="1:14" s="153" customFormat="1">
      <c r="A361" s="159" t="s">
        <v>2953</v>
      </c>
      <c r="B361" s="159" t="s">
        <v>2954</v>
      </c>
      <c r="C361" s="185"/>
      <c r="D361" s="234"/>
      <c r="E361" s="234"/>
      <c r="F361" s="235">
        <v>24342.09</v>
      </c>
      <c r="G361" s="235">
        <v>0</v>
      </c>
      <c r="H361" s="235">
        <v>24342.09</v>
      </c>
      <c r="I361" s="235">
        <v>0</v>
      </c>
      <c r="J361" s="242" t="s">
        <v>562</v>
      </c>
      <c r="K361" s="242" t="s">
        <v>562</v>
      </c>
      <c r="L361" s="151"/>
      <c r="M361" s="280">
        <v>31218</v>
      </c>
      <c r="N361" s="188">
        <v>3250</v>
      </c>
    </row>
    <row r="362" spans="1:14" s="165" customFormat="1">
      <c r="A362" s="159" t="s">
        <v>2955</v>
      </c>
      <c r="B362" s="159" t="s">
        <v>2956</v>
      </c>
      <c r="C362" s="185"/>
      <c r="D362" s="234"/>
      <c r="E362" s="234"/>
      <c r="F362" s="235">
        <v>1316120.7000000002</v>
      </c>
      <c r="G362" s="235">
        <v>20000</v>
      </c>
      <c r="H362" s="235">
        <v>1296120.7</v>
      </c>
      <c r="I362" s="235">
        <v>0</v>
      </c>
      <c r="J362" s="242" t="s">
        <v>562</v>
      </c>
      <c r="K362" s="242" t="s">
        <v>562</v>
      </c>
      <c r="L362" s="163"/>
      <c r="M362" s="280">
        <v>31218</v>
      </c>
      <c r="N362" s="188">
        <v>3250</v>
      </c>
    </row>
    <row r="363" spans="1:14" s="165" customFormat="1">
      <c r="A363" s="243">
        <v>621</v>
      </c>
      <c r="B363" s="159" t="s">
        <v>2957</v>
      </c>
      <c r="C363" s="185"/>
      <c r="D363" s="224"/>
      <c r="E363" s="224"/>
      <c r="F363" s="235">
        <v>1405482.34</v>
      </c>
      <c r="G363" s="235">
        <v>0</v>
      </c>
      <c r="H363" s="235">
        <v>1405482.34</v>
      </c>
      <c r="I363" s="235">
        <v>0</v>
      </c>
      <c r="J363" s="242" t="s">
        <v>562</v>
      </c>
      <c r="K363" s="242" t="s">
        <v>562</v>
      </c>
      <c r="L363" s="163"/>
      <c r="M363" s="280">
        <v>31216</v>
      </c>
      <c r="N363" s="188">
        <v>3250</v>
      </c>
    </row>
    <row r="364" spans="1:14" s="165" customFormat="1">
      <c r="A364" s="159" t="s">
        <v>2958</v>
      </c>
      <c r="B364" s="159" t="s">
        <v>2959</v>
      </c>
      <c r="C364" s="185"/>
      <c r="D364" s="161"/>
      <c r="E364" s="161"/>
      <c r="F364" s="235">
        <v>10594884.3002</v>
      </c>
      <c r="G364" s="235">
        <v>0</v>
      </c>
      <c r="H364" s="235">
        <v>10594884.3002</v>
      </c>
      <c r="I364" s="235">
        <v>0</v>
      </c>
      <c r="J364" s="242" t="s">
        <v>562</v>
      </c>
      <c r="K364" s="242" t="s">
        <v>562</v>
      </c>
      <c r="L364" s="163"/>
      <c r="M364" s="280">
        <v>31216</v>
      </c>
      <c r="N364" s="188">
        <v>3244</v>
      </c>
    </row>
    <row r="365" spans="1:14" s="170" customFormat="1">
      <c r="A365" s="159" t="s">
        <v>2960</v>
      </c>
      <c r="B365" s="159" t="s">
        <v>2961</v>
      </c>
      <c r="C365" s="185"/>
      <c r="D365" s="161"/>
      <c r="E365" s="161"/>
      <c r="F365" s="235">
        <v>6486170</v>
      </c>
      <c r="G365" s="235">
        <v>0</v>
      </c>
      <c r="H365" s="235">
        <v>6486170</v>
      </c>
      <c r="I365" s="235">
        <v>0</v>
      </c>
      <c r="J365" s="242" t="s">
        <v>562</v>
      </c>
      <c r="K365" s="242" t="s">
        <v>562</v>
      </c>
      <c r="L365" s="169"/>
      <c r="M365" s="280">
        <v>31216</v>
      </c>
      <c r="N365" s="188">
        <v>3244</v>
      </c>
    </row>
    <row r="366" spans="1:14" s="165" customFormat="1">
      <c r="A366" s="159" t="s">
        <v>2962</v>
      </c>
      <c r="B366" s="159" t="s">
        <v>512</v>
      </c>
      <c r="C366" s="185"/>
      <c r="D366" s="161"/>
      <c r="E366" s="161"/>
      <c r="F366" s="235">
        <v>39025458.497399986</v>
      </c>
      <c r="G366" s="235">
        <v>2847</v>
      </c>
      <c r="H366" s="235">
        <v>39022611.497399993</v>
      </c>
      <c r="I366" s="235">
        <v>0</v>
      </c>
      <c r="J366" s="242" t="s">
        <v>562</v>
      </c>
      <c r="K366" s="242" t="s">
        <v>562</v>
      </c>
      <c r="L366" s="163"/>
      <c r="M366" s="280">
        <v>31216</v>
      </c>
      <c r="N366" s="188">
        <v>3244</v>
      </c>
    </row>
    <row r="367" spans="1:14" s="165" customFormat="1">
      <c r="A367" s="159" t="s">
        <v>2963</v>
      </c>
      <c r="B367" s="159" t="s">
        <v>2964</v>
      </c>
      <c r="C367" s="185"/>
      <c r="D367" s="234"/>
      <c r="E367" s="234"/>
      <c r="F367" s="235">
        <v>78473718.75</v>
      </c>
      <c r="G367" s="235">
        <v>0</v>
      </c>
      <c r="H367" s="235">
        <v>78473718.75</v>
      </c>
      <c r="I367" s="235">
        <v>0</v>
      </c>
      <c r="J367" s="242" t="s">
        <v>562</v>
      </c>
      <c r="K367" s="242" t="s">
        <v>562</v>
      </c>
      <c r="L367" s="163"/>
      <c r="M367" s="280">
        <v>31213</v>
      </c>
      <c r="N367" s="188">
        <v>3120</v>
      </c>
    </row>
    <row r="368" spans="1:14" s="165" customFormat="1">
      <c r="A368" s="159" t="s">
        <v>2965</v>
      </c>
      <c r="B368" s="159" t="s">
        <v>2966</v>
      </c>
      <c r="C368" s="185"/>
      <c r="D368" s="234"/>
      <c r="E368" s="234"/>
      <c r="F368" s="235">
        <v>42624344.710000001</v>
      </c>
      <c r="G368" s="235">
        <v>0</v>
      </c>
      <c r="H368" s="235">
        <v>42624344.710000001</v>
      </c>
      <c r="I368" s="235">
        <v>0</v>
      </c>
      <c r="J368" s="242" t="s">
        <v>562</v>
      </c>
      <c r="K368" s="242" t="s">
        <v>562</v>
      </c>
      <c r="L368" s="163"/>
      <c r="M368" s="280">
        <v>31213</v>
      </c>
      <c r="N368" s="188">
        <v>3120</v>
      </c>
    </row>
    <row r="369" spans="1:14" s="153" customFormat="1">
      <c r="A369" s="159" t="s">
        <v>2967</v>
      </c>
      <c r="B369" s="159" t="s">
        <v>2968</v>
      </c>
      <c r="C369" s="185"/>
      <c r="D369" s="161"/>
      <c r="E369" s="161"/>
      <c r="F369" s="235">
        <v>561884.4</v>
      </c>
      <c r="G369" s="235">
        <v>0</v>
      </c>
      <c r="H369" s="235">
        <v>561884.4</v>
      </c>
      <c r="I369" s="235">
        <v>0</v>
      </c>
      <c r="J369" s="242" t="s">
        <v>562</v>
      </c>
      <c r="K369" s="242" t="s">
        <v>562</v>
      </c>
      <c r="L369" s="163"/>
      <c r="M369" s="188">
        <v>31216</v>
      </c>
      <c r="N369" s="188">
        <v>3243</v>
      </c>
    </row>
    <row r="370" spans="1:14" s="153" customFormat="1">
      <c r="A370" s="159" t="s">
        <v>2969</v>
      </c>
      <c r="B370" s="159" t="s">
        <v>2970</v>
      </c>
      <c r="C370" s="185"/>
      <c r="D370" s="234"/>
      <c r="E370" s="234"/>
      <c r="F370" s="235">
        <v>66057008.659999996</v>
      </c>
      <c r="G370" s="235">
        <v>0</v>
      </c>
      <c r="H370" s="235">
        <v>66057008.659999996</v>
      </c>
      <c r="I370" s="235">
        <v>0</v>
      </c>
      <c r="J370" s="242" t="s">
        <v>562</v>
      </c>
      <c r="K370" s="242" t="s">
        <v>562</v>
      </c>
      <c r="L370" s="163"/>
      <c r="M370" s="188">
        <v>31216</v>
      </c>
      <c r="N370" s="280">
        <v>3400</v>
      </c>
    </row>
    <row r="371" spans="1:14" s="191" customFormat="1">
      <c r="A371" s="159" t="s">
        <v>2971</v>
      </c>
      <c r="B371" s="159" t="s">
        <v>2972</v>
      </c>
      <c r="C371" s="206"/>
      <c r="D371" s="224"/>
      <c r="E371" s="224"/>
      <c r="F371" s="235">
        <v>69757225</v>
      </c>
      <c r="G371" s="235">
        <v>0</v>
      </c>
      <c r="H371" s="235">
        <v>69757225</v>
      </c>
      <c r="I371" s="235">
        <v>0</v>
      </c>
      <c r="J371" s="242" t="s">
        <v>562</v>
      </c>
      <c r="K371" s="242" t="s">
        <v>562</v>
      </c>
      <c r="L371" s="244"/>
      <c r="M371" s="188">
        <v>31216</v>
      </c>
      <c r="N371" s="188">
        <v>3243</v>
      </c>
    </row>
    <row r="372" spans="1:14" s="165" customFormat="1">
      <c r="A372" s="177" t="s">
        <v>2973</v>
      </c>
      <c r="B372" s="177" t="s">
        <v>2974</v>
      </c>
      <c r="C372" s="206"/>
      <c r="D372" s="224"/>
      <c r="E372" s="224"/>
      <c r="F372" s="235">
        <v>6313458.3399999999</v>
      </c>
      <c r="G372" s="235">
        <v>0</v>
      </c>
      <c r="H372" s="235">
        <v>6313458.3399999999</v>
      </c>
      <c r="I372" s="235">
        <v>0</v>
      </c>
      <c r="J372" s="242" t="s">
        <v>562</v>
      </c>
      <c r="K372" s="242" t="s">
        <v>562</v>
      </c>
      <c r="L372" s="163"/>
      <c r="M372" s="188">
        <v>31216</v>
      </c>
      <c r="N372" s="188">
        <v>3243</v>
      </c>
    </row>
    <row r="373" spans="1:14" s="245" customFormat="1">
      <c r="A373" s="159" t="s">
        <v>2975</v>
      </c>
      <c r="B373" s="159" t="s">
        <v>2976</v>
      </c>
      <c r="C373" s="206"/>
      <c r="D373" s="224"/>
      <c r="E373" s="224"/>
      <c r="F373" s="235">
        <v>6403514</v>
      </c>
      <c r="G373" s="235">
        <v>107800</v>
      </c>
      <c r="H373" s="235">
        <v>6295714</v>
      </c>
      <c r="I373" s="235">
        <v>0</v>
      </c>
      <c r="J373" s="242" t="s">
        <v>562</v>
      </c>
      <c r="K373" s="242" t="s">
        <v>562</v>
      </c>
      <c r="L373" s="244"/>
      <c r="M373" s="188">
        <v>31218</v>
      </c>
      <c r="N373" s="188">
        <v>3250</v>
      </c>
    </row>
    <row r="374" spans="1:14" s="165" customFormat="1">
      <c r="A374" s="196" t="s">
        <v>2977</v>
      </c>
      <c r="B374" s="196" t="s">
        <v>819</v>
      </c>
      <c r="C374" s="206"/>
      <c r="D374" s="224"/>
      <c r="E374" s="224"/>
      <c r="F374" s="241">
        <v>9006052.5</v>
      </c>
      <c r="G374" s="241">
        <v>0</v>
      </c>
      <c r="H374" s="241">
        <v>9006052.5</v>
      </c>
      <c r="I374" s="241">
        <v>0</v>
      </c>
      <c r="J374" s="283" t="s">
        <v>562</v>
      </c>
      <c r="K374" s="283" t="s">
        <v>562</v>
      </c>
      <c r="L374" s="163"/>
      <c r="M374" s="188">
        <v>31218</v>
      </c>
      <c r="N374" s="188">
        <v>3246</v>
      </c>
    </row>
    <row r="375" spans="1:14" s="165" customFormat="1">
      <c r="A375" s="159" t="s">
        <v>2978</v>
      </c>
      <c r="B375" s="159" t="s">
        <v>2979</v>
      </c>
      <c r="C375" s="206"/>
      <c r="D375" s="224"/>
      <c r="E375" s="224"/>
      <c r="F375" s="235">
        <v>22081643.170968313</v>
      </c>
      <c r="G375" s="235">
        <v>35213.040000000001</v>
      </c>
      <c r="H375" s="235">
        <v>22046430.130968317</v>
      </c>
      <c r="I375" s="235">
        <v>0</v>
      </c>
      <c r="J375" s="242" t="s">
        <v>562</v>
      </c>
      <c r="K375" s="242" t="s">
        <v>562</v>
      </c>
      <c r="L375" s="163"/>
      <c r="M375" s="188">
        <v>31218</v>
      </c>
      <c r="N375" s="188">
        <v>3242</v>
      </c>
    </row>
    <row r="376" spans="1:14" s="165" customFormat="1">
      <c r="A376" s="159" t="s">
        <v>2980</v>
      </c>
      <c r="B376" s="159" t="s">
        <v>2981</v>
      </c>
      <c r="C376" s="206"/>
      <c r="D376" s="224"/>
      <c r="E376" s="224"/>
      <c r="F376" s="235">
        <v>29138788.212699991</v>
      </c>
      <c r="G376" s="235">
        <v>226215.08</v>
      </c>
      <c r="H376" s="235">
        <v>28912573.132699985</v>
      </c>
      <c r="I376" s="235">
        <v>0</v>
      </c>
      <c r="J376" s="242" t="s">
        <v>562</v>
      </c>
      <c r="K376" s="242" t="s">
        <v>562</v>
      </c>
      <c r="L376" s="163"/>
      <c r="M376" s="188">
        <v>31218</v>
      </c>
      <c r="N376" s="188">
        <v>3242</v>
      </c>
    </row>
    <row r="377" spans="1:14" s="170" customFormat="1">
      <c r="A377" s="159" t="s">
        <v>2982</v>
      </c>
      <c r="B377" s="159" t="s">
        <v>2983</v>
      </c>
      <c r="C377" s="206"/>
      <c r="D377" s="224"/>
      <c r="E377" s="224"/>
      <c r="F377" s="235">
        <v>6678328.7188999997</v>
      </c>
      <c r="G377" s="235">
        <v>0</v>
      </c>
      <c r="H377" s="235">
        <v>6678328.7188999988</v>
      </c>
      <c r="I377" s="235">
        <v>0</v>
      </c>
      <c r="J377" s="242" t="s">
        <v>562</v>
      </c>
      <c r="K377" s="242" t="s">
        <v>562</v>
      </c>
      <c r="L377" s="169"/>
      <c r="M377" s="188">
        <v>31218</v>
      </c>
      <c r="N377" s="188">
        <v>3242</v>
      </c>
    </row>
    <row r="378" spans="1:14" s="203" customFormat="1">
      <c r="A378" s="159" t="s">
        <v>2984</v>
      </c>
      <c r="B378" s="159" t="s">
        <v>2985</v>
      </c>
      <c r="C378" s="206"/>
      <c r="D378" s="224"/>
      <c r="E378" s="224"/>
      <c r="F378" s="235">
        <v>27045397.170000002</v>
      </c>
      <c r="G378" s="235">
        <v>12696088</v>
      </c>
      <c r="H378" s="235">
        <v>14349309.17</v>
      </c>
      <c r="I378" s="235">
        <v>0</v>
      </c>
      <c r="J378" s="242" t="s">
        <v>562</v>
      </c>
      <c r="K378" s="242" t="s">
        <v>562</v>
      </c>
      <c r="L378" s="202"/>
      <c r="M378" s="188">
        <v>31218</v>
      </c>
      <c r="N378" s="188">
        <v>3250</v>
      </c>
    </row>
    <row r="379" spans="1:14" s="245" customFormat="1">
      <c r="A379" s="159" t="s">
        <v>2986</v>
      </c>
      <c r="B379" s="159" t="s">
        <v>2987</v>
      </c>
      <c r="C379" s="214"/>
      <c r="D379" s="234"/>
      <c r="E379" s="234"/>
      <c r="F379" s="235">
        <v>12523259.170000002</v>
      </c>
      <c r="G379" s="235">
        <v>6231005</v>
      </c>
      <c r="H379" s="235">
        <v>6292254.1699999999</v>
      </c>
      <c r="I379" s="235">
        <v>0</v>
      </c>
      <c r="J379" s="242" t="s">
        <v>562</v>
      </c>
      <c r="K379" s="242" t="s">
        <v>562</v>
      </c>
      <c r="L379" s="244"/>
      <c r="M379" s="188">
        <v>31218</v>
      </c>
      <c r="N379" s="188">
        <v>3250</v>
      </c>
    </row>
    <row r="380" spans="1:14" s="209" customFormat="1">
      <c r="A380" s="159" t="s">
        <v>2988</v>
      </c>
      <c r="B380" s="159" t="s">
        <v>2989</v>
      </c>
      <c r="C380" s="214"/>
      <c r="D380" s="234"/>
      <c r="E380" s="234"/>
      <c r="F380" s="235">
        <v>2939928.33</v>
      </c>
      <c r="G380" s="235">
        <v>0</v>
      </c>
      <c r="H380" s="235">
        <v>2939928.33</v>
      </c>
      <c r="I380" s="235">
        <v>0</v>
      </c>
      <c r="J380" s="242" t="s">
        <v>562</v>
      </c>
      <c r="K380" s="242" t="s">
        <v>562</v>
      </c>
      <c r="L380" s="208"/>
      <c r="M380" s="188">
        <v>31218</v>
      </c>
      <c r="N380" s="188">
        <v>3250</v>
      </c>
    </row>
    <row r="381" spans="1:14" s="194" customFormat="1">
      <c r="A381" s="159" t="s">
        <v>2990</v>
      </c>
      <c r="B381" s="159" t="s">
        <v>2991</v>
      </c>
      <c r="C381" s="214"/>
      <c r="D381" s="234"/>
      <c r="E381" s="234"/>
      <c r="F381" s="235">
        <v>641379.34479999996</v>
      </c>
      <c r="G381" s="235">
        <v>0</v>
      </c>
      <c r="H381" s="235">
        <v>641379.34479999985</v>
      </c>
      <c r="I381" s="235">
        <v>0</v>
      </c>
      <c r="J381" s="242" t="s">
        <v>562</v>
      </c>
      <c r="K381" s="242" t="s">
        <v>562</v>
      </c>
      <c r="L381" s="193"/>
      <c r="M381" s="188">
        <v>31218</v>
      </c>
      <c r="N381" s="188">
        <v>3250</v>
      </c>
    </row>
    <row r="382" spans="1:14" s="209" customFormat="1">
      <c r="A382" s="159" t="s">
        <v>2992</v>
      </c>
      <c r="B382" s="159" t="s">
        <v>2993</v>
      </c>
      <c r="C382" s="214"/>
      <c r="D382" s="234"/>
      <c r="E382" s="234"/>
      <c r="F382" s="235">
        <v>309512.28779999999</v>
      </c>
      <c r="G382" s="235">
        <v>0</v>
      </c>
      <c r="H382" s="235">
        <v>309512.28779999999</v>
      </c>
      <c r="I382" s="235">
        <v>0</v>
      </c>
      <c r="J382" s="242" t="s">
        <v>562</v>
      </c>
      <c r="K382" s="242" t="s">
        <v>562</v>
      </c>
      <c r="L382" s="208"/>
      <c r="M382" s="188">
        <v>31218</v>
      </c>
      <c r="N382" s="188">
        <v>3250</v>
      </c>
    </row>
    <row r="383" spans="1:14" s="184" customFormat="1">
      <c r="A383" s="159" t="s">
        <v>2994</v>
      </c>
      <c r="B383" s="159" t="s">
        <v>2995</v>
      </c>
      <c r="C383" s="185"/>
      <c r="D383" s="234"/>
      <c r="E383" s="234"/>
      <c r="F383" s="235">
        <v>203623.2</v>
      </c>
      <c r="G383" s="235">
        <v>0</v>
      </c>
      <c r="H383" s="235">
        <v>203623.2</v>
      </c>
      <c r="I383" s="235">
        <v>0</v>
      </c>
      <c r="J383" s="242" t="s">
        <v>562</v>
      </c>
      <c r="K383" s="242" t="s">
        <v>562</v>
      </c>
      <c r="L383" s="183"/>
      <c r="M383" s="188">
        <v>31218</v>
      </c>
      <c r="N383" s="188">
        <v>3250</v>
      </c>
    </row>
    <row r="384" spans="1:14" s="184" customFormat="1">
      <c r="A384" s="159" t="s">
        <v>2996</v>
      </c>
      <c r="B384" s="159" t="s">
        <v>2997</v>
      </c>
      <c r="C384" s="185"/>
      <c r="D384" s="234"/>
      <c r="E384" s="234"/>
      <c r="F384" s="235">
        <v>922858.73</v>
      </c>
      <c r="G384" s="235">
        <v>0</v>
      </c>
      <c r="H384" s="235">
        <v>922858.73</v>
      </c>
      <c r="I384" s="235">
        <v>0</v>
      </c>
      <c r="J384" s="168" t="s">
        <v>562</v>
      </c>
      <c r="K384" s="168" t="s">
        <v>562</v>
      </c>
      <c r="L384" s="183"/>
      <c r="M384" s="188">
        <v>31218</v>
      </c>
      <c r="N384" s="188">
        <v>3250</v>
      </c>
    </row>
    <row r="385" spans="1:14" s="184" customFormat="1">
      <c r="A385" s="159" t="s">
        <v>2998</v>
      </c>
      <c r="B385" s="186" t="s">
        <v>2999</v>
      </c>
      <c r="C385" s="185"/>
      <c r="D385" s="234"/>
      <c r="E385" s="234"/>
      <c r="F385" s="235">
        <v>297029.40999999997</v>
      </c>
      <c r="G385" s="235">
        <v>0</v>
      </c>
      <c r="H385" s="235">
        <v>297029.40999999997</v>
      </c>
      <c r="I385" s="235">
        <v>0</v>
      </c>
      <c r="J385" s="242" t="s">
        <v>562</v>
      </c>
      <c r="K385" s="242" t="s">
        <v>562</v>
      </c>
      <c r="L385" s="183"/>
      <c r="M385" s="188">
        <v>31218</v>
      </c>
      <c r="N385" s="188">
        <v>3250</v>
      </c>
    </row>
    <row r="386" spans="1:14" s="153" customFormat="1">
      <c r="A386" s="159" t="s">
        <v>3000</v>
      </c>
      <c r="B386" s="159" t="s">
        <v>3001</v>
      </c>
      <c r="C386" s="185"/>
      <c r="D386" s="161"/>
      <c r="E386" s="161"/>
      <c r="F386" s="235">
        <v>1060712.8116000001</v>
      </c>
      <c r="G386" s="235">
        <v>0</v>
      </c>
      <c r="H386" s="235">
        <v>1060712.8116000001</v>
      </c>
      <c r="I386" s="235">
        <v>0</v>
      </c>
      <c r="J386" s="168" t="s">
        <v>562</v>
      </c>
      <c r="K386" s="168" t="s">
        <v>562</v>
      </c>
      <c r="L386" s="151"/>
      <c r="M386" s="280">
        <v>31216</v>
      </c>
      <c r="N386" s="188">
        <v>3241</v>
      </c>
    </row>
    <row r="387" spans="1:14" s="153" customFormat="1">
      <c r="A387" s="159" t="s">
        <v>3002</v>
      </c>
      <c r="B387" s="159" t="s">
        <v>3003</v>
      </c>
      <c r="C387" s="185"/>
      <c r="D387" s="161"/>
      <c r="E387" s="161"/>
      <c r="F387" s="235">
        <v>306883216.09000009</v>
      </c>
      <c r="G387" s="235">
        <v>81010392.539999992</v>
      </c>
      <c r="H387" s="235">
        <v>225872823.5500001</v>
      </c>
      <c r="I387" s="235">
        <v>0</v>
      </c>
      <c r="J387" s="168" t="s">
        <v>562</v>
      </c>
      <c r="K387" s="168" t="s">
        <v>562</v>
      </c>
      <c r="L387" s="151"/>
      <c r="M387" s="280">
        <v>31216</v>
      </c>
      <c r="N387" s="188">
        <v>3400</v>
      </c>
    </row>
    <row r="388" spans="1:14" s="184" customFormat="1">
      <c r="A388" s="196" t="s">
        <v>3004</v>
      </c>
      <c r="B388" s="196" t="s">
        <v>3005</v>
      </c>
      <c r="C388" s="185"/>
      <c r="D388" s="234"/>
      <c r="E388" s="234"/>
      <c r="F388" s="235">
        <v>33283393</v>
      </c>
      <c r="G388" s="235">
        <v>3282450</v>
      </c>
      <c r="H388" s="235">
        <v>30000943</v>
      </c>
      <c r="I388" s="235">
        <v>0</v>
      </c>
      <c r="J388" s="168" t="s">
        <v>562</v>
      </c>
      <c r="K388" s="168" t="s">
        <v>562</v>
      </c>
      <c r="L388" s="183"/>
      <c r="M388" s="280">
        <v>31216</v>
      </c>
      <c r="N388" s="188">
        <v>3241</v>
      </c>
    </row>
    <row r="389" spans="1:14" s="184" customFormat="1">
      <c r="A389" s="215">
        <v>6277</v>
      </c>
      <c r="B389" s="186" t="s">
        <v>3006</v>
      </c>
      <c r="C389" s="185"/>
      <c r="D389" s="234"/>
      <c r="E389" s="234"/>
      <c r="F389" s="235">
        <v>31257500</v>
      </c>
      <c r="G389" s="235">
        <v>0</v>
      </c>
      <c r="H389" s="235">
        <v>31257500</v>
      </c>
      <c r="I389" s="235">
        <v>0</v>
      </c>
      <c r="J389" s="168" t="s">
        <v>562</v>
      </c>
      <c r="K389" s="168" t="s">
        <v>562</v>
      </c>
      <c r="L389" s="183"/>
      <c r="M389" s="280">
        <v>31216</v>
      </c>
      <c r="N389" s="188">
        <v>3241</v>
      </c>
    </row>
    <row r="390" spans="1:14" s="153" customFormat="1">
      <c r="A390" s="240" t="s">
        <v>3007</v>
      </c>
      <c r="B390" s="240" t="s">
        <v>3008</v>
      </c>
      <c r="C390" s="185"/>
      <c r="D390" s="161"/>
      <c r="E390" s="161"/>
      <c r="F390" s="235">
        <v>30109309.670000002</v>
      </c>
      <c r="G390" s="235">
        <v>0</v>
      </c>
      <c r="H390" s="235">
        <v>30109309.670000002</v>
      </c>
      <c r="I390" s="235">
        <v>0</v>
      </c>
      <c r="J390" s="168" t="s">
        <v>562</v>
      </c>
      <c r="K390" s="168" t="s">
        <v>562</v>
      </c>
      <c r="L390" s="151"/>
      <c r="M390" s="280">
        <v>31216</v>
      </c>
      <c r="N390" s="188">
        <v>3241</v>
      </c>
    </row>
    <row r="391" spans="1:14" s="153" customFormat="1">
      <c r="A391" s="240" t="s">
        <v>3009</v>
      </c>
      <c r="B391" s="240" t="s">
        <v>3010</v>
      </c>
      <c r="C391" s="185"/>
      <c r="D391" s="161"/>
      <c r="E391" s="161"/>
      <c r="F391" s="235">
        <v>1644552</v>
      </c>
      <c r="G391" s="235">
        <v>0</v>
      </c>
      <c r="H391" s="235">
        <v>1644552</v>
      </c>
      <c r="I391" s="235">
        <v>0</v>
      </c>
      <c r="J391" s="168" t="s">
        <v>562</v>
      </c>
      <c r="K391" s="168" t="s">
        <v>562</v>
      </c>
      <c r="L391" s="151"/>
      <c r="M391" s="280">
        <v>31216</v>
      </c>
      <c r="N391" s="188">
        <v>3241</v>
      </c>
    </row>
    <row r="392" spans="1:14" s="153" customFormat="1">
      <c r="A392" s="217" t="s">
        <v>3011</v>
      </c>
      <c r="B392" s="217" t="s">
        <v>3012</v>
      </c>
      <c r="C392" s="214"/>
      <c r="D392" s="224"/>
      <c r="E392" s="224"/>
      <c r="F392" s="241">
        <v>6898137.54</v>
      </c>
      <c r="G392" s="241">
        <v>15446.67</v>
      </c>
      <c r="H392" s="241">
        <v>6882690.8700000001</v>
      </c>
      <c r="I392" s="241">
        <v>0</v>
      </c>
      <c r="J392" s="168" t="s">
        <v>562</v>
      </c>
      <c r="K392" s="168" t="s">
        <v>562</v>
      </c>
      <c r="L392" s="151"/>
      <c r="M392" s="188">
        <v>31216</v>
      </c>
      <c r="N392" s="188">
        <v>3250</v>
      </c>
    </row>
    <row r="393" spans="1:14" s="153" customFormat="1">
      <c r="A393" s="186" t="s">
        <v>3013</v>
      </c>
      <c r="B393" s="186" t="s">
        <v>3014</v>
      </c>
      <c r="C393" s="246"/>
      <c r="D393" s="161"/>
      <c r="E393" s="161"/>
      <c r="F393" s="235">
        <v>32763100</v>
      </c>
      <c r="G393" s="235">
        <v>16381550</v>
      </c>
      <c r="H393" s="235">
        <v>16381550</v>
      </c>
      <c r="I393" s="235">
        <v>0</v>
      </c>
      <c r="J393" s="168" t="s">
        <v>2350</v>
      </c>
      <c r="K393" s="168" t="s">
        <v>2350</v>
      </c>
      <c r="L393" s="151"/>
      <c r="M393" s="280">
        <v>31217</v>
      </c>
      <c r="N393" s="188">
        <v>3250</v>
      </c>
    </row>
    <row r="394" spans="1:14" s="184" customFormat="1">
      <c r="A394" s="186" t="s">
        <v>3015</v>
      </c>
      <c r="B394" s="186" t="s">
        <v>542</v>
      </c>
      <c r="C394" s="214"/>
      <c r="D394" s="189"/>
      <c r="E394" s="189"/>
      <c r="F394" s="235">
        <v>3354911.93</v>
      </c>
      <c r="G394" s="235">
        <v>0</v>
      </c>
      <c r="H394" s="235">
        <v>3354911.93</v>
      </c>
      <c r="I394" s="235">
        <v>0</v>
      </c>
      <c r="J394" s="168" t="s">
        <v>2350</v>
      </c>
      <c r="K394" s="168" t="s">
        <v>2350</v>
      </c>
      <c r="L394" s="183"/>
      <c r="M394" s="280">
        <v>31217</v>
      </c>
      <c r="N394" s="188">
        <v>3250</v>
      </c>
    </row>
    <row r="395" spans="1:14" s="184" customFormat="1">
      <c r="A395" s="159" t="s">
        <v>3016</v>
      </c>
      <c r="B395" s="159" t="s">
        <v>3017</v>
      </c>
      <c r="C395" s="214"/>
      <c r="D395" s="189"/>
      <c r="E395" s="189"/>
      <c r="F395" s="235">
        <v>300572956</v>
      </c>
      <c r="G395" s="235">
        <v>0</v>
      </c>
      <c r="H395" s="235">
        <v>300572956</v>
      </c>
      <c r="I395" s="235">
        <v>0</v>
      </c>
      <c r="J395" s="173" t="s">
        <v>563</v>
      </c>
      <c r="K395" s="173" t="s">
        <v>563</v>
      </c>
      <c r="L395" s="183"/>
      <c r="M395" s="280">
        <v>32111</v>
      </c>
      <c r="N395" s="188">
        <v>3211</v>
      </c>
    </row>
    <row r="396" spans="1:14" s="184" customFormat="1">
      <c r="A396" s="159" t="s">
        <v>3018</v>
      </c>
      <c r="B396" s="159" t="s">
        <v>478</v>
      </c>
      <c r="C396" s="214"/>
      <c r="D396" s="234"/>
      <c r="E396" s="234"/>
      <c r="F396" s="235">
        <v>89147403</v>
      </c>
      <c r="G396" s="235">
        <v>0</v>
      </c>
      <c r="H396" s="235">
        <v>89147403</v>
      </c>
      <c r="I396" s="235">
        <v>0</v>
      </c>
      <c r="J396" s="173" t="s">
        <v>563</v>
      </c>
      <c r="K396" s="173" t="s">
        <v>563</v>
      </c>
      <c r="L396" s="183"/>
      <c r="M396" s="280">
        <v>32111</v>
      </c>
      <c r="N396" s="188">
        <v>3211</v>
      </c>
    </row>
    <row r="397" spans="1:14" s="184" customFormat="1">
      <c r="A397" s="159" t="s">
        <v>3019</v>
      </c>
      <c r="B397" s="159" t="s">
        <v>3020</v>
      </c>
      <c r="C397" s="214"/>
      <c r="D397" s="234"/>
      <c r="E397" s="234"/>
      <c r="F397" s="235">
        <v>56231279</v>
      </c>
      <c r="G397" s="235">
        <v>0</v>
      </c>
      <c r="H397" s="235">
        <v>56231279</v>
      </c>
      <c r="I397" s="235">
        <v>0</v>
      </c>
      <c r="J397" s="173" t="s">
        <v>565</v>
      </c>
      <c r="K397" s="173" t="s">
        <v>565</v>
      </c>
      <c r="L397" s="183"/>
      <c r="M397" s="280">
        <v>32112</v>
      </c>
      <c r="N397" s="188">
        <v>3212</v>
      </c>
    </row>
    <row r="398" spans="1:14" s="184" customFormat="1">
      <c r="A398" s="159" t="s">
        <v>3021</v>
      </c>
      <c r="B398" s="159" t="s">
        <v>3022</v>
      </c>
      <c r="C398" s="247"/>
      <c r="D398" s="234"/>
      <c r="E398" s="234"/>
      <c r="F398" s="235">
        <v>3556316</v>
      </c>
      <c r="G398" s="235">
        <v>0</v>
      </c>
      <c r="H398" s="235">
        <v>3556316</v>
      </c>
      <c r="I398" s="235">
        <v>0</v>
      </c>
      <c r="J398" s="173" t="s">
        <v>565</v>
      </c>
      <c r="K398" s="173" t="s">
        <v>565</v>
      </c>
      <c r="L398" s="183"/>
      <c r="M398" s="280">
        <v>32112</v>
      </c>
      <c r="N398" s="188">
        <v>3212</v>
      </c>
    </row>
    <row r="399" spans="1:14" s="184" customFormat="1">
      <c r="A399" s="159" t="s">
        <v>3023</v>
      </c>
      <c r="B399" s="159" t="s">
        <v>3024</v>
      </c>
      <c r="C399" s="214"/>
      <c r="D399" s="234"/>
      <c r="E399" s="234"/>
      <c r="F399" s="235">
        <v>6413312</v>
      </c>
      <c r="G399" s="235">
        <v>0</v>
      </c>
      <c r="H399" s="235">
        <v>6413312</v>
      </c>
      <c r="I399" s="235">
        <v>0</v>
      </c>
      <c r="J399" s="173" t="s">
        <v>564</v>
      </c>
      <c r="K399" s="173" t="s">
        <v>564</v>
      </c>
      <c r="L399" s="183"/>
      <c r="M399" s="280">
        <v>32113</v>
      </c>
      <c r="N399" s="188">
        <v>3250</v>
      </c>
    </row>
    <row r="400" spans="1:14" s="184" customFormat="1">
      <c r="A400" s="159" t="s">
        <v>3025</v>
      </c>
      <c r="B400" s="159" t="s">
        <v>512</v>
      </c>
      <c r="C400" s="246"/>
      <c r="D400" s="234"/>
      <c r="E400" s="234"/>
      <c r="F400" s="235">
        <v>6025984.7590000005</v>
      </c>
      <c r="G400" s="235">
        <v>0</v>
      </c>
      <c r="H400" s="235">
        <v>6025984.7590000005</v>
      </c>
      <c r="I400" s="235">
        <v>0</v>
      </c>
      <c r="J400" s="173" t="s">
        <v>564</v>
      </c>
      <c r="K400" s="173" t="s">
        <v>564</v>
      </c>
      <c r="L400" s="183"/>
      <c r="M400" s="280">
        <v>32113</v>
      </c>
      <c r="N400" s="188">
        <v>3250</v>
      </c>
    </row>
    <row r="401" spans="1:17" s="184" customFormat="1">
      <c r="A401" s="159" t="s">
        <v>3026</v>
      </c>
      <c r="B401" s="159" t="s">
        <v>3027</v>
      </c>
      <c r="C401" s="248"/>
      <c r="D401" s="234"/>
      <c r="E401" s="234"/>
      <c r="F401" s="235">
        <v>206220</v>
      </c>
      <c r="G401" s="235">
        <v>0</v>
      </c>
      <c r="H401" s="235">
        <v>206220</v>
      </c>
      <c r="I401" s="235">
        <v>0</v>
      </c>
      <c r="J401" s="173" t="s">
        <v>2351</v>
      </c>
      <c r="K401" s="173" t="s">
        <v>2351</v>
      </c>
      <c r="L401" s="183"/>
      <c r="M401" s="188">
        <v>3249</v>
      </c>
      <c r="N401" s="188">
        <v>3248</v>
      </c>
    </row>
    <row r="402" spans="1:17" s="184" customFormat="1">
      <c r="A402" s="159" t="s">
        <v>3028</v>
      </c>
      <c r="B402" s="159" t="s">
        <v>3029</v>
      </c>
      <c r="C402" s="248"/>
      <c r="D402" s="234"/>
      <c r="E402" s="234"/>
      <c r="F402" s="235">
        <v>19460200.850000001</v>
      </c>
      <c r="G402" s="235">
        <v>0</v>
      </c>
      <c r="H402" s="235">
        <v>19460200.850000001</v>
      </c>
      <c r="I402" s="235">
        <v>0</v>
      </c>
      <c r="J402" s="173" t="s">
        <v>562</v>
      </c>
      <c r="K402" s="168" t="s">
        <v>562</v>
      </c>
      <c r="L402" s="183"/>
      <c r="M402" s="188">
        <v>31218</v>
      </c>
      <c r="N402" s="188">
        <v>3250</v>
      </c>
    </row>
    <row r="403" spans="1:17" s="184" customFormat="1">
      <c r="A403" s="159" t="s">
        <v>3030</v>
      </c>
      <c r="B403" s="159" t="s">
        <v>3031</v>
      </c>
      <c r="C403" s="248"/>
      <c r="D403" s="234"/>
      <c r="E403" s="234"/>
      <c r="F403" s="235">
        <v>3528066.5</v>
      </c>
      <c r="G403" s="235">
        <v>0</v>
      </c>
      <c r="H403" s="235">
        <v>3528066.5</v>
      </c>
      <c r="I403" s="235">
        <v>0</v>
      </c>
      <c r="J403" s="173" t="s">
        <v>562</v>
      </c>
      <c r="K403" s="168" t="s">
        <v>562</v>
      </c>
      <c r="L403" s="183"/>
      <c r="M403" s="188">
        <v>31218</v>
      </c>
      <c r="N403" s="188">
        <v>3250</v>
      </c>
    </row>
    <row r="404" spans="1:17" s="153" customFormat="1">
      <c r="A404" s="159" t="s">
        <v>3032</v>
      </c>
      <c r="B404" s="159" t="s">
        <v>3033</v>
      </c>
      <c r="C404" s="248"/>
      <c r="D404" s="161"/>
      <c r="E404" s="161"/>
      <c r="F404" s="235">
        <v>9431387.9800000004</v>
      </c>
      <c r="G404" s="235">
        <v>0</v>
      </c>
      <c r="H404" s="235">
        <v>9431387.9800000004</v>
      </c>
      <c r="I404" s="235">
        <v>0</v>
      </c>
      <c r="J404" s="168" t="s">
        <v>3034</v>
      </c>
      <c r="K404" s="168" t="s">
        <v>3034</v>
      </c>
      <c r="L404" s="151"/>
      <c r="M404" s="188">
        <v>31218</v>
      </c>
      <c r="N404" s="188">
        <v>3310</v>
      </c>
    </row>
    <row r="405" spans="1:17" s="153" customFormat="1">
      <c r="A405" s="159" t="s">
        <v>3035</v>
      </c>
      <c r="B405" s="159" t="s">
        <v>3036</v>
      </c>
      <c r="C405" s="248"/>
      <c r="D405" s="220"/>
      <c r="E405" s="220"/>
      <c r="F405" s="235">
        <v>21694163.2742</v>
      </c>
      <c r="G405" s="235">
        <v>0</v>
      </c>
      <c r="H405" s="235">
        <v>21694163.2742</v>
      </c>
      <c r="I405" s="235">
        <v>0</v>
      </c>
      <c r="J405" s="173" t="s">
        <v>3037</v>
      </c>
      <c r="K405" s="173" t="s">
        <v>3037</v>
      </c>
      <c r="L405" s="151"/>
      <c r="M405" s="280">
        <v>3310</v>
      </c>
      <c r="N405" s="188">
        <v>3310</v>
      </c>
    </row>
    <row r="406" spans="1:17" s="153" customFormat="1">
      <c r="A406" s="159" t="s">
        <v>3038</v>
      </c>
      <c r="B406" s="159" t="s">
        <v>3039</v>
      </c>
      <c r="C406" s="248"/>
      <c r="D406" s="224"/>
      <c r="E406" s="224"/>
      <c r="F406" s="235">
        <v>15492868.112699997</v>
      </c>
      <c r="G406" s="235">
        <v>0</v>
      </c>
      <c r="H406" s="235">
        <v>15492868.112699995</v>
      </c>
      <c r="I406" s="235">
        <v>0</v>
      </c>
      <c r="J406" s="173" t="s">
        <v>3037</v>
      </c>
      <c r="K406" s="173" t="s">
        <v>3037</v>
      </c>
      <c r="L406" s="151"/>
      <c r="M406" s="280">
        <v>3310</v>
      </c>
      <c r="N406" s="188">
        <v>3310</v>
      </c>
    </row>
    <row r="407" spans="1:17" s="153" customFormat="1">
      <c r="A407" s="159" t="s">
        <v>3040</v>
      </c>
      <c r="B407" s="159" t="s">
        <v>3041</v>
      </c>
      <c r="C407" s="248"/>
      <c r="D407" s="220"/>
      <c r="E407" s="220"/>
      <c r="F407" s="235">
        <v>15102218.774400001</v>
      </c>
      <c r="G407" s="235">
        <v>0</v>
      </c>
      <c r="H407" s="235">
        <v>15102218.774400003</v>
      </c>
      <c r="I407" s="235">
        <v>0</v>
      </c>
      <c r="J407" s="173" t="s">
        <v>3037</v>
      </c>
      <c r="K407" s="173" t="s">
        <v>3037</v>
      </c>
      <c r="L407" s="151"/>
      <c r="M407" s="280">
        <v>3310</v>
      </c>
      <c r="N407" s="188">
        <v>3310</v>
      </c>
    </row>
    <row r="408" spans="1:17" s="153" customFormat="1">
      <c r="A408" s="177" t="s">
        <v>3042</v>
      </c>
      <c r="B408" s="177" t="s">
        <v>3043</v>
      </c>
      <c r="C408" s="248"/>
      <c r="D408" s="249"/>
      <c r="E408" s="249"/>
      <c r="F408" s="235">
        <v>150506696.4237</v>
      </c>
      <c r="G408" s="235">
        <v>0</v>
      </c>
      <c r="H408" s="235">
        <v>150506696.4237</v>
      </c>
      <c r="I408" s="235">
        <v>0</v>
      </c>
      <c r="J408" s="173" t="s">
        <v>3037</v>
      </c>
      <c r="K408" s="173" t="s">
        <v>3037</v>
      </c>
      <c r="L408" s="151"/>
      <c r="M408" s="280">
        <v>3310</v>
      </c>
      <c r="N408" s="188">
        <v>3310</v>
      </c>
    </row>
    <row r="409" spans="1:17" s="153" customFormat="1">
      <c r="A409" s="177" t="s">
        <v>3044</v>
      </c>
      <c r="B409" s="177" t="s">
        <v>3045</v>
      </c>
      <c r="C409" s="248"/>
      <c r="D409" s="224"/>
      <c r="E409" s="224"/>
      <c r="F409" s="235">
        <v>150359957.72369999</v>
      </c>
      <c r="G409" s="235">
        <v>0</v>
      </c>
      <c r="H409" s="235">
        <v>150359957.72370002</v>
      </c>
      <c r="I409" s="235">
        <v>0</v>
      </c>
      <c r="J409" s="173" t="s">
        <v>3037</v>
      </c>
      <c r="K409" s="173" t="s">
        <v>3037</v>
      </c>
      <c r="L409" s="151"/>
      <c r="M409" s="280">
        <v>3310</v>
      </c>
      <c r="N409" s="188">
        <v>3310</v>
      </c>
    </row>
    <row r="410" spans="1:17" s="153" customFormat="1">
      <c r="A410" s="177" t="s">
        <v>3046</v>
      </c>
      <c r="B410" s="177" t="s">
        <v>3047</v>
      </c>
      <c r="C410" s="248"/>
      <c r="D410" s="224"/>
      <c r="E410" s="224"/>
      <c r="F410" s="235">
        <v>40095988.615799993</v>
      </c>
      <c r="G410" s="235">
        <v>0</v>
      </c>
      <c r="H410" s="235">
        <v>40095988.615799993</v>
      </c>
      <c r="I410" s="235">
        <v>0</v>
      </c>
      <c r="J410" s="173" t="s">
        <v>3037</v>
      </c>
      <c r="K410" s="173" t="s">
        <v>3037</v>
      </c>
      <c r="L410" s="151"/>
      <c r="M410" s="280">
        <v>3310</v>
      </c>
      <c r="N410" s="188">
        <v>3310</v>
      </c>
    </row>
    <row r="411" spans="1:17" s="153" customFormat="1">
      <c r="A411" s="177" t="s">
        <v>3048</v>
      </c>
      <c r="B411" s="177" t="s">
        <v>3049</v>
      </c>
      <c r="C411" s="248"/>
      <c r="D411" s="224"/>
      <c r="E411" s="224"/>
      <c r="F411" s="235">
        <v>50187278.213100001</v>
      </c>
      <c r="G411" s="235">
        <v>0</v>
      </c>
      <c r="H411" s="235">
        <v>50187278.213100001</v>
      </c>
      <c r="I411" s="235">
        <v>0</v>
      </c>
      <c r="J411" s="173" t="s">
        <v>3037</v>
      </c>
      <c r="K411" s="173" t="s">
        <v>3037</v>
      </c>
      <c r="L411" s="151"/>
      <c r="M411" s="280">
        <v>3310</v>
      </c>
      <c r="N411" s="188">
        <v>3310</v>
      </c>
    </row>
    <row r="412" spans="1:17" s="184" customFormat="1">
      <c r="A412" s="159" t="s">
        <v>3050</v>
      </c>
      <c r="B412" s="159" t="s">
        <v>3051</v>
      </c>
      <c r="C412" s="248"/>
      <c r="D412" s="224"/>
      <c r="E412" s="224"/>
      <c r="F412" s="235">
        <v>186866693.39920008</v>
      </c>
      <c r="G412" s="235">
        <v>2290842.9351451499</v>
      </c>
      <c r="H412" s="235">
        <v>184575850.46405494</v>
      </c>
      <c r="I412" s="235">
        <v>0</v>
      </c>
      <c r="J412" s="173" t="s">
        <v>3052</v>
      </c>
      <c r="K412" s="173" t="s">
        <v>3052</v>
      </c>
      <c r="L412" s="183"/>
      <c r="M412" s="280">
        <v>3330</v>
      </c>
      <c r="N412" s="188">
        <v>3330</v>
      </c>
    </row>
    <row r="413" spans="1:17" s="153" customFormat="1">
      <c r="A413" s="240" t="s">
        <v>3053</v>
      </c>
      <c r="B413" s="240" t="s">
        <v>3144</v>
      </c>
      <c r="C413" s="248"/>
      <c r="D413" s="224"/>
      <c r="E413" s="224"/>
      <c r="F413" s="281">
        <v>26192450.510000002</v>
      </c>
      <c r="G413" s="281">
        <v>0</v>
      </c>
      <c r="H413" s="281">
        <v>26192450.510000002</v>
      </c>
      <c r="I413" s="281">
        <v>0</v>
      </c>
      <c r="J413" s="162" t="s">
        <v>3054</v>
      </c>
      <c r="K413" s="162" t="s">
        <v>3054</v>
      </c>
      <c r="L413" s="151"/>
      <c r="M413" s="280">
        <v>3331</v>
      </c>
      <c r="N413" s="188">
        <v>3250</v>
      </c>
      <c r="O413" s="241"/>
      <c r="P413" s="241"/>
    </row>
    <row r="414" spans="1:17" s="153" customFormat="1">
      <c r="A414" s="240" t="s">
        <v>3055</v>
      </c>
      <c r="B414" s="240" t="s">
        <v>3056</v>
      </c>
      <c r="C414" s="248"/>
      <c r="D414" s="224"/>
      <c r="E414" s="224"/>
      <c r="F414" s="241">
        <v>4902255.0949999997</v>
      </c>
      <c r="G414" s="241">
        <v>0</v>
      </c>
      <c r="H414" s="241">
        <v>4902255.0949999997</v>
      </c>
      <c r="I414" s="241">
        <v>0</v>
      </c>
      <c r="J414" s="173" t="s">
        <v>3034</v>
      </c>
      <c r="K414" s="173" t="s">
        <v>3034</v>
      </c>
      <c r="L414" s="151"/>
      <c r="M414" s="280">
        <v>3331</v>
      </c>
      <c r="N414" s="188">
        <v>3250</v>
      </c>
      <c r="O414" s="250"/>
      <c r="P414" s="250"/>
      <c r="Q414" s="250"/>
    </row>
    <row r="415" spans="1:17" s="153" customFormat="1">
      <c r="A415" s="240" t="s">
        <v>3057</v>
      </c>
      <c r="B415" s="240" t="s">
        <v>512</v>
      </c>
      <c r="C415" s="248"/>
      <c r="D415" s="224"/>
      <c r="E415" s="224"/>
      <c r="F415" s="241">
        <v>165675.5</v>
      </c>
      <c r="G415" s="241">
        <v>0</v>
      </c>
      <c r="H415" s="241">
        <v>165675.5</v>
      </c>
      <c r="I415" s="241">
        <v>0</v>
      </c>
      <c r="J415" s="173" t="s">
        <v>3058</v>
      </c>
      <c r="K415" s="173" t="s">
        <v>3058</v>
      </c>
      <c r="L415" s="151"/>
      <c r="M415" s="188">
        <v>31218</v>
      </c>
      <c r="N415" s="188">
        <v>3250</v>
      </c>
      <c r="O415" s="250"/>
      <c r="P415" s="250"/>
      <c r="Q415" s="250"/>
    </row>
    <row r="416" spans="1:17" s="153" customFormat="1">
      <c r="A416" s="159" t="s">
        <v>3059</v>
      </c>
      <c r="B416" s="159" t="s">
        <v>3060</v>
      </c>
      <c r="C416" s="248"/>
      <c r="D416" s="224"/>
      <c r="E416" s="224"/>
      <c r="F416" s="235">
        <v>748116</v>
      </c>
      <c r="G416" s="235">
        <v>505484</v>
      </c>
      <c r="H416" s="235">
        <v>242632</v>
      </c>
      <c r="I416" s="235">
        <v>0</v>
      </c>
      <c r="J416" s="168" t="s">
        <v>3061</v>
      </c>
      <c r="K416" s="168" t="s">
        <v>3061</v>
      </c>
      <c r="L416" s="151"/>
      <c r="M416" s="280">
        <v>3248</v>
      </c>
      <c r="N416" s="188">
        <v>3231</v>
      </c>
    </row>
    <row r="417" spans="1:14" s="153" customFormat="1">
      <c r="A417" s="159" t="s">
        <v>3062</v>
      </c>
      <c r="B417" s="159" t="s">
        <v>3063</v>
      </c>
      <c r="C417" s="248"/>
      <c r="D417" s="224"/>
      <c r="E417" s="224"/>
      <c r="F417" s="235">
        <v>271696402</v>
      </c>
      <c r="G417" s="235">
        <v>183578650</v>
      </c>
      <c r="H417" s="235">
        <v>88117752</v>
      </c>
      <c r="I417" s="235">
        <v>0</v>
      </c>
      <c r="J417" s="168" t="s">
        <v>3061</v>
      </c>
      <c r="K417" s="168" t="s">
        <v>3061</v>
      </c>
      <c r="L417" s="151"/>
      <c r="M417" s="280">
        <v>3248</v>
      </c>
      <c r="N417" s="188">
        <v>3231</v>
      </c>
    </row>
    <row r="418" spans="1:14" s="153" customFormat="1">
      <c r="A418" s="159" t="s">
        <v>3064</v>
      </c>
      <c r="B418" s="159" t="s">
        <v>3065</v>
      </c>
      <c r="C418" s="248"/>
      <c r="D418" s="224"/>
      <c r="E418" s="224"/>
      <c r="F418" s="235">
        <v>160265318</v>
      </c>
      <c r="G418" s="235">
        <v>56476398</v>
      </c>
      <c r="H418" s="235">
        <v>103788920</v>
      </c>
      <c r="I418" s="235">
        <v>0</v>
      </c>
      <c r="J418" s="168" t="s">
        <v>3061</v>
      </c>
      <c r="K418" s="168" t="s">
        <v>3061</v>
      </c>
      <c r="L418" s="151"/>
      <c r="M418" s="280">
        <v>3248</v>
      </c>
      <c r="N418" s="188">
        <v>3231</v>
      </c>
    </row>
    <row r="419" spans="1:14" s="153" customFormat="1">
      <c r="A419" s="159" t="s">
        <v>3066</v>
      </c>
      <c r="B419" s="159" t="s">
        <v>3067</v>
      </c>
      <c r="C419" s="248"/>
      <c r="D419" s="224"/>
      <c r="E419" s="224"/>
      <c r="F419" s="235">
        <v>345014651</v>
      </c>
      <c r="G419" s="235">
        <v>72736087</v>
      </c>
      <c r="H419" s="235">
        <v>272278564</v>
      </c>
      <c r="I419" s="235">
        <v>0</v>
      </c>
      <c r="J419" s="168" t="s">
        <v>3061</v>
      </c>
      <c r="K419" s="168" t="s">
        <v>3061</v>
      </c>
      <c r="L419" s="151"/>
      <c r="M419" s="280">
        <v>3248</v>
      </c>
      <c r="N419" s="188">
        <v>3231</v>
      </c>
    </row>
    <row r="420" spans="1:14" s="153" customFormat="1">
      <c r="A420" s="159" t="s">
        <v>3068</v>
      </c>
      <c r="B420" s="159" t="s">
        <v>2388</v>
      </c>
      <c r="C420" s="248"/>
      <c r="D420" s="224"/>
      <c r="E420" s="224"/>
      <c r="F420" s="235">
        <v>52237571</v>
      </c>
      <c r="G420" s="235">
        <v>43587023</v>
      </c>
      <c r="H420" s="235">
        <v>8650548</v>
      </c>
      <c r="I420" s="235">
        <v>0</v>
      </c>
      <c r="J420" s="168" t="s">
        <v>3061</v>
      </c>
      <c r="K420" s="168" t="s">
        <v>3061</v>
      </c>
      <c r="L420" s="151"/>
      <c r="M420" s="280">
        <v>3248</v>
      </c>
      <c r="N420" s="188">
        <v>3231</v>
      </c>
    </row>
    <row r="421" spans="1:14" s="153" customFormat="1">
      <c r="A421" s="159" t="s">
        <v>3069</v>
      </c>
      <c r="B421" s="159" t="s">
        <v>3070</v>
      </c>
      <c r="C421" s="248"/>
      <c r="D421" s="224"/>
      <c r="E421" s="224"/>
      <c r="F421" s="235">
        <v>11786977</v>
      </c>
      <c r="G421" s="235">
        <v>7795417</v>
      </c>
      <c r="H421" s="235">
        <v>3991560</v>
      </c>
      <c r="I421" s="235">
        <v>0</v>
      </c>
      <c r="J421" s="168" t="s">
        <v>3061</v>
      </c>
      <c r="K421" s="168" t="s">
        <v>3061</v>
      </c>
      <c r="L421" s="151"/>
      <c r="M421" s="280">
        <v>3248</v>
      </c>
      <c r="N421" s="188">
        <v>3231</v>
      </c>
    </row>
    <row r="422" spans="1:14" s="153" customFormat="1">
      <c r="A422" s="159" t="s">
        <v>3071</v>
      </c>
      <c r="B422" s="159" t="s">
        <v>3072</v>
      </c>
      <c r="C422" s="248"/>
      <c r="D422" s="224"/>
      <c r="E422" s="224"/>
      <c r="F422" s="235">
        <v>20148831</v>
      </c>
      <c r="G422" s="235">
        <v>7137650</v>
      </c>
      <c r="H422" s="235">
        <v>13011181</v>
      </c>
      <c r="I422" s="235">
        <v>0</v>
      </c>
      <c r="J422" s="168" t="s">
        <v>3061</v>
      </c>
      <c r="K422" s="168" t="s">
        <v>3061</v>
      </c>
      <c r="L422" s="151"/>
      <c r="M422" s="280">
        <v>3248</v>
      </c>
      <c r="N422" s="188">
        <v>3231</v>
      </c>
    </row>
    <row r="423" spans="1:14" s="190" customFormat="1">
      <c r="A423" s="285">
        <v>68150001</v>
      </c>
      <c r="B423" s="196" t="s">
        <v>3073</v>
      </c>
      <c r="C423" s="255"/>
      <c r="D423" s="220"/>
      <c r="E423" s="220"/>
      <c r="F423" s="281">
        <v>5894372</v>
      </c>
      <c r="G423" s="281">
        <v>0</v>
      </c>
      <c r="H423" s="281">
        <v>5894372</v>
      </c>
      <c r="I423" s="281">
        <v>0</v>
      </c>
      <c r="J423" s="167" t="s">
        <v>3074</v>
      </c>
      <c r="K423" s="167" t="s">
        <v>3074</v>
      </c>
      <c r="L423" s="237"/>
      <c r="M423" s="188">
        <v>3331</v>
      </c>
      <c r="N423" s="188">
        <v>3233</v>
      </c>
    </row>
    <row r="424" spans="1:14" s="153" customFormat="1">
      <c r="A424" s="159" t="s">
        <v>3075</v>
      </c>
      <c r="B424" s="159" t="s">
        <v>3076</v>
      </c>
      <c r="C424" s="248"/>
      <c r="D424" s="224"/>
      <c r="E424" s="224"/>
      <c r="F424" s="235">
        <v>17699244</v>
      </c>
      <c r="G424" s="235">
        <v>0</v>
      </c>
      <c r="H424" s="235">
        <v>17699244</v>
      </c>
      <c r="I424" s="235">
        <v>0</v>
      </c>
      <c r="J424" s="168" t="s">
        <v>3077</v>
      </c>
      <c r="K424" s="168" t="s">
        <v>3077</v>
      </c>
      <c r="L424" s="151"/>
      <c r="M424" s="282">
        <v>3249</v>
      </c>
      <c r="N424" s="188">
        <v>3250</v>
      </c>
    </row>
    <row r="425" spans="1:14" s="153" customFormat="1">
      <c r="A425" s="186" t="s">
        <v>3078</v>
      </c>
      <c r="B425" s="186" t="s">
        <v>3079</v>
      </c>
      <c r="C425" s="248"/>
      <c r="D425" s="224"/>
      <c r="E425" s="224"/>
      <c r="F425" s="235">
        <v>2227240.8199999998</v>
      </c>
      <c r="G425" s="235">
        <v>0</v>
      </c>
      <c r="H425" s="235">
        <v>2227240.8199999998</v>
      </c>
      <c r="I425" s="235">
        <v>0</v>
      </c>
      <c r="J425" s="168" t="s">
        <v>3077</v>
      </c>
      <c r="K425" s="168" t="s">
        <v>3077</v>
      </c>
      <c r="L425" s="151"/>
      <c r="M425" s="282">
        <v>3249</v>
      </c>
      <c r="N425" s="188">
        <v>3232</v>
      </c>
    </row>
    <row r="426" spans="1:14" s="153" customFormat="1">
      <c r="A426" s="186" t="s">
        <v>3080</v>
      </c>
      <c r="B426" s="186" t="s">
        <v>3081</v>
      </c>
      <c r="C426" s="248"/>
      <c r="D426" s="224"/>
      <c r="E426" s="224"/>
      <c r="F426" s="235">
        <v>84971923.520000011</v>
      </c>
      <c r="G426" s="235">
        <v>0</v>
      </c>
      <c r="H426" s="235">
        <v>84971923.519999996</v>
      </c>
      <c r="I426" s="235">
        <v>0</v>
      </c>
      <c r="J426" s="168" t="s">
        <v>3077</v>
      </c>
      <c r="K426" s="168" t="s">
        <v>3077</v>
      </c>
      <c r="L426" s="151"/>
      <c r="M426" s="282">
        <v>3249</v>
      </c>
      <c r="N426" s="188">
        <v>3232</v>
      </c>
    </row>
    <row r="427" spans="1:14" s="153" customFormat="1">
      <c r="A427" s="177" t="s">
        <v>3082</v>
      </c>
      <c r="B427" s="177" t="s">
        <v>3083</v>
      </c>
      <c r="C427" s="248"/>
      <c r="D427" s="224"/>
      <c r="E427" s="224"/>
      <c r="F427" s="235">
        <v>170293</v>
      </c>
      <c r="G427" s="235">
        <v>0</v>
      </c>
      <c r="H427" s="235">
        <v>170293</v>
      </c>
      <c r="I427" s="235">
        <v>0</v>
      </c>
      <c r="J427" s="168" t="s">
        <v>3077</v>
      </c>
      <c r="K427" s="168" t="s">
        <v>3077</v>
      </c>
      <c r="L427" s="151"/>
      <c r="M427" s="282">
        <v>3249</v>
      </c>
      <c r="N427" s="188">
        <v>3232</v>
      </c>
    </row>
    <row r="428" spans="1:14" s="153" customFormat="1">
      <c r="A428" s="284">
        <v>694</v>
      </c>
      <c r="B428" s="240" t="s">
        <v>3084</v>
      </c>
      <c r="C428" s="248"/>
      <c r="D428" s="224"/>
      <c r="E428" s="224"/>
      <c r="F428" s="241"/>
      <c r="G428" s="241"/>
      <c r="H428" s="241">
        <v>196935498.37538397</v>
      </c>
      <c r="I428" s="241"/>
      <c r="J428" s="168" t="s">
        <v>3085</v>
      </c>
      <c r="K428" s="168" t="s">
        <v>3085</v>
      </c>
      <c r="L428" s="151"/>
      <c r="M428" s="188">
        <v>3340</v>
      </c>
      <c r="N428" s="188">
        <v>3500</v>
      </c>
    </row>
    <row r="429" spans="1:14" s="153" customFormat="1">
      <c r="A429" s="159" t="s">
        <v>3086</v>
      </c>
      <c r="B429" s="159" t="s">
        <v>3087</v>
      </c>
      <c r="C429" s="248"/>
      <c r="D429" s="224"/>
      <c r="E429" s="224"/>
      <c r="F429" s="235">
        <v>0</v>
      </c>
      <c r="G429" s="235">
        <v>737646822.71450031</v>
      </c>
      <c r="H429" s="235">
        <v>0</v>
      </c>
      <c r="I429" s="235">
        <v>737646822.71450007</v>
      </c>
      <c r="J429" s="173" t="s">
        <v>3088</v>
      </c>
      <c r="K429" s="173" t="s">
        <v>3088</v>
      </c>
      <c r="L429" s="151"/>
      <c r="M429" s="188">
        <v>3113</v>
      </c>
      <c r="N429" s="188">
        <v>3117</v>
      </c>
    </row>
    <row r="430" spans="1:14" s="153" customFormat="1">
      <c r="A430" s="159" t="s">
        <v>3089</v>
      </c>
      <c r="B430" s="159" t="s">
        <v>3090</v>
      </c>
      <c r="C430" s="248"/>
      <c r="D430" s="224"/>
      <c r="E430" s="224"/>
      <c r="F430" s="235">
        <v>0</v>
      </c>
      <c r="G430" s="235">
        <v>2998688243.4920001</v>
      </c>
      <c r="H430" s="235">
        <v>0</v>
      </c>
      <c r="I430" s="235">
        <v>2998688243.4919996</v>
      </c>
      <c r="J430" s="173" t="s">
        <v>3088</v>
      </c>
      <c r="K430" s="173" t="s">
        <v>3088</v>
      </c>
      <c r="L430" s="151"/>
      <c r="M430" s="188">
        <v>3113</v>
      </c>
      <c r="N430" s="188">
        <v>3111</v>
      </c>
    </row>
    <row r="431" spans="1:14" s="184" customFormat="1">
      <c r="A431" s="159" t="s">
        <v>3091</v>
      </c>
      <c r="B431" s="159" t="s">
        <v>3092</v>
      </c>
      <c r="C431" s="248"/>
      <c r="D431" s="224"/>
      <c r="E431" s="224"/>
      <c r="F431" s="235">
        <v>17849950.77</v>
      </c>
      <c r="G431" s="235">
        <v>2387197404.9996281</v>
      </c>
      <c r="H431" s="235">
        <v>0</v>
      </c>
      <c r="I431" s="235">
        <v>2369347454.2296276</v>
      </c>
      <c r="J431" s="173" t="s">
        <v>3088</v>
      </c>
      <c r="K431" s="173" t="s">
        <v>3088</v>
      </c>
      <c r="L431" s="183"/>
      <c r="M431" s="188">
        <v>3113</v>
      </c>
      <c r="N431" s="188">
        <v>3111</v>
      </c>
    </row>
    <row r="432" spans="1:14" s="184" customFormat="1">
      <c r="A432" s="159" t="s">
        <v>3093</v>
      </c>
      <c r="B432" s="159" t="s">
        <v>3094</v>
      </c>
      <c r="C432" s="248"/>
      <c r="D432" s="224"/>
      <c r="E432" s="224"/>
      <c r="F432" s="235">
        <v>0</v>
      </c>
      <c r="G432" s="235">
        <v>522483.38</v>
      </c>
      <c r="H432" s="235">
        <v>0</v>
      </c>
      <c r="I432" s="235">
        <v>522483.38</v>
      </c>
      <c r="J432" s="173" t="s">
        <v>3088</v>
      </c>
      <c r="K432" s="173" t="s">
        <v>3088</v>
      </c>
      <c r="L432" s="183"/>
      <c r="M432" s="188">
        <v>3114</v>
      </c>
      <c r="N432" s="188">
        <v>3113</v>
      </c>
    </row>
    <row r="433" spans="1:14" s="184" customFormat="1">
      <c r="A433" s="159" t="s">
        <v>3095</v>
      </c>
      <c r="B433" s="159" t="s">
        <v>2352</v>
      </c>
      <c r="C433" s="248"/>
      <c r="D433" s="224"/>
      <c r="E433" s="224"/>
      <c r="F433" s="235">
        <v>0</v>
      </c>
      <c r="G433" s="235">
        <v>5374538.2800000003</v>
      </c>
      <c r="H433" s="235">
        <v>0</v>
      </c>
      <c r="I433" s="235">
        <v>5374538.2800000003</v>
      </c>
      <c r="J433" s="173" t="s">
        <v>3096</v>
      </c>
      <c r="K433" s="173" t="s">
        <v>3096</v>
      </c>
      <c r="L433" s="183"/>
      <c r="M433" s="188">
        <v>3114</v>
      </c>
      <c r="N433" s="188">
        <v>3113</v>
      </c>
    </row>
    <row r="434" spans="1:14" s="184" customFormat="1">
      <c r="A434" s="159" t="s">
        <v>3097</v>
      </c>
      <c r="B434" s="159" t="s">
        <v>3098</v>
      </c>
      <c r="C434" s="248"/>
      <c r="D434" s="224"/>
      <c r="E434" s="224"/>
      <c r="F434" s="235">
        <v>0</v>
      </c>
      <c r="G434" s="235">
        <v>520824.6</v>
      </c>
      <c r="H434" s="235">
        <v>0</v>
      </c>
      <c r="I434" s="235">
        <v>520824.6</v>
      </c>
      <c r="J434" s="168" t="s">
        <v>3099</v>
      </c>
      <c r="K434" s="168" t="s">
        <v>3099</v>
      </c>
      <c r="L434" s="183"/>
      <c r="M434" s="188">
        <v>3114</v>
      </c>
      <c r="N434" s="188">
        <v>3113</v>
      </c>
    </row>
    <row r="435" spans="1:14" s="184" customFormat="1">
      <c r="A435" s="159" t="s">
        <v>3100</v>
      </c>
      <c r="B435" s="159" t="s">
        <v>3101</v>
      </c>
      <c r="C435" s="248"/>
      <c r="D435" s="224"/>
      <c r="E435" s="224"/>
      <c r="F435" s="235">
        <v>0</v>
      </c>
      <c r="G435" s="235">
        <v>84659229.097166926</v>
      </c>
      <c r="H435" s="235">
        <v>0</v>
      </c>
      <c r="I435" s="235">
        <v>84659229.097166926</v>
      </c>
      <c r="J435" s="168" t="s">
        <v>3102</v>
      </c>
      <c r="K435" s="168" t="s">
        <v>3102</v>
      </c>
      <c r="L435" s="183"/>
      <c r="M435" s="188">
        <v>3114</v>
      </c>
      <c r="N435" s="188">
        <v>3113</v>
      </c>
    </row>
    <row r="436" spans="1:14" s="153" customFormat="1">
      <c r="A436" s="285">
        <v>713</v>
      </c>
      <c r="B436" s="166" t="s">
        <v>3103</v>
      </c>
      <c r="C436" s="248"/>
      <c r="D436" s="224"/>
      <c r="E436" s="224"/>
      <c r="F436" s="241"/>
      <c r="G436" s="241"/>
      <c r="H436" s="241"/>
      <c r="I436" s="241">
        <v>26116797.980651125</v>
      </c>
      <c r="J436" s="157" t="s">
        <v>559</v>
      </c>
      <c r="K436" s="173" t="s">
        <v>2187</v>
      </c>
      <c r="L436" s="151"/>
      <c r="M436" s="188">
        <v>3115</v>
      </c>
      <c r="N436" s="188">
        <v>3120</v>
      </c>
    </row>
    <row r="437" spans="1:14" s="153" customFormat="1">
      <c r="A437" s="286">
        <v>714101</v>
      </c>
      <c r="B437" s="166" t="s">
        <v>820</v>
      </c>
      <c r="C437" s="248"/>
      <c r="D437" s="224"/>
      <c r="E437" s="224"/>
      <c r="F437" s="241"/>
      <c r="G437" s="241"/>
      <c r="H437" s="241">
        <v>12198185.727997929</v>
      </c>
      <c r="I437" s="241"/>
      <c r="J437" s="173" t="s">
        <v>557</v>
      </c>
      <c r="K437" s="173" t="s">
        <v>2187</v>
      </c>
      <c r="L437" s="151"/>
      <c r="M437" s="188">
        <v>3115</v>
      </c>
      <c r="N437" s="188">
        <v>3120</v>
      </c>
    </row>
    <row r="438" spans="1:14" s="153" customFormat="1">
      <c r="A438" s="286" t="s">
        <v>3104</v>
      </c>
      <c r="B438" s="196" t="s">
        <v>3105</v>
      </c>
      <c r="C438" s="248"/>
      <c r="D438" s="224"/>
      <c r="E438" s="224"/>
      <c r="F438" s="241"/>
      <c r="G438" s="241"/>
      <c r="H438" s="241">
        <v>61307799.168808542</v>
      </c>
      <c r="I438" s="241"/>
      <c r="J438" s="173" t="s">
        <v>557</v>
      </c>
      <c r="K438" s="173" t="s">
        <v>2187</v>
      </c>
      <c r="L438" s="151"/>
      <c r="M438" s="188">
        <v>3115</v>
      </c>
      <c r="N438" s="188">
        <v>3120</v>
      </c>
    </row>
    <row r="439" spans="1:14" s="153" customFormat="1">
      <c r="A439" s="159" t="s">
        <v>3106</v>
      </c>
      <c r="B439" s="159" t="s">
        <v>3107</v>
      </c>
      <c r="C439" s="248"/>
      <c r="D439" s="224"/>
      <c r="E439" s="224"/>
      <c r="F439" s="235">
        <v>0</v>
      </c>
      <c r="G439" s="235">
        <v>166666.67000000001</v>
      </c>
      <c r="H439" s="235">
        <v>0</v>
      </c>
      <c r="I439" s="235">
        <v>166666.67000000001</v>
      </c>
      <c r="J439" s="173" t="s">
        <v>3108</v>
      </c>
      <c r="K439" s="173" t="s">
        <v>3108</v>
      </c>
      <c r="L439" s="151"/>
      <c r="M439" s="188">
        <v>3114</v>
      </c>
      <c r="N439" s="188">
        <v>3114</v>
      </c>
    </row>
    <row r="440" spans="1:14" s="153" customFormat="1">
      <c r="A440" s="159" t="s">
        <v>3109</v>
      </c>
      <c r="B440" s="159" t="s">
        <v>3110</v>
      </c>
      <c r="C440" s="248"/>
      <c r="D440" s="224"/>
      <c r="E440" s="224"/>
      <c r="F440" s="235">
        <v>669655.30000000005</v>
      </c>
      <c r="G440" s="235">
        <v>441233443.0966469</v>
      </c>
      <c r="H440" s="235">
        <v>0</v>
      </c>
      <c r="I440" s="235">
        <v>440563787.79664695</v>
      </c>
      <c r="J440" s="168" t="s">
        <v>3111</v>
      </c>
      <c r="K440" s="168" t="s">
        <v>3111</v>
      </c>
      <c r="L440" s="151"/>
      <c r="M440" s="188">
        <v>3330</v>
      </c>
      <c r="N440" s="188">
        <v>3330</v>
      </c>
    </row>
    <row r="441" spans="1:14" s="153" customFormat="1">
      <c r="A441" s="159" t="s">
        <v>3112</v>
      </c>
      <c r="B441" s="159" t="s">
        <v>3113</v>
      </c>
      <c r="C441" s="248"/>
      <c r="D441" s="224"/>
      <c r="E441" s="224"/>
      <c r="F441" s="235">
        <v>0</v>
      </c>
      <c r="G441" s="235">
        <v>282648.47220000008</v>
      </c>
      <c r="H441" s="235">
        <v>0</v>
      </c>
      <c r="I441" s="235">
        <v>282648.47220000008</v>
      </c>
      <c r="J441" s="173" t="s">
        <v>3114</v>
      </c>
      <c r="K441" s="173" t="s">
        <v>3114</v>
      </c>
      <c r="L441" s="151"/>
      <c r="M441" s="188">
        <v>3310</v>
      </c>
      <c r="N441" s="188">
        <v>3310</v>
      </c>
    </row>
    <row r="442" spans="1:14" s="153" customFormat="1">
      <c r="A442" s="159" t="s">
        <v>3115</v>
      </c>
      <c r="B442" s="159" t="s">
        <v>3116</v>
      </c>
      <c r="C442" s="248"/>
      <c r="D442" s="224"/>
      <c r="E442" s="224"/>
      <c r="F442" s="235">
        <v>0</v>
      </c>
      <c r="G442" s="235">
        <v>4102695.4710000004</v>
      </c>
      <c r="H442" s="235">
        <v>0</v>
      </c>
      <c r="I442" s="235">
        <v>4102695.4710000008</v>
      </c>
      <c r="J442" s="173" t="s">
        <v>3117</v>
      </c>
      <c r="K442" s="173" t="s">
        <v>3117</v>
      </c>
      <c r="L442" s="151"/>
      <c r="M442" s="188">
        <v>3331</v>
      </c>
      <c r="N442" s="188">
        <v>3113</v>
      </c>
    </row>
    <row r="443" spans="1:14" s="153" customFormat="1">
      <c r="A443" s="159" t="s">
        <v>3118</v>
      </c>
      <c r="B443" s="159" t="s">
        <v>512</v>
      </c>
      <c r="C443" s="248"/>
      <c r="D443" s="224"/>
      <c r="E443" s="224"/>
      <c r="F443" s="235">
        <v>0</v>
      </c>
      <c r="G443" s="235">
        <v>1746903.1058000042</v>
      </c>
      <c r="H443" s="235">
        <v>0</v>
      </c>
      <c r="I443" s="235">
        <v>1746903.105800004</v>
      </c>
      <c r="J443" s="168" t="s">
        <v>3119</v>
      </c>
      <c r="K443" s="168" t="s">
        <v>3119</v>
      </c>
      <c r="L443" s="151"/>
      <c r="M443" s="188">
        <v>3331</v>
      </c>
      <c r="N443" s="188">
        <v>3113</v>
      </c>
    </row>
    <row r="444" spans="1:14" s="184" customFormat="1">
      <c r="A444" s="159"/>
      <c r="B444" s="159"/>
      <c r="C444" s="248"/>
      <c r="D444" s="224"/>
      <c r="E444" s="224"/>
      <c r="F444" s="224"/>
      <c r="G444" s="224"/>
      <c r="H444" s="224"/>
      <c r="I444" s="251"/>
      <c r="J444" s="252"/>
      <c r="K444" s="253"/>
      <c r="L444" s="183"/>
      <c r="M444" s="221"/>
    </row>
    <row r="445" spans="1:14" s="184" customFormat="1" ht="15.75" customHeight="1">
      <c r="A445" s="147"/>
      <c r="B445" s="219" t="s">
        <v>3120</v>
      </c>
      <c r="C445" s="173"/>
      <c r="D445" s="220">
        <f t="shared" ref="D445:I445" si="1">SUM(D271:D443)</f>
        <v>0</v>
      </c>
      <c r="E445" s="220">
        <f t="shared" si="1"/>
        <v>0</v>
      </c>
      <c r="F445" s="220">
        <f t="shared" si="1"/>
        <v>9766052566.885828</v>
      </c>
      <c r="G445" s="220">
        <f t="shared" si="1"/>
        <v>10592802263.182589</v>
      </c>
      <c r="H445" s="220">
        <f t="shared" si="1"/>
        <v>6364434597.0727654</v>
      </c>
      <c r="I445" s="220">
        <f t="shared" si="1"/>
        <v>6946859608.0779772</v>
      </c>
      <c r="J445" s="220"/>
      <c r="K445" s="253"/>
      <c r="L445" s="183"/>
      <c r="M445" s="221"/>
    </row>
    <row r="446" spans="1:14" s="212" customFormat="1">
      <c r="A446" s="158"/>
      <c r="B446" s="219" t="s">
        <v>3121</v>
      </c>
      <c r="C446" s="173"/>
      <c r="D446" s="224"/>
      <c r="E446" s="224"/>
      <c r="F446" s="220">
        <f>IF(F445&gt;G445,0,G445-F445)</f>
        <v>826749696.29676056</v>
      </c>
      <c r="G446" s="220">
        <f>IF(F445&gt;G445,F445-G445,0)</f>
        <v>0</v>
      </c>
      <c r="H446" s="254">
        <f>IF(H445&gt;I445,0,I445-H445)</f>
        <v>582425011.00521183</v>
      </c>
      <c r="I446" s="220">
        <f>IF(H445&gt;I445,H445-I445,0)</f>
        <v>0</v>
      </c>
      <c r="J446" s="252"/>
      <c r="K446" s="253"/>
      <c r="L446" s="211"/>
      <c r="M446" s="221"/>
      <c r="N446" s="184"/>
    </row>
    <row r="447" spans="1:14" s="212" customFormat="1">
      <c r="A447" s="158"/>
      <c r="B447" s="219" t="s">
        <v>3122</v>
      </c>
      <c r="C447" s="189"/>
      <c r="D447" s="220">
        <f t="shared" ref="D447:I447" si="2">+D445+D263</f>
        <v>16544012984.476999</v>
      </c>
      <c r="E447" s="220">
        <f t="shared" si="2"/>
        <v>16544012985.224499</v>
      </c>
      <c r="F447" s="220">
        <f t="shared" si="2"/>
        <v>84754072181.795731</v>
      </c>
      <c r="G447" s="220">
        <f t="shared" si="2"/>
        <v>84754072182.4133</v>
      </c>
      <c r="H447" s="220">
        <f t="shared" si="2"/>
        <v>23800973946.777885</v>
      </c>
      <c r="I447" s="220">
        <f t="shared" si="2"/>
        <v>23800973947.544468</v>
      </c>
      <c r="J447" s="252"/>
      <c r="K447" s="253"/>
      <c r="L447" s="211"/>
      <c r="M447" s="221"/>
      <c r="N447" s="184"/>
    </row>
    <row r="448" spans="1:14" s="212" customFormat="1">
      <c r="A448" s="158"/>
      <c r="B448" s="255"/>
      <c r="C448" s="255"/>
      <c r="D448" s="220"/>
      <c r="E448" s="220"/>
      <c r="F448" s="220"/>
      <c r="G448" s="220"/>
      <c r="H448" s="220">
        <f>G446-I446</f>
        <v>0</v>
      </c>
      <c r="I448" s="220"/>
      <c r="J448" s="252"/>
      <c r="K448" s="253"/>
      <c r="L448" s="211"/>
      <c r="M448" s="221"/>
      <c r="N448" s="184"/>
    </row>
    <row r="449" spans="1:14" s="212" customFormat="1">
      <c r="A449" s="158"/>
      <c r="B449" s="255"/>
      <c r="C449" s="255"/>
      <c r="D449" s="220"/>
      <c r="E449" s="220"/>
      <c r="F449" s="220"/>
      <c r="G449" s="220"/>
      <c r="H449" s="220"/>
      <c r="I449" s="256"/>
      <c r="J449" s="252"/>
      <c r="K449" s="253"/>
      <c r="L449" s="211"/>
      <c r="M449" s="221"/>
      <c r="N449" s="184"/>
    </row>
    <row r="450" spans="1:14" s="212" customFormat="1">
      <c r="A450" s="158"/>
      <c r="B450" s="255"/>
      <c r="C450" s="255"/>
      <c r="D450" s="220"/>
      <c r="E450" s="220"/>
      <c r="F450" s="220"/>
      <c r="G450" s="220"/>
      <c r="H450" s="220"/>
      <c r="I450" s="256"/>
      <c r="J450" s="252"/>
      <c r="K450" s="253"/>
      <c r="L450" s="211"/>
      <c r="M450" s="221"/>
      <c r="N450" s="184"/>
    </row>
    <row r="451" spans="1:14">
      <c r="D451" s="257"/>
      <c r="E451" s="257"/>
      <c r="F451" s="257"/>
      <c r="G451" s="257"/>
      <c r="H451" s="257"/>
      <c r="I451" s="257"/>
    </row>
    <row r="452" spans="1:14" s="250" customFormat="1">
      <c r="A452" s="231"/>
      <c r="B452" s="166"/>
      <c r="C452" s="259"/>
      <c r="D452" s="260"/>
      <c r="E452" s="260"/>
      <c r="F452" s="261"/>
      <c r="G452" s="262"/>
      <c r="H452" s="260"/>
      <c r="I452" s="263"/>
      <c r="J452" s="157"/>
      <c r="K452" s="158"/>
      <c r="L452" s="151"/>
      <c r="M452" s="152"/>
      <c r="N452" s="153"/>
    </row>
    <row r="455" spans="1:14">
      <c r="E455" s="265"/>
    </row>
    <row r="456" spans="1:14">
      <c r="E456" s="264"/>
    </row>
    <row r="509" spans="8:9">
      <c r="H509" s="260">
        <f>SUBTOTAL(9,H343:H368)</f>
        <v>372606300.18699998</v>
      </c>
      <c r="I509" s="260">
        <f>SUBTOTAL(9,I271:I345)</f>
        <v>277120512.7883848</v>
      </c>
    </row>
    <row r="510" spans="8:9">
      <c r="H510" s="260">
        <f>H509-I509</f>
        <v>95485787.398615181</v>
      </c>
    </row>
  </sheetData>
  <autoFilter ref="J1:N510">
    <filterColumn colId="0" showButton="0"/>
  </autoFilter>
  <mergeCells count="3">
    <mergeCell ref="A1:K1"/>
    <mergeCell ref="J2:K2"/>
    <mergeCell ref="A268:I268"/>
  </mergeCells>
  <printOptions horizontalCentered="1" headings="1" gridLines="1"/>
  <pageMargins left="0.5" right="0.5" top="0.5" bottom="0.5" header="0.25" footer="0.25"/>
  <pageSetup paperSize="9" scale="63" fitToHeight="6" orientation="portrait" r:id="rId1"/>
  <headerFooter alignWithMargins="0">
    <oddHeader>&amp;R&amp;D  &amp;T</oddHeader>
    <oddFooter>&amp;L&amp;F  &amp;A&amp;C&amp;P/&amp;N</oddFooter>
  </headerFooter>
  <rowBreaks count="3" manualBreakCount="3">
    <brk id="102" max="10" man="1"/>
    <brk id="196" max="10" man="1"/>
    <brk id="241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L28"/>
  <sheetViews>
    <sheetView showGridLines="0" tabSelected="1" view="pageBreakPreview" zoomScaleSheetLayoutView="100" workbookViewId="0">
      <selection activeCell="G15" sqref="G15"/>
    </sheetView>
  </sheetViews>
  <sheetFormatPr defaultColWidth="17.7109375" defaultRowHeight="12.75"/>
  <cols>
    <col min="1" max="1" width="9" style="476" customWidth="1"/>
    <col min="2" max="2" width="11" style="476" customWidth="1"/>
    <col min="3" max="3" width="33.42578125" style="476" bestFit="1" customWidth="1"/>
    <col min="4" max="4" width="18" style="476" bestFit="1" customWidth="1"/>
    <col min="5" max="5" width="15.42578125" style="476" customWidth="1"/>
    <col min="6" max="6" width="14.140625" style="476" bestFit="1" customWidth="1"/>
    <col min="7" max="7" width="15.28515625" style="476" customWidth="1"/>
    <col min="8" max="8" width="17.140625" style="476" customWidth="1"/>
    <col min="9" max="9" width="18.7109375" style="476" bestFit="1" customWidth="1"/>
    <col min="10" max="10" width="18.42578125" style="476" bestFit="1" customWidth="1"/>
    <col min="11" max="11" width="2.7109375" style="476" customWidth="1"/>
    <col min="12" max="258" width="17.7109375" style="476"/>
    <col min="259" max="259" width="2.85546875" style="476" customWidth="1"/>
    <col min="260" max="260" width="31.28515625" style="476" customWidth="1"/>
    <col min="261" max="261" width="14.85546875" style="476" bestFit="1" customWidth="1"/>
    <col min="262" max="262" width="13" style="476" customWidth="1"/>
    <col min="263" max="263" width="14" style="476" bestFit="1" customWidth="1"/>
    <col min="264" max="264" width="17.140625" style="476" customWidth="1"/>
    <col min="265" max="265" width="18.140625" style="476" bestFit="1" customWidth="1"/>
    <col min="266" max="266" width="12.140625" style="476" customWidth="1"/>
    <col min="267" max="267" width="2.7109375" style="476" customWidth="1"/>
    <col min="268" max="514" width="17.7109375" style="476"/>
    <col min="515" max="515" width="2.85546875" style="476" customWidth="1"/>
    <col min="516" max="516" width="31.28515625" style="476" customWidth="1"/>
    <col min="517" max="517" width="14.85546875" style="476" bestFit="1" customWidth="1"/>
    <col min="518" max="518" width="13" style="476" customWidth="1"/>
    <col min="519" max="519" width="14" style="476" bestFit="1" customWidth="1"/>
    <col min="520" max="520" width="17.140625" style="476" customWidth="1"/>
    <col min="521" max="521" width="18.140625" style="476" bestFit="1" customWidth="1"/>
    <col min="522" max="522" width="12.140625" style="476" customWidth="1"/>
    <col min="523" max="523" width="2.7109375" style="476" customWidth="1"/>
    <col min="524" max="770" width="17.7109375" style="476"/>
    <col min="771" max="771" width="2.85546875" style="476" customWidth="1"/>
    <col min="772" max="772" width="31.28515625" style="476" customWidth="1"/>
    <col min="773" max="773" width="14.85546875" style="476" bestFit="1" customWidth="1"/>
    <col min="774" max="774" width="13" style="476" customWidth="1"/>
    <col min="775" max="775" width="14" style="476" bestFit="1" customWidth="1"/>
    <col min="776" max="776" width="17.140625" style="476" customWidth="1"/>
    <col min="777" max="777" width="18.140625" style="476" bestFit="1" customWidth="1"/>
    <col min="778" max="778" width="12.140625" style="476" customWidth="1"/>
    <col min="779" max="779" width="2.7109375" style="476" customWidth="1"/>
    <col min="780" max="1026" width="17.7109375" style="476"/>
    <col min="1027" max="1027" width="2.85546875" style="476" customWidth="1"/>
    <col min="1028" max="1028" width="31.28515625" style="476" customWidth="1"/>
    <col min="1029" max="1029" width="14.85546875" style="476" bestFit="1" customWidth="1"/>
    <col min="1030" max="1030" width="13" style="476" customWidth="1"/>
    <col min="1031" max="1031" width="14" style="476" bestFit="1" customWidth="1"/>
    <col min="1032" max="1032" width="17.140625" style="476" customWidth="1"/>
    <col min="1033" max="1033" width="18.140625" style="476" bestFit="1" customWidth="1"/>
    <col min="1034" max="1034" width="12.140625" style="476" customWidth="1"/>
    <col min="1035" max="1035" width="2.7109375" style="476" customWidth="1"/>
    <col min="1036" max="1282" width="17.7109375" style="476"/>
    <col min="1283" max="1283" width="2.85546875" style="476" customWidth="1"/>
    <col min="1284" max="1284" width="31.28515625" style="476" customWidth="1"/>
    <col min="1285" max="1285" width="14.85546875" style="476" bestFit="1" customWidth="1"/>
    <col min="1286" max="1286" width="13" style="476" customWidth="1"/>
    <col min="1287" max="1287" width="14" style="476" bestFit="1" customWidth="1"/>
    <col min="1288" max="1288" width="17.140625" style="476" customWidth="1"/>
    <col min="1289" max="1289" width="18.140625" style="476" bestFit="1" customWidth="1"/>
    <col min="1290" max="1290" width="12.140625" style="476" customWidth="1"/>
    <col min="1291" max="1291" width="2.7109375" style="476" customWidth="1"/>
    <col min="1292" max="1538" width="17.7109375" style="476"/>
    <col min="1539" max="1539" width="2.85546875" style="476" customWidth="1"/>
    <col min="1540" max="1540" width="31.28515625" style="476" customWidth="1"/>
    <col min="1541" max="1541" width="14.85546875" style="476" bestFit="1" customWidth="1"/>
    <col min="1542" max="1542" width="13" style="476" customWidth="1"/>
    <col min="1543" max="1543" width="14" style="476" bestFit="1" customWidth="1"/>
    <col min="1544" max="1544" width="17.140625" style="476" customWidth="1"/>
    <col min="1545" max="1545" width="18.140625" style="476" bestFit="1" customWidth="1"/>
    <col min="1546" max="1546" width="12.140625" style="476" customWidth="1"/>
    <col min="1547" max="1547" width="2.7109375" style="476" customWidth="1"/>
    <col min="1548" max="1794" width="17.7109375" style="476"/>
    <col min="1795" max="1795" width="2.85546875" style="476" customWidth="1"/>
    <col min="1796" max="1796" width="31.28515625" style="476" customWidth="1"/>
    <col min="1797" max="1797" width="14.85546875" style="476" bestFit="1" customWidth="1"/>
    <col min="1798" max="1798" width="13" style="476" customWidth="1"/>
    <col min="1799" max="1799" width="14" style="476" bestFit="1" customWidth="1"/>
    <col min="1800" max="1800" width="17.140625" style="476" customWidth="1"/>
    <col min="1801" max="1801" width="18.140625" style="476" bestFit="1" customWidth="1"/>
    <col min="1802" max="1802" width="12.140625" style="476" customWidth="1"/>
    <col min="1803" max="1803" width="2.7109375" style="476" customWidth="1"/>
    <col min="1804" max="2050" width="17.7109375" style="476"/>
    <col min="2051" max="2051" width="2.85546875" style="476" customWidth="1"/>
    <col min="2052" max="2052" width="31.28515625" style="476" customWidth="1"/>
    <col min="2053" max="2053" width="14.85546875" style="476" bestFit="1" customWidth="1"/>
    <col min="2054" max="2054" width="13" style="476" customWidth="1"/>
    <col min="2055" max="2055" width="14" style="476" bestFit="1" customWidth="1"/>
    <col min="2056" max="2056" width="17.140625" style="476" customWidth="1"/>
    <col min="2057" max="2057" width="18.140625" style="476" bestFit="1" customWidth="1"/>
    <col min="2058" max="2058" width="12.140625" style="476" customWidth="1"/>
    <col min="2059" max="2059" width="2.7109375" style="476" customWidth="1"/>
    <col min="2060" max="2306" width="17.7109375" style="476"/>
    <col min="2307" max="2307" width="2.85546875" style="476" customWidth="1"/>
    <col min="2308" max="2308" width="31.28515625" style="476" customWidth="1"/>
    <col min="2309" max="2309" width="14.85546875" style="476" bestFit="1" customWidth="1"/>
    <col min="2310" max="2310" width="13" style="476" customWidth="1"/>
    <col min="2311" max="2311" width="14" style="476" bestFit="1" customWidth="1"/>
    <col min="2312" max="2312" width="17.140625" style="476" customWidth="1"/>
    <col min="2313" max="2313" width="18.140625" style="476" bestFit="1" customWidth="1"/>
    <col min="2314" max="2314" width="12.140625" style="476" customWidth="1"/>
    <col min="2315" max="2315" width="2.7109375" style="476" customWidth="1"/>
    <col min="2316" max="2562" width="17.7109375" style="476"/>
    <col min="2563" max="2563" width="2.85546875" style="476" customWidth="1"/>
    <col min="2564" max="2564" width="31.28515625" style="476" customWidth="1"/>
    <col min="2565" max="2565" width="14.85546875" style="476" bestFit="1" customWidth="1"/>
    <col min="2566" max="2566" width="13" style="476" customWidth="1"/>
    <col min="2567" max="2567" width="14" style="476" bestFit="1" customWidth="1"/>
    <col min="2568" max="2568" width="17.140625" style="476" customWidth="1"/>
    <col min="2569" max="2569" width="18.140625" style="476" bestFit="1" customWidth="1"/>
    <col min="2570" max="2570" width="12.140625" style="476" customWidth="1"/>
    <col min="2571" max="2571" width="2.7109375" style="476" customWidth="1"/>
    <col min="2572" max="2818" width="17.7109375" style="476"/>
    <col min="2819" max="2819" width="2.85546875" style="476" customWidth="1"/>
    <col min="2820" max="2820" width="31.28515625" style="476" customWidth="1"/>
    <col min="2821" max="2821" width="14.85546875" style="476" bestFit="1" customWidth="1"/>
    <col min="2822" max="2822" width="13" style="476" customWidth="1"/>
    <col min="2823" max="2823" width="14" style="476" bestFit="1" customWidth="1"/>
    <col min="2824" max="2824" width="17.140625" style="476" customWidth="1"/>
    <col min="2825" max="2825" width="18.140625" style="476" bestFit="1" customWidth="1"/>
    <col min="2826" max="2826" width="12.140625" style="476" customWidth="1"/>
    <col min="2827" max="2827" width="2.7109375" style="476" customWidth="1"/>
    <col min="2828" max="3074" width="17.7109375" style="476"/>
    <col min="3075" max="3075" width="2.85546875" style="476" customWidth="1"/>
    <col min="3076" max="3076" width="31.28515625" style="476" customWidth="1"/>
    <col min="3077" max="3077" width="14.85546875" style="476" bestFit="1" customWidth="1"/>
    <col min="3078" max="3078" width="13" style="476" customWidth="1"/>
    <col min="3079" max="3079" width="14" style="476" bestFit="1" customWidth="1"/>
    <col min="3080" max="3080" width="17.140625" style="476" customWidth="1"/>
    <col min="3081" max="3081" width="18.140625" style="476" bestFit="1" customWidth="1"/>
    <col min="3082" max="3082" width="12.140625" style="476" customWidth="1"/>
    <col min="3083" max="3083" width="2.7109375" style="476" customWidth="1"/>
    <col min="3084" max="3330" width="17.7109375" style="476"/>
    <col min="3331" max="3331" width="2.85546875" style="476" customWidth="1"/>
    <col min="3332" max="3332" width="31.28515625" style="476" customWidth="1"/>
    <col min="3333" max="3333" width="14.85546875" style="476" bestFit="1" customWidth="1"/>
    <col min="3334" max="3334" width="13" style="476" customWidth="1"/>
    <col min="3335" max="3335" width="14" style="476" bestFit="1" customWidth="1"/>
    <col min="3336" max="3336" width="17.140625" style="476" customWidth="1"/>
    <col min="3337" max="3337" width="18.140625" style="476" bestFit="1" customWidth="1"/>
    <col min="3338" max="3338" width="12.140625" style="476" customWidth="1"/>
    <col min="3339" max="3339" width="2.7109375" style="476" customWidth="1"/>
    <col min="3340" max="3586" width="17.7109375" style="476"/>
    <col min="3587" max="3587" width="2.85546875" style="476" customWidth="1"/>
    <col min="3588" max="3588" width="31.28515625" style="476" customWidth="1"/>
    <col min="3589" max="3589" width="14.85546875" style="476" bestFit="1" customWidth="1"/>
    <col min="3590" max="3590" width="13" style="476" customWidth="1"/>
    <col min="3591" max="3591" width="14" style="476" bestFit="1" customWidth="1"/>
    <col min="3592" max="3592" width="17.140625" style="476" customWidth="1"/>
    <col min="3593" max="3593" width="18.140625" style="476" bestFit="1" customWidth="1"/>
    <col min="3594" max="3594" width="12.140625" style="476" customWidth="1"/>
    <col min="3595" max="3595" width="2.7109375" style="476" customWidth="1"/>
    <col min="3596" max="3842" width="17.7109375" style="476"/>
    <col min="3843" max="3843" width="2.85546875" style="476" customWidth="1"/>
    <col min="3844" max="3844" width="31.28515625" style="476" customWidth="1"/>
    <col min="3845" max="3845" width="14.85546875" style="476" bestFit="1" customWidth="1"/>
    <col min="3846" max="3846" width="13" style="476" customWidth="1"/>
    <col min="3847" max="3847" width="14" style="476" bestFit="1" customWidth="1"/>
    <col min="3848" max="3848" width="17.140625" style="476" customWidth="1"/>
    <col min="3849" max="3849" width="18.140625" style="476" bestFit="1" customWidth="1"/>
    <col min="3850" max="3850" width="12.140625" style="476" customWidth="1"/>
    <col min="3851" max="3851" width="2.7109375" style="476" customWidth="1"/>
    <col min="3852" max="4098" width="17.7109375" style="476"/>
    <col min="4099" max="4099" width="2.85546875" style="476" customWidth="1"/>
    <col min="4100" max="4100" width="31.28515625" style="476" customWidth="1"/>
    <col min="4101" max="4101" width="14.85546875" style="476" bestFit="1" customWidth="1"/>
    <col min="4102" max="4102" width="13" style="476" customWidth="1"/>
    <col min="4103" max="4103" width="14" style="476" bestFit="1" customWidth="1"/>
    <col min="4104" max="4104" width="17.140625" style="476" customWidth="1"/>
    <col min="4105" max="4105" width="18.140625" style="476" bestFit="1" customWidth="1"/>
    <col min="4106" max="4106" width="12.140625" style="476" customWidth="1"/>
    <col min="4107" max="4107" width="2.7109375" style="476" customWidth="1"/>
    <col min="4108" max="4354" width="17.7109375" style="476"/>
    <col min="4355" max="4355" width="2.85546875" style="476" customWidth="1"/>
    <col min="4356" max="4356" width="31.28515625" style="476" customWidth="1"/>
    <col min="4357" max="4357" width="14.85546875" style="476" bestFit="1" customWidth="1"/>
    <col min="4358" max="4358" width="13" style="476" customWidth="1"/>
    <col min="4359" max="4359" width="14" style="476" bestFit="1" customWidth="1"/>
    <col min="4360" max="4360" width="17.140625" style="476" customWidth="1"/>
    <col min="4361" max="4361" width="18.140625" style="476" bestFit="1" customWidth="1"/>
    <col min="4362" max="4362" width="12.140625" style="476" customWidth="1"/>
    <col min="4363" max="4363" width="2.7109375" style="476" customWidth="1"/>
    <col min="4364" max="4610" width="17.7109375" style="476"/>
    <col min="4611" max="4611" width="2.85546875" style="476" customWidth="1"/>
    <col min="4612" max="4612" width="31.28515625" style="476" customWidth="1"/>
    <col min="4613" max="4613" width="14.85546875" style="476" bestFit="1" customWidth="1"/>
    <col min="4614" max="4614" width="13" style="476" customWidth="1"/>
    <col min="4615" max="4615" width="14" style="476" bestFit="1" customWidth="1"/>
    <col min="4616" max="4616" width="17.140625" style="476" customWidth="1"/>
    <col min="4617" max="4617" width="18.140625" style="476" bestFit="1" customWidth="1"/>
    <col min="4618" max="4618" width="12.140625" style="476" customWidth="1"/>
    <col min="4619" max="4619" width="2.7109375" style="476" customWidth="1"/>
    <col min="4620" max="4866" width="17.7109375" style="476"/>
    <col min="4867" max="4867" width="2.85546875" style="476" customWidth="1"/>
    <col min="4868" max="4868" width="31.28515625" style="476" customWidth="1"/>
    <col min="4869" max="4869" width="14.85546875" style="476" bestFit="1" customWidth="1"/>
    <col min="4870" max="4870" width="13" style="476" customWidth="1"/>
    <col min="4871" max="4871" width="14" style="476" bestFit="1" customWidth="1"/>
    <col min="4872" max="4872" width="17.140625" style="476" customWidth="1"/>
    <col min="4873" max="4873" width="18.140625" style="476" bestFit="1" customWidth="1"/>
    <col min="4874" max="4874" width="12.140625" style="476" customWidth="1"/>
    <col min="4875" max="4875" width="2.7109375" style="476" customWidth="1"/>
    <col min="4876" max="5122" width="17.7109375" style="476"/>
    <col min="5123" max="5123" width="2.85546875" style="476" customWidth="1"/>
    <col min="5124" max="5124" width="31.28515625" style="476" customWidth="1"/>
    <col min="5125" max="5125" width="14.85546875" style="476" bestFit="1" customWidth="1"/>
    <col min="5126" max="5126" width="13" style="476" customWidth="1"/>
    <col min="5127" max="5127" width="14" style="476" bestFit="1" customWidth="1"/>
    <col min="5128" max="5128" width="17.140625" style="476" customWidth="1"/>
    <col min="5129" max="5129" width="18.140625" style="476" bestFit="1" customWidth="1"/>
    <col min="5130" max="5130" width="12.140625" style="476" customWidth="1"/>
    <col min="5131" max="5131" width="2.7109375" style="476" customWidth="1"/>
    <col min="5132" max="5378" width="17.7109375" style="476"/>
    <col min="5379" max="5379" width="2.85546875" style="476" customWidth="1"/>
    <col min="5380" max="5380" width="31.28515625" style="476" customWidth="1"/>
    <col min="5381" max="5381" width="14.85546875" style="476" bestFit="1" customWidth="1"/>
    <col min="5382" max="5382" width="13" style="476" customWidth="1"/>
    <col min="5383" max="5383" width="14" style="476" bestFit="1" customWidth="1"/>
    <col min="5384" max="5384" width="17.140625" style="476" customWidth="1"/>
    <col min="5385" max="5385" width="18.140625" style="476" bestFit="1" customWidth="1"/>
    <col min="5386" max="5386" width="12.140625" style="476" customWidth="1"/>
    <col min="5387" max="5387" width="2.7109375" style="476" customWidth="1"/>
    <col min="5388" max="5634" width="17.7109375" style="476"/>
    <col min="5635" max="5635" width="2.85546875" style="476" customWidth="1"/>
    <col min="5636" max="5636" width="31.28515625" style="476" customWidth="1"/>
    <col min="5637" max="5637" width="14.85546875" style="476" bestFit="1" customWidth="1"/>
    <col min="5638" max="5638" width="13" style="476" customWidth="1"/>
    <col min="5639" max="5639" width="14" style="476" bestFit="1" customWidth="1"/>
    <col min="5640" max="5640" width="17.140625" style="476" customWidth="1"/>
    <col min="5641" max="5641" width="18.140625" style="476" bestFit="1" customWidth="1"/>
    <col min="5642" max="5642" width="12.140625" style="476" customWidth="1"/>
    <col min="5643" max="5643" width="2.7109375" style="476" customWidth="1"/>
    <col min="5644" max="5890" width="17.7109375" style="476"/>
    <col min="5891" max="5891" width="2.85546875" style="476" customWidth="1"/>
    <col min="5892" max="5892" width="31.28515625" style="476" customWidth="1"/>
    <col min="5893" max="5893" width="14.85546875" style="476" bestFit="1" customWidth="1"/>
    <col min="5894" max="5894" width="13" style="476" customWidth="1"/>
    <col min="5895" max="5895" width="14" style="476" bestFit="1" customWidth="1"/>
    <col min="5896" max="5896" width="17.140625" style="476" customWidth="1"/>
    <col min="5897" max="5897" width="18.140625" style="476" bestFit="1" customWidth="1"/>
    <col min="5898" max="5898" width="12.140625" style="476" customWidth="1"/>
    <col min="5899" max="5899" width="2.7109375" style="476" customWidth="1"/>
    <col min="5900" max="6146" width="17.7109375" style="476"/>
    <col min="6147" max="6147" width="2.85546875" style="476" customWidth="1"/>
    <col min="6148" max="6148" width="31.28515625" style="476" customWidth="1"/>
    <col min="6149" max="6149" width="14.85546875" style="476" bestFit="1" customWidth="1"/>
    <col min="6150" max="6150" width="13" style="476" customWidth="1"/>
    <col min="6151" max="6151" width="14" style="476" bestFit="1" customWidth="1"/>
    <col min="6152" max="6152" width="17.140625" style="476" customWidth="1"/>
    <col min="6153" max="6153" width="18.140625" style="476" bestFit="1" customWidth="1"/>
    <col min="6154" max="6154" width="12.140625" style="476" customWidth="1"/>
    <col min="6155" max="6155" width="2.7109375" style="476" customWidth="1"/>
    <col min="6156" max="6402" width="17.7109375" style="476"/>
    <col min="6403" max="6403" width="2.85546875" style="476" customWidth="1"/>
    <col min="6404" max="6404" width="31.28515625" style="476" customWidth="1"/>
    <col min="6405" max="6405" width="14.85546875" style="476" bestFit="1" customWidth="1"/>
    <col min="6406" max="6406" width="13" style="476" customWidth="1"/>
    <col min="6407" max="6407" width="14" style="476" bestFit="1" customWidth="1"/>
    <col min="6408" max="6408" width="17.140625" style="476" customWidth="1"/>
    <col min="6409" max="6409" width="18.140625" style="476" bestFit="1" customWidth="1"/>
    <col min="6410" max="6410" width="12.140625" style="476" customWidth="1"/>
    <col min="6411" max="6411" width="2.7109375" style="476" customWidth="1"/>
    <col min="6412" max="6658" width="17.7109375" style="476"/>
    <col min="6659" max="6659" width="2.85546875" style="476" customWidth="1"/>
    <col min="6660" max="6660" width="31.28515625" style="476" customWidth="1"/>
    <col min="6661" max="6661" width="14.85546875" style="476" bestFit="1" customWidth="1"/>
    <col min="6662" max="6662" width="13" style="476" customWidth="1"/>
    <col min="6663" max="6663" width="14" style="476" bestFit="1" customWidth="1"/>
    <col min="6664" max="6664" width="17.140625" style="476" customWidth="1"/>
    <col min="6665" max="6665" width="18.140625" style="476" bestFit="1" customWidth="1"/>
    <col min="6666" max="6666" width="12.140625" style="476" customWidth="1"/>
    <col min="6667" max="6667" width="2.7109375" style="476" customWidth="1"/>
    <col min="6668" max="6914" width="17.7109375" style="476"/>
    <col min="6915" max="6915" width="2.85546875" style="476" customWidth="1"/>
    <col min="6916" max="6916" width="31.28515625" style="476" customWidth="1"/>
    <col min="6917" max="6917" width="14.85546875" style="476" bestFit="1" customWidth="1"/>
    <col min="6918" max="6918" width="13" style="476" customWidth="1"/>
    <col min="6919" max="6919" width="14" style="476" bestFit="1" customWidth="1"/>
    <col min="6920" max="6920" width="17.140625" style="476" customWidth="1"/>
    <col min="6921" max="6921" width="18.140625" style="476" bestFit="1" customWidth="1"/>
    <col min="6922" max="6922" width="12.140625" style="476" customWidth="1"/>
    <col min="6923" max="6923" width="2.7109375" style="476" customWidth="1"/>
    <col min="6924" max="7170" width="17.7109375" style="476"/>
    <col min="7171" max="7171" width="2.85546875" style="476" customWidth="1"/>
    <col min="7172" max="7172" width="31.28515625" style="476" customWidth="1"/>
    <col min="7173" max="7173" width="14.85546875" style="476" bestFit="1" customWidth="1"/>
    <col min="7174" max="7174" width="13" style="476" customWidth="1"/>
    <col min="7175" max="7175" width="14" style="476" bestFit="1" customWidth="1"/>
    <col min="7176" max="7176" width="17.140625" style="476" customWidth="1"/>
    <col min="7177" max="7177" width="18.140625" style="476" bestFit="1" customWidth="1"/>
    <col min="7178" max="7178" width="12.140625" style="476" customWidth="1"/>
    <col min="7179" max="7179" width="2.7109375" style="476" customWidth="1"/>
    <col min="7180" max="7426" width="17.7109375" style="476"/>
    <col min="7427" max="7427" width="2.85546875" style="476" customWidth="1"/>
    <col min="7428" max="7428" width="31.28515625" style="476" customWidth="1"/>
    <col min="7429" max="7429" width="14.85546875" style="476" bestFit="1" customWidth="1"/>
    <col min="7430" max="7430" width="13" style="476" customWidth="1"/>
    <col min="7431" max="7431" width="14" style="476" bestFit="1" customWidth="1"/>
    <col min="7432" max="7432" width="17.140625" style="476" customWidth="1"/>
    <col min="7433" max="7433" width="18.140625" style="476" bestFit="1" customWidth="1"/>
    <col min="7434" max="7434" width="12.140625" style="476" customWidth="1"/>
    <col min="7435" max="7435" width="2.7109375" style="476" customWidth="1"/>
    <col min="7436" max="7682" width="17.7109375" style="476"/>
    <col min="7683" max="7683" width="2.85546875" style="476" customWidth="1"/>
    <col min="7684" max="7684" width="31.28515625" style="476" customWidth="1"/>
    <col min="7685" max="7685" width="14.85546875" style="476" bestFit="1" customWidth="1"/>
    <col min="7686" max="7686" width="13" style="476" customWidth="1"/>
    <col min="7687" max="7687" width="14" style="476" bestFit="1" customWidth="1"/>
    <col min="7688" max="7688" width="17.140625" style="476" customWidth="1"/>
    <col min="7689" max="7689" width="18.140625" style="476" bestFit="1" customWidth="1"/>
    <col min="7690" max="7690" width="12.140625" style="476" customWidth="1"/>
    <col min="7691" max="7691" width="2.7109375" style="476" customWidth="1"/>
    <col min="7692" max="7938" width="17.7109375" style="476"/>
    <col min="7939" max="7939" width="2.85546875" style="476" customWidth="1"/>
    <col min="7940" max="7940" width="31.28515625" style="476" customWidth="1"/>
    <col min="7941" max="7941" width="14.85546875" style="476" bestFit="1" customWidth="1"/>
    <col min="7942" max="7942" width="13" style="476" customWidth="1"/>
    <col min="7943" max="7943" width="14" style="476" bestFit="1" customWidth="1"/>
    <col min="7944" max="7944" width="17.140625" style="476" customWidth="1"/>
    <col min="7945" max="7945" width="18.140625" style="476" bestFit="1" customWidth="1"/>
    <col min="7946" max="7946" width="12.140625" style="476" customWidth="1"/>
    <col min="7947" max="7947" width="2.7109375" style="476" customWidth="1"/>
    <col min="7948" max="8194" width="17.7109375" style="476"/>
    <col min="8195" max="8195" width="2.85546875" style="476" customWidth="1"/>
    <col min="8196" max="8196" width="31.28515625" style="476" customWidth="1"/>
    <col min="8197" max="8197" width="14.85546875" style="476" bestFit="1" customWidth="1"/>
    <col min="8198" max="8198" width="13" style="476" customWidth="1"/>
    <col min="8199" max="8199" width="14" style="476" bestFit="1" customWidth="1"/>
    <col min="8200" max="8200" width="17.140625" style="476" customWidth="1"/>
    <col min="8201" max="8201" width="18.140625" style="476" bestFit="1" customWidth="1"/>
    <col min="8202" max="8202" width="12.140625" style="476" customWidth="1"/>
    <col min="8203" max="8203" width="2.7109375" style="476" customWidth="1"/>
    <col min="8204" max="8450" width="17.7109375" style="476"/>
    <col min="8451" max="8451" width="2.85546875" style="476" customWidth="1"/>
    <col min="8452" max="8452" width="31.28515625" style="476" customWidth="1"/>
    <col min="8453" max="8453" width="14.85546875" style="476" bestFit="1" customWidth="1"/>
    <col min="8454" max="8454" width="13" style="476" customWidth="1"/>
    <col min="8455" max="8455" width="14" style="476" bestFit="1" customWidth="1"/>
    <col min="8456" max="8456" width="17.140625" style="476" customWidth="1"/>
    <col min="8457" max="8457" width="18.140625" style="476" bestFit="1" customWidth="1"/>
    <col min="8458" max="8458" width="12.140625" style="476" customWidth="1"/>
    <col min="8459" max="8459" width="2.7109375" style="476" customWidth="1"/>
    <col min="8460" max="8706" width="17.7109375" style="476"/>
    <col min="8707" max="8707" width="2.85546875" style="476" customWidth="1"/>
    <col min="8708" max="8708" width="31.28515625" style="476" customWidth="1"/>
    <col min="8709" max="8709" width="14.85546875" style="476" bestFit="1" customWidth="1"/>
    <col min="8710" max="8710" width="13" style="476" customWidth="1"/>
    <col min="8711" max="8711" width="14" style="476" bestFit="1" customWidth="1"/>
    <col min="8712" max="8712" width="17.140625" style="476" customWidth="1"/>
    <col min="8713" max="8713" width="18.140625" style="476" bestFit="1" customWidth="1"/>
    <col min="8714" max="8714" width="12.140625" style="476" customWidth="1"/>
    <col min="8715" max="8715" width="2.7109375" style="476" customWidth="1"/>
    <col min="8716" max="8962" width="17.7109375" style="476"/>
    <col min="8963" max="8963" width="2.85546875" style="476" customWidth="1"/>
    <col min="8964" max="8964" width="31.28515625" style="476" customWidth="1"/>
    <col min="8965" max="8965" width="14.85546875" style="476" bestFit="1" customWidth="1"/>
    <col min="8966" max="8966" width="13" style="476" customWidth="1"/>
    <col min="8967" max="8967" width="14" style="476" bestFit="1" customWidth="1"/>
    <col min="8968" max="8968" width="17.140625" style="476" customWidth="1"/>
    <col min="8969" max="8969" width="18.140625" style="476" bestFit="1" customWidth="1"/>
    <col min="8970" max="8970" width="12.140625" style="476" customWidth="1"/>
    <col min="8971" max="8971" width="2.7109375" style="476" customWidth="1"/>
    <col min="8972" max="9218" width="17.7109375" style="476"/>
    <col min="9219" max="9219" width="2.85546875" style="476" customWidth="1"/>
    <col min="9220" max="9220" width="31.28515625" style="476" customWidth="1"/>
    <col min="9221" max="9221" width="14.85546875" style="476" bestFit="1" customWidth="1"/>
    <col min="9222" max="9222" width="13" style="476" customWidth="1"/>
    <col min="9223" max="9223" width="14" style="476" bestFit="1" customWidth="1"/>
    <col min="9224" max="9224" width="17.140625" style="476" customWidth="1"/>
    <col min="9225" max="9225" width="18.140625" style="476" bestFit="1" customWidth="1"/>
    <col min="9226" max="9226" width="12.140625" style="476" customWidth="1"/>
    <col min="9227" max="9227" width="2.7109375" style="476" customWidth="1"/>
    <col min="9228" max="9474" width="17.7109375" style="476"/>
    <col min="9475" max="9475" width="2.85546875" style="476" customWidth="1"/>
    <col min="9476" max="9476" width="31.28515625" style="476" customWidth="1"/>
    <col min="9477" max="9477" width="14.85546875" style="476" bestFit="1" customWidth="1"/>
    <col min="9478" max="9478" width="13" style="476" customWidth="1"/>
    <col min="9479" max="9479" width="14" style="476" bestFit="1" customWidth="1"/>
    <col min="9480" max="9480" width="17.140625" style="476" customWidth="1"/>
    <col min="9481" max="9481" width="18.140625" style="476" bestFit="1" customWidth="1"/>
    <col min="9482" max="9482" width="12.140625" style="476" customWidth="1"/>
    <col min="9483" max="9483" width="2.7109375" style="476" customWidth="1"/>
    <col min="9484" max="9730" width="17.7109375" style="476"/>
    <col min="9731" max="9731" width="2.85546875" style="476" customWidth="1"/>
    <col min="9732" max="9732" width="31.28515625" style="476" customWidth="1"/>
    <col min="9733" max="9733" width="14.85546875" style="476" bestFit="1" customWidth="1"/>
    <col min="9734" max="9734" width="13" style="476" customWidth="1"/>
    <col min="9735" max="9735" width="14" style="476" bestFit="1" customWidth="1"/>
    <col min="9736" max="9736" width="17.140625" style="476" customWidth="1"/>
    <col min="9737" max="9737" width="18.140625" style="476" bestFit="1" customWidth="1"/>
    <col min="9738" max="9738" width="12.140625" style="476" customWidth="1"/>
    <col min="9739" max="9739" width="2.7109375" style="476" customWidth="1"/>
    <col min="9740" max="9986" width="17.7109375" style="476"/>
    <col min="9987" max="9987" width="2.85546875" style="476" customWidth="1"/>
    <col min="9988" max="9988" width="31.28515625" style="476" customWidth="1"/>
    <col min="9989" max="9989" width="14.85546875" style="476" bestFit="1" customWidth="1"/>
    <col min="9990" max="9990" width="13" style="476" customWidth="1"/>
    <col min="9991" max="9991" width="14" style="476" bestFit="1" customWidth="1"/>
    <col min="9992" max="9992" width="17.140625" style="476" customWidth="1"/>
    <col min="9993" max="9993" width="18.140625" style="476" bestFit="1" customWidth="1"/>
    <col min="9994" max="9994" width="12.140625" style="476" customWidth="1"/>
    <col min="9995" max="9995" width="2.7109375" style="476" customWidth="1"/>
    <col min="9996" max="10242" width="17.7109375" style="476"/>
    <col min="10243" max="10243" width="2.85546875" style="476" customWidth="1"/>
    <col min="10244" max="10244" width="31.28515625" style="476" customWidth="1"/>
    <col min="10245" max="10245" width="14.85546875" style="476" bestFit="1" customWidth="1"/>
    <col min="10246" max="10246" width="13" style="476" customWidth="1"/>
    <col min="10247" max="10247" width="14" style="476" bestFit="1" customWidth="1"/>
    <col min="10248" max="10248" width="17.140625" style="476" customWidth="1"/>
    <col min="10249" max="10249" width="18.140625" style="476" bestFit="1" customWidth="1"/>
    <col min="10250" max="10250" width="12.140625" style="476" customWidth="1"/>
    <col min="10251" max="10251" width="2.7109375" style="476" customWidth="1"/>
    <col min="10252" max="10498" width="17.7109375" style="476"/>
    <col min="10499" max="10499" width="2.85546875" style="476" customWidth="1"/>
    <col min="10500" max="10500" width="31.28515625" style="476" customWidth="1"/>
    <col min="10501" max="10501" width="14.85546875" style="476" bestFit="1" customWidth="1"/>
    <col min="10502" max="10502" width="13" style="476" customWidth="1"/>
    <col min="10503" max="10503" width="14" style="476" bestFit="1" customWidth="1"/>
    <col min="10504" max="10504" width="17.140625" style="476" customWidth="1"/>
    <col min="10505" max="10505" width="18.140625" style="476" bestFit="1" customWidth="1"/>
    <col min="10506" max="10506" width="12.140625" style="476" customWidth="1"/>
    <col min="10507" max="10507" width="2.7109375" style="476" customWidth="1"/>
    <col min="10508" max="10754" width="17.7109375" style="476"/>
    <col min="10755" max="10755" width="2.85546875" style="476" customWidth="1"/>
    <col min="10756" max="10756" width="31.28515625" style="476" customWidth="1"/>
    <col min="10757" max="10757" width="14.85546875" style="476" bestFit="1" customWidth="1"/>
    <col min="10758" max="10758" width="13" style="476" customWidth="1"/>
    <col min="10759" max="10759" width="14" style="476" bestFit="1" customWidth="1"/>
    <col min="10760" max="10760" width="17.140625" style="476" customWidth="1"/>
    <col min="10761" max="10761" width="18.140625" style="476" bestFit="1" customWidth="1"/>
    <col min="10762" max="10762" width="12.140625" style="476" customWidth="1"/>
    <col min="10763" max="10763" width="2.7109375" style="476" customWidth="1"/>
    <col min="10764" max="11010" width="17.7109375" style="476"/>
    <col min="11011" max="11011" width="2.85546875" style="476" customWidth="1"/>
    <col min="11012" max="11012" width="31.28515625" style="476" customWidth="1"/>
    <col min="11013" max="11013" width="14.85546875" style="476" bestFit="1" customWidth="1"/>
    <col min="11014" max="11014" width="13" style="476" customWidth="1"/>
    <col min="11015" max="11015" width="14" style="476" bestFit="1" customWidth="1"/>
    <col min="11016" max="11016" width="17.140625" style="476" customWidth="1"/>
    <col min="11017" max="11017" width="18.140625" style="476" bestFit="1" customWidth="1"/>
    <col min="11018" max="11018" width="12.140625" style="476" customWidth="1"/>
    <col min="11019" max="11019" width="2.7109375" style="476" customWidth="1"/>
    <col min="11020" max="11266" width="17.7109375" style="476"/>
    <col min="11267" max="11267" width="2.85546875" style="476" customWidth="1"/>
    <col min="11268" max="11268" width="31.28515625" style="476" customWidth="1"/>
    <col min="11269" max="11269" width="14.85546875" style="476" bestFit="1" customWidth="1"/>
    <col min="11270" max="11270" width="13" style="476" customWidth="1"/>
    <col min="11271" max="11271" width="14" style="476" bestFit="1" customWidth="1"/>
    <col min="11272" max="11272" width="17.140625" style="476" customWidth="1"/>
    <col min="11273" max="11273" width="18.140625" style="476" bestFit="1" customWidth="1"/>
    <col min="11274" max="11274" width="12.140625" style="476" customWidth="1"/>
    <col min="11275" max="11275" width="2.7109375" style="476" customWidth="1"/>
    <col min="11276" max="11522" width="17.7109375" style="476"/>
    <col min="11523" max="11523" width="2.85546875" style="476" customWidth="1"/>
    <col min="11524" max="11524" width="31.28515625" style="476" customWidth="1"/>
    <col min="11525" max="11525" width="14.85546875" style="476" bestFit="1" customWidth="1"/>
    <col min="11526" max="11526" width="13" style="476" customWidth="1"/>
    <col min="11527" max="11527" width="14" style="476" bestFit="1" customWidth="1"/>
    <col min="11528" max="11528" width="17.140625" style="476" customWidth="1"/>
    <col min="11529" max="11529" width="18.140625" style="476" bestFit="1" customWidth="1"/>
    <col min="11530" max="11530" width="12.140625" style="476" customWidth="1"/>
    <col min="11531" max="11531" width="2.7109375" style="476" customWidth="1"/>
    <col min="11532" max="11778" width="17.7109375" style="476"/>
    <col min="11779" max="11779" width="2.85546875" style="476" customWidth="1"/>
    <col min="11780" max="11780" width="31.28515625" style="476" customWidth="1"/>
    <col min="11781" max="11781" width="14.85546875" style="476" bestFit="1" customWidth="1"/>
    <col min="11782" max="11782" width="13" style="476" customWidth="1"/>
    <col min="11783" max="11783" width="14" style="476" bestFit="1" customWidth="1"/>
    <col min="11784" max="11784" width="17.140625" style="476" customWidth="1"/>
    <col min="11785" max="11785" width="18.140625" style="476" bestFit="1" customWidth="1"/>
    <col min="11786" max="11786" width="12.140625" style="476" customWidth="1"/>
    <col min="11787" max="11787" width="2.7109375" style="476" customWidth="1"/>
    <col min="11788" max="12034" width="17.7109375" style="476"/>
    <col min="12035" max="12035" width="2.85546875" style="476" customWidth="1"/>
    <col min="12036" max="12036" width="31.28515625" style="476" customWidth="1"/>
    <col min="12037" max="12037" width="14.85546875" style="476" bestFit="1" customWidth="1"/>
    <col min="12038" max="12038" width="13" style="476" customWidth="1"/>
    <col min="12039" max="12039" width="14" style="476" bestFit="1" customWidth="1"/>
    <col min="12040" max="12040" width="17.140625" style="476" customWidth="1"/>
    <col min="12041" max="12041" width="18.140625" style="476" bestFit="1" customWidth="1"/>
    <col min="12042" max="12042" width="12.140625" style="476" customWidth="1"/>
    <col min="12043" max="12043" width="2.7109375" style="476" customWidth="1"/>
    <col min="12044" max="12290" width="17.7109375" style="476"/>
    <col min="12291" max="12291" width="2.85546875" style="476" customWidth="1"/>
    <col min="12292" max="12292" width="31.28515625" style="476" customWidth="1"/>
    <col min="12293" max="12293" width="14.85546875" style="476" bestFit="1" customWidth="1"/>
    <col min="12294" max="12294" width="13" style="476" customWidth="1"/>
    <col min="12295" max="12295" width="14" style="476" bestFit="1" customWidth="1"/>
    <col min="12296" max="12296" width="17.140625" style="476" customWidth="1"/>
    <col min="12297" max="12297" width="18.140625" style="476" bestFit="1" customWidth="1"/>
    <col min="12298" max="12298" width="12.140625" style="476" customWidth="1"/>
    <col min="12299" max="12299" width="2.7109375" style="476" customWidth="1"/>
    <col min="12300" max="12546" width="17.7109375" style="476"/>
    <col min="12547" max="12547" width="2.85546875" style="476" customWidth="1"/>
    <col min="12548" max="12548" width="31.28515625" style="476" customWidth="1"/>
    <col min="12549" max="12549" width="14.85546875" style="476" bestFit="1" customWidth="1"/>
    <col min="12550" max="12550" width="13" style="476" customWidth="1"/>
    <col min="12551" max="12551" width="14" style="476" bestFit="1" customWidth="1"/>
    <col min="12552" max="12552" width="17.140625" style="476" customWidth="1"/>
    <col min="12553" max="12553" width="18.140625" style="476" bestFit="1" customWidth="1"/>
    <col min="12554" max="12554" width="12.140625" style="476" customWidth="1"/>
    <col min="12555" max="12555" width="2.7109375" style="476" customWidth="1"/>
    <col min="12556" max="12802" width="17.7109375" style="476"/>
    <col min="12803" max="12803" width="2.85546875" style="476" customWidth="1"/>
    <col min="12804" max="12804" width="31.28515625" style="476" customWidth="1"/>
    <col min="12805" max="12805" width="14.85546875" style="476" bestFit="1" customWidth="1"/>
    <col min="12806" max="12806" width="13" style="476" customWidth="1"/>
    <col min="12807" max="12807" width="14" style="476" bestFit="1" customWidth="1"/>
    <col min="12808" max="12808" width="17.140625" style="476" customWidth="1"/>
    <col min="12809" max="12809" width="18.140625" style="476" bestFit="1" customWidth="1"/>
    <col min="12810" max="12810" width="12.140625" style="476" customWidth="1"/>
    <col min="12811" max="12811" width="2.7109375" style="476" customWidth="1"/>
    <col min="12812" max="13058" width="17.7109375" style="476"/>
    <col min="13059" max="13059" width="2.85546875" style="476" customWidth="1"/>
    <col min="13060" max="13060" width="31.28515625" style="476" customWidth="1"/>
    <col min="13061" max="13061" width="14.85546875" style="476" bestFit="1" customWidth="1"/>
    <col min="13062" max="13062" width="13" style="476" customWidth="1"/>
    <col min="13063" max="13063" width="14" style="476" bestFit="1" customWidth="1"/>
    <col min="13064" max="13064" width="17.140625" style="476" customWidth="1"/>
    <col min="13065" max="13065" width="18.140625" style="476" bestFit="1" customWidth="1"/>
    <col min="13066" max="13066" width="12.140625" style="476" customWidth="1"/>
    <col min="13067" max="13067" width="2.7109375" style="476" customWidth="1"/>
    <col min="13068" max="13314" width="17.7109375" style="476"/>
    <col min="13315" max="13315" width="2.85546875" style="476" customWidth="1"/>
    <col min="13316" max="13316" width="31.28515625" style="476" customWidth="1"/>
    <col min="13317" max="13317" width="14.85546875" style="476" bestFit="1" customWidth="1"/>
    <col min="13318" max="13318" width="13" style="476" customWidth="1"/>
    <col min="13319" max="13319" width="14" style="476" bestFit="1" customWidth="1"/>
    <col min="13320" max="13320" width="17.140625" style="476" customWidth="1"/>
    <col min="13321" max="13321" width="18.140625" style="476" bestFit="1" customWidth="1"/>
    <col min="13322" max="13322" width="12.140625" style="476" customWidth="1"/>
    <col min="13323" max="13323" width="2.7109375" style="476" customWidth="1"/>
    <col min="13324" max="13570" width="17.7109375" style="476"/>
    <col min="13571" max="13571" width="2.85546875" style="476" customWidth="1"/>
    <col min="13572" max="13572" width="31.28515625" style="476" customWidth="1"/>
    <col min="13573" max="13573" width="14.85546875" style="476" bestFit="1" customWidth="1"/>
    <col min="13574" max="13574" width="13" style="476" customWidth="1"/>
    <col min="13575" max="13575" width="14" style="476" bestFit="1" customWidth="1"/>
    <col min="13576" max="13576" width="17.140625" style="476" customWidth="1"/>
    <col min="13577" max="13577" width="18.140625" style="476" bestFit="1" customWidth="1"/>
    <col min="13578" max="13578" width="12.140625" style="476" customWidth="1"/>
    <col min="13579" max="13579" width="2.7109375" style="476" customWidth="1"/>
    <col min="13580" max="13826" width="17.7109375" style="476"/>
    <col min="13827" max="13827" width="2.85546875" style="476" customWidth="1"/>
    <col min="13828" max="13828" width="31.28515625" style="476" customWidth="1"/>
    <col min="13829" max="13829" width="14.85546875" style="476" bestFit="1" customWidth="1"/>
    <col min="13830" max="13830" width="13" style="476" customWidth="1"/>
    <col min="13831" max="13831" width="14" style="476" bestFit="1" customWidth="1"/>
    <col min="13832" max="13832" width="17.140625" style="476" customWidth="1"/>
    <col min="13833" max="13833" width="18.140625" style="476" bestFit="1" customWidth="1"/>
    <col min="13834" max="13834" width="12.140625" style="476" customWidth="1"/>
    <col min="13835" max="13835" width="2.7109375" style="476" customWidth="1"/>
    <col min="13836" max="14082" width="17.7109375" style="476"/>
    <col min="14083" max="14083" width="2.85546875" style="476" customWidth="1"/>
    <col min="14084" max="14084" width="31.28515625" style="476" customWidth="1"/>
    <col min="14085" max="14085" width="14.85546875" style="476" bestFit="1" customWidth="1"/>
    <col min="14086" max="14086" width="13" style="476" customWidth="1"/>
    <col min="14087" max="14087" width="14" style="476" bestFit="1" customWidth="1"/>
    <col min="14088" max="14088" width="17.140625" style="476" customWidth="1"/>
    <col min="14089" max="14089" width="18.140625" style="476" bestFit="1" customWidth="1"/>
    <col min="14090" max="14090" width="12.140625" style="476" customWidth="1"/>
    <col min="14091" max="14091" width="2.7109375" style="476" customWidth="1"/>
    <col min="14092" max="14338" width="17.7109375" style="476"/>
    <col min="14339" max="14339" width="2.85546875" style="476" customWidth="1"/>
    <col min="14340" max="14340" width="31.28515625" style="476" customWidth="1"/>
    <col min="14341" max="14341" width="14.85546875" style="476" bestFit="1" customWidth="1"/>
    <col min="14342" max="14342" width="13" style="476" customWidth="1"/>
    <col min="14343" max="14343" width="14" style="476" bestFit="1" customWidth="1"/>
    <col min="14344" max="14344" width="17.140625" style="476" customWidth="1"/>
    <col min="14345" max="14345" width="18.140625" style="476" bestFit="1" customWidth="1"/>
    <col min="14346" max="14346" width="12.140625" style="476" customWidth="1"/>
    <col min="14347" max="14347" width="2.7109375" style="476" customWidth="1"/>
    <col min="14348" max="14594" width="17.7109375" style="476"/>
    <col min="14595" max="14595" width="2.85546875" style="476" customWidth="1"/>
    <col min="14596" max="14596" width="31.28515625" style="476" customWidth="1"/>
    <col min="14597" max="14597" width="14.85546875" style="476" bestFit="1" customWidth="1"/>
    <col min="14598" max="14598" width="13" style="476" customWidth="1"/>
    <col min="14599" max="14599" width="14" style="476" bestFit="1" customWidth="1"/>
    <col min="14600" max="14600" width="17.140625" style="476" customWidth="1"/>
    <col min="14601" max="14601" width="18.140625" style="476" bestFit="1" customWidth="1"/>
    <col min="14602" max="14602" width="12.140625" style="476" customWidth="1"/>
    <col min="14603" max="14603" width="2.7109375" style="476" customWidth="1"/>
    <col min="14604" max="14850" width="17.7109375" style="476"/>
    <col min="14851" max="14851" width="2.85546875" style="476" customWidth="1"/>
    <col min="14852" max="14852" width="31.28515625" style="476" customWidth="1"/>
    <col min="14853" max="14853" width="14.85546875" style="476" bestFit="1" customWidth="1"/>
    <col min="14854" max="14854" width="13" style="476" customWidth="1"/>
    <col min="14855" max="14855" width="14" style="476" bestFit="1" customWidth="1"/>
    <col min="14856" max="14856" width="17.140625" style="476" customWidth="1"/>
    <col min="14857" max="14857" width="18.140625" style="476" bestFit="1" customWidth="1"/>
    <col min="14858" max="14858" width="12.140625" style="476" customWidth="1"/>
    <col min="14859" max="14859" width="2.7109375" style="476" customWidth="1"/>
    <col min="14860" max="15106" width="17.7109375" style="476"/>
    <col min="15107" max="15107" width="2.85546875" style="476" customWidth="1"/>
    <col min="15108" max="15108" width="31.28515625" style="476" customWidth="1"/>
    <col min="15109" max="15109" width="14.85546875" style="476" bestFit="1" customWidth="1"/>
    <col min="15110" max="15110" width="13" style="476" customWidth="1"/>
    <col min="15111" max="15111" width="14" style="476" bestFit="1" customWidth="1"/>
    <col min="15112" max="15112" width="17.140625" style="476" customWidth="1"/>
    <col min="15113" max="15113" width="18.140625" style="476" bestFit="1" customWidth="1"/>
    <col min="15114" max="15114" width="12.140625" style="476" customWidth="1"/>
    <col min="15115" max="15115" width="2.7109375" style="476" customWidth="1"/>
    <col min="15116" max="15362" width="17.7109375" style="476"/>
    <col min="15363" max="15363" width="2.85546875" style="476" customWidth="1"/>
    <col min="15364" max="15364" width="31.28515625" style="476" customWidth="1"/>
    <col min="15365" max="15365" width="14.85546875" style="476" bestFit="1" customWidth="1"/>
    <col min="15366" max="15366" width="13" style="476" customWidth="1"/>
    <col min="15367" max="15367" width="14" style="476" bestFit="1" customWidth="1"/>
    <col min="15368" max="15368" width="17.140625" style="476" customWidth="1"/>
    <col min="15369" max="15369" width="18.140625" style="476" bestFit="1" customWidth="1"/>
    <col min="15370" max="15370" width="12.140625" style="476" customWidth="1"/>
    <col min="15371" max="15371" width="2.7109375" style="476" customWidth="1"/>
    <col min="15372" max="15618" width="17.7109375" style="476"/>
    <col min="15619" max="15619" width="2.85546875" style="476" customWidth="1"/>
    <col min="15620" max="15620" width="31.28515625" style="476" customWidth="1"/>
    <col min="15621" max="15621" width="14.85546875" style="476" bestFit="1" customWidth="1"/>
    <col min="15622" max="15622" width="13" style="476" customWidth="1"/>
    <col min="15623" max="15623" width="14" style="476" bestFit="1" customWidth="1"/>
    <col min="15624" max="15624" width="17.140625" style="476" customWidth="1"/>
    <col min="15625" max="15625" width="18.140625" style="476" bestFit="1" customWidth="1"/>
    <col min="15626" max="15626" width="12.140625" style="476" customWidth="1"/>
    <col min="15627" max="15627" width="2.7109375" style="476" customWidth="1"/>
    <col min="15628" max="15874" width="17.7109375" style="476"/>
    <col min="15875" max="15875" width="2.85546875" style="476" customWidth="1"/>
    <col min="15876" max="15876" width="31.28515625" style="476" customWidth="1"/>
    <col min="15877" max="15877" width="14.85546875" style="476" bestFit="1" customWidth="1"/>
    <col min="15878" max="15878" width="13" style="476" customWidth="1"/>
    <col min="15879" max="15879" width="14" style="476" bestFit="1" customWidth="1"/>
    <col min="15880" max="15880" width="17.140625" style="476" customWidth="1"/>
    <col min="15881" max="15881" width="18.140625" style="476" bestFit="1" customWidth="1"/>
    <col min="15882" max="15882" width="12.140625" style="476" customWidth="1"/>
    <col min="15883" max="15883" width="2.7109375" style="476" customWidth="1"/>
    <col min="15884" max="16130" width="17.7109375" style="476"/>
    <col min="16131" max="16131" width="2.85546875" style="476" customWidth="1"/>
    <col min="16132" max="16132" width="31.28515625" style="476" customWidth="1"/>
    <col min="16133" max="16133" width="14.85546875" style="476" bestFit="1" customWidth="1"/>
    <col min="16134" max="16134" width="13" style="476" customWidth="1"/>
    <col min="16135" max="16135" width="14" style="476" bestFit="1" customWidth="1"/>
    <col min="16136" max="16136" width="17.140625" style="476" customWidth="1"/>
    <col min="16137" max="16137" width="18.140625" style="476" bestFit="1" customWidth="1"/>
    <col min="16138" max="16138" width="12.140625" style="476" customWidth="1"/>
    <col min="16139" max="16139" width="2.7109375" style="476" customWidth="1"/>
    <col min="16140" max="16384" width="17.7109375" style="476"/>
  </cols>
  <sheetData>
    <row r="3" spans="2:10" ht="15.75">
      <c r="B3" s="560" t="s">
        <v>3275</v>
      </c>
    </row>
    <row r="4" spans="2:10" ht="15.75">
      <c r="B4" s="557" t="str">
        <f>Bilanci!C3</f>
        <v>VITI 2013</v>
      </c>
    </row>
    <row r="7" spans="2:10" ht="15.75">
      <c r="B7" s="626" t="s">
        <v>3259</v>
      </c>
      <c r="C7" s="626"/>
      <c r="D7" s="626"/>
      <c r="E7" s="626"/>
      <c r="F7" s="626"/>
      <c r="G7" s="626"/>
      <c r="H7" s="626"/>
      <c r="I7" s="626"/>
      <c r="J7" s="626"/>
    </row>
    <row r="9" spans="2:10" ht="13.5" thickBot="1"/>
    <row r="10" spans="2:10" s="477" customFormat="1" ht="60.75" customHeight="1" thickTop="1">
      <c r="B10" s="493"/>
      <c r="C10" s="494"/>
      <c r="D10" s="495" t="s">
        <v>3235</v>
      </c>
      <c r="E10" s="495" t="s">
        <v>3236</v>
      </c>
      <c r="F10" s="495" t="s">
        <v>3237</v>
      </c>
      <c r="G10" s="495" t="s">
        <v>3262</v>
      </c>
      <c r="H10" s="495" t="s">
        <v>3238</v>
      </c>
      <c r="I10" s="495" t="s">
        <v>3244</v>
      </c>
      <c r="J10" s="496" t="s">
        <v>3239</v>
      </c>
    </row>
    <row r="11" spans="2:10" s="478" customFormat="1" ht="16.5" customHeight="1">
      <c r="B11" s="497" t="s">
        <v>565</v>
      </c>
      <c r="C11" s="498" t="s">
        <v>3260</v>
      </c>
      <c r="D11" s="555">
        <v>100000</v>
      </c>
      <c r="E11" s="555">
        <v>0</v>
      </c>
      <c r="F11" s="555">
        <v>0</v>
      </c>
      <c r="G11" s="555">
        <v>0</v>
      </c>
      <c r="H11" s="555">
        <v>0</v>
      </c>
      <c r="I11" s="555">
        <v>0</v>
      </c>
      <c r="J11" s="499">
        <f>SUM(D11:I11)</f>
        <v>100000</v>
      </c>
    </row>
    <row r="12" spans="2:10" s="478" customFormat="1" ht="16.5" customHeight="1">
      <c r="B12" s="500">
        <v>1</v>
      </c>
      <c r="C12" s="501" t="s">
        <v>3261</v>
      </c>
      <c r="D12" s="556"/>
      <c r="E12" s="556"/>
      <c r="F12" s="556"/>
      <c r="G12" s="556"/>
      <c r="H12" s="556"/>
      <c r="I12" s="556"/>
      <c r="J12" s="499">
        <f>SUM(D12:I12)</f>
        <v>0</v>
      </c>
    </row>
    <row r="13" spans="2:10" s="478" customFormat="1" ht="16.5" customHeight="1">
      <c r="B13" s="500">
        <v>2</v>
      </c>
      <c r="C13" s="501" t="s">
        <v>3240</v>
      </c>
      <c r="D13" s="556"/>
      <c r="E13" s="556"/>
      <c r="F13" s="556"/>
      <c r="G13" s="556"/>
      <c r="H13" s="556"/>
      <c r="I13" s="556"/>
      <c r="J13" s="499">
        <f>SUM(D13:I13)</f>
        <v>0</v>
      </c>
    </row>
    <row r="14" spans="2:10" s="478" customFormat="1" ht="16.5" customHeight="1">
      <c r="B14" s="500">
        <v>3</v>
      </c>
      <c r="C14" s="501" t="s">
        <v>3241</v>
      </c>
      <c r="D14" s="556"/>
      <c r="E14" s="556"/>
      <c r="F14" s="556"/>
      <c r="G14" s="556"/>
      <c r="H14" s="556"/>
      <c r="I14" s="556"/>
      <c r="J14" s="499">
        <f>SUM(D14:I14)</f>
        <v>0</v>
      </c>
    </row>
    <row r="15" spans="2:10" s="478" customFormat="1" ht="16.5" customHeight="1">
      <c r="B15" s="500">
        <v>4</v>
      </c>
      <c r="C15" s="501" t="s">
        <v>3242</v>
      </c>
      <c r="D15" s="556"/>
      <c r="E15" s="556"/>
      <c r="F15" s="556"/>
      <c r="G15" s="556"/>
      <c r="H15" s="556"/>
      <c r="I15" s="556"/>
      <c r="J15" s="499">
        <f>SUM(D15:I15)</f>
        <v>0</v>
      </c>
    </row>
    <row r="16" spans="2:10" s="478" customFormat="1" ht="16.5" customHeight="1">
      <c r="B16" s="497" t="s">
        <v>2229</v>
      </c>
      <c r="C16" s="498" t="s">
        <v>3267</v>
      </c>
      <c r="D16" s="509">
        <f t="shared" ref="D16:J16" si="0">SUM(D11:D15)</f>
        <v>100000</v>
      </c>
      <c r="E16" s="509">
        <f t="shared" si="0"/>
        <v>0</v>
      </c>
      <c r="F16" s="509">
        <f t="shared" si="0"/>
        <v>0</v>
      </c>
      <c r="G16" s="509">
        <f t="shared" si="0"/>
        <v>0</v>
      </c>
      <c r="H16" s="509">
        <f t="shared" si="0"/>
        <v>0</v>
      </c>
      <c r="I16" s="509">
        <f t="shared" si="0"/>
        <v>0</v>
      </c>
      <c r="J16" s="499">
        <f t="shared" si="0"/>
        <v>100000</v>
      </c>
    </row>
    <row r="17" spans="2:12" s="478" customFormat="1" ht="16.5" customHeight="1">
      <c r="B17" s="502">
        <v>1</v>
      </c>
      <c r="C17" s="501" t="s">
        <v>3261</v>
      </c>
      <c r="D17" s="503"/>
      <c r="E17" s="503"/>
      <c r="F17" s="503"/>
      <c r="G17" s="503"/>
      <c r="H17" s="503"/>
      <c r="I17" s="503">
        <f>PASH!E38</f>
        <v>-260638</v>
      </c>
      <c r="J17" s="499">
        <f>SUM(D17:I17)</f>
        <v>-260638</v>
      </c>
    </row>
    <row r="18" spans="2:12" s="478" customFormat="1" ht="16.5" customHeight="1">
      <c r="B18" s="502">
        <v>2</v>
      </c>
      <c r="C18" s="501" t="s">
        <v>3240</v>
      </c>
      <c r="D18" s="503"/>
      <c r="E18" s="503"/>
      <c r="F18" s="503"/>
      <c r="G18" s="503"/>
      <c r="H18" s="503"/>
      <c r="I18" s="503"/>
      <c r="J18" s="504">
        <v>0</v>
      </c>
    </row>
    <row r="19" spans="2:12" s="478" customFormat="1" ht="16.5" customHeight="1">
      <c r="B19" s="502">
        <v>3</v>
      </c>
      <c r="C19" s="501" t="s">
        <v>3243</v>
      </c>
      <c r="D19" s="503"/>
      <c r="E19" s="503"/>
      <c r="F19" s="503"/>
      <c r="G19" s="503"/>
      <c r="H19" s="503"/>
      <c r="I19" s="503"/>
      <c r="J19" s="504">
        <v>0</v>
      </c>
    </row>
    <row r="20" spans="2:12" s="478" customFormat="1" ht="16.5" customHeight="1">
      <c r="B20" s="502">
        <v>4</v>
      </c>
      <c r="C20" s="501" t="s">
        <v>3242</v>
      </c>
      <c r="D20" s="503"/>
      <c r="E20" s="503"/>
      <c r="F20" s="503"/>
      <c r="G20" s="503"/>
      <c r="H20" s="503"/>
      <c r="I20" s="503"/>
      <c r="J20" s="504">
        <v>0</v>
      </c>
    </row>
    <row r="21" spans="2:12" s="478" customFormat="1" ht="16.5" customHeight="1" thickBot="1">
      <c r="B21" s="505" t="s">
        <v>2305</v>
      </c>
      <c r="C21" s="506" t="s">
        <v>3279</v>
      </c>
      <c r="D21" s="507">
        <f>SUM(D16:D20)</f>
        <v>100000</v>
      </c>
      <c r="E21" s="507">
        <f t="shared" ref="E21:H21" si="1">SUM(E16:E20)</f>
        <v>0</v>
      </c>
      <c r="F21" s="507">
        <f t="shared" si="1"/>
        <v>0</v>
      </c>
      <c r="G21" s="507">
        <f t="shared" si="1"/>
        <v>0</v>
      </c>
      <c r="H21" s="507">
        <f t="shared" si="1"/>
        <v>0</v>
      </c>
      <c r="I21" s="507">
        <f>SUM(I16:I20)</f>
        <v>-260638</v>
      </c>
      <c r="J21" s="508">
        <f>SUM(J16:J20)</f>
        <v>-160638</v>
      </c>
      <c r="L21" s="479"/>
    </row>
    <row r="22" spans="2:12" ht="13.5" thickTop="1"/>
    <row r="24" spans="2:12">
      <c r="I24" s="510"/>
      <c r="J24" s="511"/>
    </row>
    <row r="25" spans="2:12">
      <c r="J25" s="514"/>
    </row>
    <row r="27" spans="2:12">
      <c r="I27" s="510"/>
      <c r="J27" s="511"/>
    </row>
    <row r="28" spans="2:12">
      <c r="J28" s="514"/>
    </row>
  </sheetData>
  <mergeCells count="1">
    <mergeCell ref="B7:J7"/>
  </mergeCells>
  <printOptions horizontalCentered="1"/>
  <pageMargins left="0.74803149606299213" right="0.74803149606299213" top="0.98425196850393704" bottom="0.98425196850393704" header="0.51181102362204722" footer="0.51181102362204722"/>
  <pageSetup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5"/>
  <sheetViews>
    <sheetView topLeftCell="A896" workbookViewId="0">
      <selection activeCell="A912" sqref="A912"/>
    </sheetView>
  </sheetViews>
  <sheetFormatPr defaultRowHeight="15"/>
  <cols>
    <col min="1" max="1" width="9.140625" style="37"/>
    <col min="2" max="2" width="18.85546875" style="33" customWidth="1"/>
    <col min="3" max="3" width="41.28515625" style="31" bestFit="1" customWidth="1"/>
    <col min="4" max="4" width="18" style="36" bestFit="1" customWidth="1"/>
    <col min="5" max="9" width="18" style="31" bestFit="1" customWidth="1"/>
  </cols>
  <sheetData>
    <row r="1" spans="1:9">
      <c r="B1" s="28" t="s">
        <v>293</v>
      </c>
      <c r="C1" s="25" t="s">
        <v>294</v>
      </c>
      <c r="D1" s="26"/>
      <c r="E1" s="25"/>
      <c r="F1" s="25" t="s">
        <v>295</v>
      </c>
      <c r="G1" s="25">
        <v>4</v>
      </c>
      <c r="H1" s="25"/>
      <c r="I1" s="25"/>
    </row>
    <row r="2" spans="1:9">
      <c r="B2" s="28" t="s">
        <v>296</v>
      </c>
      <c r="C2" s="25"/>
      <c r="D2" s="26"/>
      <c r="E2" s="25"/>
      <c r="F2" s="25"/>
      <c r="G2" s="25"/>
      <c r="H2" s="25"/>
      <c r="I2" s="25"/>
    </row>
    <row r="3" spans="1:9">
      <c r="B3" s="28" t="s">
        <v>297</v>
      </c>
      <c r="C3" s="25" t="s">
        <v>298</v>
      </c>
      <c r="D3" s="26"/>
      <c r="E3" s="25"/>
      <c r="F3" s="25"/>
      <c r="G3" s="25"/>
      <c r="H3" s="25"/>
      <c r="I3" s="25"/>
    </row>
    <row r="4" spans="1:9">
      <c r="B4" s="28"/>
      <c r="C4" s="25"/>
      <c r="D4" s="26"/>
      <c r="E4" s="25"/>
      <c r="F4" s="25"/>
      <c r="G4" s="25"/>
      <c r="H4" s="25"/>
      <c r="I4" s="25"/>
    </row>
    <row r="5" spans="1:9">
      <c r="B5" s="21" t="s">
        <v>299</v>
      </c>
      <c r="C5" s="21">
        <v>2008</v>
      </c>
      <c r="D5" s="580" t="s">
        <v>300</v>
      </c>
      <c r="E5" s="580"/>
      <c r="F5" s="581" t="s">
        <v>870</v>
      </c>
      <c r="G5" s="581"/>
      <c r="H5" s="580" t="s">
        <v>301</v>
      </c>
      <c r="I5" s="580"/>
    </row>
    <row r="6" spans="1:9">
      <c r="B6" s="21"/>
      <c r="C6" s="22" t="s">
        <v>302</v>
      </c>
      <c r="D6" s="34" t="s">
        <v>871</v>
      </c>
      <c r="E6" s="22" t="s">
        <v>872</v>
      </c>
      <c r="F6" s="22" t="s">
        <v>871</v>
      </c>
      <c r="G6" s="22" t="s">
        <v>872</v>
      </c>
      <c r="H6" s="22" t="s">
        <v>871</v>
      </c>
      <c r="I6" s="22" t="s">
        <v>872</v>
      </c>
    </row>
    <row r="7" spans="1:9">
      <c r="A7" s="38" t="e">
        <f>IF(#REF!=Sheet1!B7,TRUE, FALSE)</f>
        <v>#REF!</v>
      </c>
      <c r="B7" s="28">
        <v>101001</v>
      </c>
      <c r="C7" s="25" t="s">
        <v>569</v>
      </c>
      <c r="D7" s="26">
        <v>0</v>
      </c>
      <c r="E7" s="26">
        <v>2500000000</v>
      </c>
      <c r="F7" s="25"/>
      <c r="G7" s="25"/>
      <c r="H7" s="27">
        <v>0</v>
      </c>
      <c r="I7" s="27">
        <v>2500000000</v>
      </c>
    </row>
    <row r="8" spans="1:9">
      <c r="A8" s="38" t="e">
        <f>IF(#REF!=Sheet1!B8,TRUE, FALSE)</f>
        <v>#REF!</v>
      </c>
      <c r="B8" s="28">
        <v>107801</v>
      </c>
      <c r="C8" s="25" t="s">
        <v>303</v>
      </c>
      <c r="D8" s="26">
        <v>0</v>
      </c>
      <c r="E8" s="26">
        <v>0</v>
      </c>
      <c r="F8" s="25"/>
      <c r="G8" s="26">
        <v>1695608793.5599999</v>
      </c>
      <c r="H8" s="27">
        <v>0</v>
      </c>
      <c r="I8" s="27">
        <v>1695608793.5599999</v>
      </c>
    </row>
    <row r="9" spans="1:9">
      <c r="A9" s="38" t="e">
        <f>IF(#REF!=Sheet1!B9,TRUE, FALSE)</f>
        <v>#REF!</v>
      </c>
      <c r="B9" s="28">
        <v>108001</v>
      </c>
      <c r="C9" s="25" t="s">
        <v>570</v>
      </c>
      <c r="D9" s="26">
        <v>1018925191.35</v>
      </c>
      <c r="E9" s="26">
        <v>0</v>
      </c>
      <c r="F9" s="25"/>
      <c r="G9" s="25"/>
      <c r="H9" s="27">
        <v>1018925191.35</v>
      </c>
      <c r="I9" s="27">
        <v>0</v>
      </c>
    </row>
    <row r="10" spans="1:9">
      <c r="A10" s="38" t="e">
        <f>IF(#REF!=Sheet1!B10,TRUE, FALSE)</f>
        <v>#REF!</v>
      </c>
      <c r="B10" s="28">
        <v>109001</v>
      </c>
      <c r="C10" s="25" t="s">
        <v>571</v>
      </c>
      <c r="D10" s="26">
        <v>0</v>
      </c>
      <c r="E10" s="26">
        <v>582425011.28999996</v>
      </c>
      <c r="F10" s="25"/>
      <c r="G10" s="25"/>
      <c r="H10" s="27">
        <v>0</v>
      </c>
      <c r="I10" s="27">
        <v>582425011.28999996</v>
      </c>
    </row>
    <row r="11" spans="1:9">
      <c r="A11" s="38" t="e">
        <f>IF(#REF!=Sheet1!B11,TRUE, FALSE)</f>
        <v>#REF!</v>
      </c>
      <c r="B11" s="28">
        <v>201001</v>
      </c>
      <c r="C11" s="25" t="s">
        <v>572</v>
      </c>
      <c r="D11" s="26">
        <v>881177523</v>
      </c>
      <c r="E11" s="26">
        <v>0</v>
      </c>
      <c r="F11" s="25"/>
      <c r="G11" s="25"/>
      <c r="H11" s="27">
        <v>881177523</v>
      </c>
      <c r="I11" s="27">
        <v>0</v>
      </c>
    </row>
    <row r="12" spans="1:9">
      <c r="A12" s="38" t="e">
        <f>IF(#REF!=Sheet1!B12,TRUE, FALSE)</f>
        <v>#REF!</v>
      </c>
      <c r="B12" s="28">
        <v>203001</v>
      </c>
      <c r="C12" s="25" t="s">
        <v>573</v>
      </c>
      <c r="D12" s="26">
        <v>2426324</v>
      </c>
      <c r="E12" s="26">
        <v>0</v>
      </c>
      <c r="F12" s="25"/>
      <c r="G12" s="25"/>
      <c r="H12" s="27">
        <v>2426324</v>
      </c>
      <c r="I12" s="27">
        <v>0</v>
      </c>
    </row>
    <row r="13" spans="1:9">
      <c r="A13" s="38" t="e">
        <f>IF(#REF!=Sheet1!B13,TRUE, FALSE)</f>
        <v>#REF!</v>
      </c>
      <c r="B13" s="28">
        <v>208002</v>
      </c>
      <c r="C13" s="25" t="s">
        <v>579</v>
      </c>
      <c r="D13" s="26">
        <v>511451291.30000001</v>
      </c>
      <c r="E13" s="26">
        <v>0</v>
      </c>
      <c r="F13" s="26">
        <v>22503627.879999999</v>
      </c>
      <c r="G13" s="26">
        <v>11574986</v>
      </c>
      <c r="H13" s="27">
        <v>522379933.18000001</v>
      </c>
      <c r="I13" s="27">
        <v>0</v>
      </c>
    </row>
    <row r="14" spans="1:9">
      <c r="A14" s="38" t="e">
        <f>IF(#REF!=Sheet1!B14,TRUE, FALSE)</f>
        <v>#REF!</v>
      </c>
      <c r="B14" s="28">
        <v>208003</v>
      </c>
      <c r="C14" s="25" t="s">
        <v>873</v>
      </c>
      <c r="D14" s="26">
        <v>6111490</v>
      </c>
      <c r="E14" s="26">
        <v>0</v>
      </c>
      <c r="F14" s="25"/>
      <c r="G14" s="25"/>
      <c r="H14" s="27">
        <v>6111490</v>
      </c>
      <c r="I14" s="27">
        <v>0</v>
      </c>
    </row>
    <row r="15" spans="1:9">
      <c r="A15" s="38" t="e">
        <f>IF(#REF!=Sheet1!B15,TRUE, FALSE)</f>
        <v>#REF!</v>
      </c>
      <c r="B15" s="28">
        <v>211101</v>
      </c>
      <c r="C15" s="25" t="s">
        <v>304</v>
      </c>
      <c r="D15" s="26">
        <v>0</v>
      </c>
      <c r="E15" s="26">
        <v>0</v>
      </c>
      <c r="F15" s="26">
        <v>104481400</v>
      </c>
      <c r="G15" s="25"/>
      <c r="H15" s="27">
        <v>104481400</v>
      </c>
      <c r="I15" s="27">
        <v>0</v>
      </c>
    </row>
    <row r="16" spans="1:9">
      <c r="A16" s="38" t="e">
        <f>IF(#REF!=Sheet1!B16,TRUE, FALSE)</f>
        <v>#REF!</v>
      </c>
      <c r="B16" s="28">
        <v>212101</v>
      </c>
      <c r="C16" s="25" t="s">
        <v>574</v>
      </c>
      <c r="D16" s="26">
        <v>3158768431.9299998</v>
      </c>
      <c r="E16" s="26">
        <v>0</v>
      </c>
      <c r="F16" s="25"/>
      <c r="G16" s="25"/>
      <c r="H16" s="27">
        <v>3158768431.9299998</v>
      </c>
      <c r="I16" s="27">
        <v>0</v>
      </c>
    </row>
    <row r="17" spans="1:9">
      <c r="A17" s="38" t="e">
        <f>IF(#REF!=Sheet1!B17,TRUE, FALSE)</f>
        <v>#REF!</v>
      </c>
      <c r="B17" s="28">
        <v>213101</v>
      </c>
      <c r="C17" s="25" t="s">
        <v>874</v>
      </c>
      <c r="D17" s="26">
        <v>8645585215.2600002</v>
      </c>
      <c r="E17" s="26">
        <v>0</v>
      </c>
      <c r="F17" s="26">
        <v>104064059.87</v>
      </c>
      <c r="G17" s="25"/>
      <c r="H17" s="27">
        <v>8749649275.1299992</v>
      </c>
      <c r="I17" s="27">
        <v>0</v>
      </c>
    </row>
    <row r="18" spans="1:9">
      <c r="A18" s="38" t="e">
        <f>IF(#REF!=Sheet1!B18,TRUE, FALSE)</f>
        <v>#REF!</v>
      </c>
      <c r="B18" s="28">
        <v>215101</v>
      </c>
      <c r="C18" s="25" t="s">
        <v>575</v>
      </c>
      <c r="D18" s="26">
        <v>87096541.659999996</v>
      </c>
      <c r="E18" s="26">
        <v>0</v>
      </c>
      <c r="F18" s="26">
        <v>1000000</v>
      </c>
      <c r="G18" s="25"/>
      <c r="H18" s="27">
        <v>88096541.659999996</v>
      </c>
      <c r="I18" s="27">
        <v>0</v>
      </c>
    </row>
    <row r="19" spans="1:9">
      <c r="A19" s="38" t="e">
        <f>IF(#REF!=Sheet1!B19,TRUE, FALSE)</f>
        <v>#REF!</v>
      </c>
      <c r="B19" s="28">
        <v>218101</v>
      </c>
      <c r="C19" s="25" t="s">
        <v>576</v>
      </c>
      <c r="D19" s="26">
        <v>31221090.370000001</v>
      </c>
      <c r="E19" s="26">
        <v>0</v>
      </c>
      <c r="F19" s="26">
        <v>370960</v>
      </c>
      <c r="G19" s="25"/>
      <c r="H19" s="27">
        <v>31592050.370000001</v>
      </c>
      <c r="I19" s="27">
        <v>0</v>
      </c>
    </row>
    <row r="20" spans="1:9">
      <c r="A20" s="38" t="e">
        <f>IF(#REF!=Sheet1!B20,TRUE, FALSE)</f>
        <v>#REF!</v>
      </c>
      <c r="B20" s="28">
        <v>218201</v>
      </c>
      <c r="C20" s="25" t="s">
        <v>577</v>
      </c>
      <c r="D20" s="26">
        <v>85516946.209999993</v>
      </c>
      <c r="E20" s="26">
        <v>0</v>
      </c>
      <c r="F20" s="26">
        <v>5288386</v>
      </c>
      <c r="G20" s="25"/>
      <c r="H20" s="27">
        <v>90805332.209999993</v>
      </c>
      <c r="I20" s="27">
        <v>0</v>
      </c>
    </row>
    <row r="21" spans="1:9">
      <c r="A21" s="38" t="e">
        <f>IF(#REF!=Sheet1!B21,TRUE, FALSE)</f>
        <v>#REF!</v>
      </c>
      <c r="B21" s="28">
        <v>218401</v>
      </c>
      <c r="C21" s="25" t="s">
        <v>578</v>
      </c>
      <c r="D21" s="26">
        <v>2271573</v>
      </c>
      <c r="E21" s="26">
        <v>0</v>
      </c>
      <c r="F21" s="25"/>
      <c r="G21" s="25"/>
      <c r="H21" s="27">
        <v>2271573</v>
      </c>
      <c r="I21" s="27">
        <v>0</v>
      </c>
    </row>
    <row r="22" spans="1:9">
      <c r="A22" s="38" t="e">
        <f>IF(#REF!=Sheet1!B22,TRUE, FALSE)</f>
        <v>#REF!</v>
      </c>
      <c r="B22" s="28">
        <v>231101</v>
      </c>
      <c r="C22" s="25" t="s">
        <v>875</v>
      </c>
      <c r="D22" s="26">
        <v>19760319.140000001</v>
      </c>
      <c r="E22" s="26">
        <v>0</v>
      </c>
      <c r="F22" s="25"/>
      <c r="G22" s="25"/>
      <c r="H22" s="27">
        <v>19760319.140000001</v>
      </c>
      <c r="I22" s="27">
        <v>0</v>
      </c>
    </row>
    <row r="23" spans="1:9">
      <c r="A23" s="38" t="e">
        <f>IF(#REF!=Sheet1!B23,TRUE, FALSE)</f>
        <v>#REF!</v>
      </c>
      <c r="B23" s="28">
        <v>231102</v>
      </c>
      <c r="C23" s="25" t="s">
        <v>876</v>
      </c>
      <c r="D23" s="26">
        <v>1535025</v>
      </c>
      <c r="E23" s="26">
        <v>0</v>
      </c>
      <c r="F23" s="25"/>
      <c r="G23" s="25"/>
      <c r="H23" s="27">
        <v>1535025</v>
      </c>
      <c r="I23" s="27">
        <v>0</v>
      </c>
    </row>
    <row r="24" spans="1:9">
      <c r="A24" s="39" t="e">
        <f>IF(#REF!=Sheet1!B24,TRUE, FALSE)</f>
        <v>#REF!</v>
      </c>
      <c r="B24" s="28">
        <v>231103</v>
      </c>
      <c r="C24" s="25" t="s">
        <v>521</v>
      </c>
      <c r="D24" s="26">
        <v>104481400</v>
      </c>
      <c r="E24" s="26">
        <v>0</v>
      </c>
      <c r="F24" s="26">
        <v>19380460</v>
      </c>
      <c r="G24" s="26">
        <v>104481400</v>
      </c>
      <c r="H24" s="27">
        <v>19380460</v>
      </c>
      <c r="I24" s="27">
        <v>0</v>
      </c>
    </row>
    <row r="25" spans="1:9">
      <c r="A25" s="39" t="e">
        <f>IF(#REF!=Sheet1!B25,TRUE, FALSE)</f>
        <v>#REF!</v>
      </c>
      <c r="B25" s="28">
        <v>231108</v>
      </c>
      <c r="C25" s="25" t="s">
        <v>305</v>
      </c>
      <c r="D25" s="26">
        <v>0</v>
      </c>
      <c r="E25" s="26">
        <v>0</v>
      </c>
      <c r="F25" s="26">
        <v>108664711.28</v>
      </c>
      <c r="G25" s="25"/>
      <c r="H25" s="27">
        <v>108664711.28</v>
      </c>
      <c r="I25" s="27">
        <v>0</v>
      </c>
    </row>
    <row r="26" spans="1:9">
      <c r="A26" s="39" t="e">
        <f>IF(#REF!=Sheet1!B26,TRUE, FALSE)</f>
        <v>#REF!</v>
      </c>
      <c r="B26" s="28">
        <v>231109</v>
      </c>
      <c r="C26" s="25" t="s">
        <v>306</v>
      </c>
      <c r="D26" s="26">
        <v>0</v>
      </c>
      <c r="E26" s="26">
        <v>0</v>
      </c>
      <c r="F26" s="26">
        <v>14548212.5</v>
      </c>
      <c r="G26" s="25"/>
      <c r="H26" s="27">
        <v>14548212.5</v>
      </c>
      <c r="I26" s="27">
        <v>0</v>
      </c>
    </row>
    <row r="27" spans="1:9">
      <c r="A27" s="38" t="e">
        <f>IF(#REF!=Sheet1!B27,TRUE, FALSE)</f>
        <v>#REF!</v>
      </c>
      <c r="B27" s="28">
        <v>232101</v>
      </c>
      <c r="C27" s="25" t="s">
        <v>877</v>
      </c>
      <c r="D27" s="26">
        <v>2064574</v>
      </c>
      <c r="E27" s="26">
        <v>0</v>
      </c>
      <c r="F27" s="26">
        <v>1315437.5</v>
      </c>
      <c r="G27" s="26">
        <v>3151761.5</v>
      </c>
      <c r="H27" s="27">
        <v>228250</v>
      </c>
      <c r="I27" s="27">
        <v>0</v>
      </c>
    </row>
    <row r="28" spans="1:9">
      <c r="A28" s="38" t="e">
        <f>IF(#REF!=Sheet1!B28,TRUE, FALSE)</f>
        <v>#REF!</v>
      </c>
      <c r="B28" s="28">
        <v>232102</v>
      </c>
      <c r="C28" s="25" t="s">
        <v>764</v>
      </c>
      <c r="D28" s="26">
        <v>6216750</v>
      </c>
      <c r="E28" s="26">
        <v>0</v>
      </c>
      <c r="F28" s="25"/>
      <c r="G28" s="25"/>
      <c r="H28" s="27">
        <v>6216750</v>
      </c>
      <c r="I28" s="27">
        <v>0</v>
      </c>
    </row>
    <row r="29" spans="1:9">
      <c r="A29" s="38" t="e">
        <f>IF(#REF!=Sheet1!B29,TRUE, FALSE)</f>
        <v>#REF!</v>
      </c>
      <c r="B29" s="28">
        <v>232103</v>
      </c>
      <c r="C29" s="25" t="s">
        <v>521</v>
      </c>
      <c r="D29" s="26">
        <v>19380460</v>
      </c>
      <c r="E29" s="26">
        <v>0</v>
      </c>
      <c r="F29" s="26">
        <v>10000000</v>
      </c>
      <c r="G29" s="26">
        <v>19380460</v>
      </c>
      <c r="H29" s="27">
        <v>10000000</v>
      </c>
      <c r="I29" s="27">
        <v>0</v>
      </c>
    </row>
    <row r="30" spans="1:9">
      <c r="A30" s="38" t="e">
        <f>IF(#REF!=Sheet1!B30,TRUE, FALSE)</f>
        <v>#REF!</v>
      </c>
      <c r="B30" s="28">
        <v>261108</v>
      </c>
      <c r="C30" s="25" t="s">
        <v>878</v>
      </c>
      <c r="D30" s="26">
        <v>100000</v>
      </c>
      <c r="E30" s="26">
        <v>0</v>
      </c>
      <c r="F30" s="25"/>
      <c r="G30" s="25"/>
      <c r="H30" s="27">
        <v>100000</v>
      </c>
      <c r="I30" s="27">
        <v>0</v>
      </c>
    </row>
    <row r="31" spans="1:9">
      <c r="A31" s="38" t="e">
        <f>IF(#REF!=Sheet1!B31,TRUE, FALSE)</f>
        <v>#REF!</v>
      </c>
      <c r="B31" s="28">
        <v>261109</v>
      </c>
      <c r="C31" s="25" t="s">
        <v>879</v>
      </c>
      <c r="D31" s="26">
        <v>100000</v>
      </c>
      <c r="E31" s="26">
        <v>0</v>
      </c>
      <c r="F31" s="25"/>
      <c r="G31" s="25"/>
      <c r="H31" s="27">
        <v>100000</v>
      </c>
      <c r="I31" s="27">
        <v>0</v>
      </c>
    </row>
    <row r="32" spans="1:9">
      <c r="A32" s="38" t="e">
        <f>IF(#REF!=Sheet1!B32,TRUE, FALSE)</f>
        <v>#REF!</v>
      </c>
      <c r="B32" s="28">
        <v>261110</v>
      </c>
      <c r="C32" s="25" t="s">
        <v>880</v>
      </c>
      <c r="D32" s="26">
        <v>100000</v>
      </c>
      <c r="E32" s="26">
        <v>0</v>
      </c>
      <c r="F32" s="25"/>
      <c r="G32" s="25"/>
      <c r="H32" s="27">
        <v>100000</v>
      </c>
      <c r="I32" s="27">
        <v>0</v>
      </c>
    </row>
    <row r="33" spans="1:9">
      <c r="A33" s="38" t="e">
        <f>IF(#REF!=Sheet1!B33,TRUE, FALSE)</f>
        <v>#REF!</v>
      </c>
      <c r="B33" s="28">
        <v>280101</v>
      </c>
      <c r="C33" s="25" t="s">
        <v>580</v>
      </c>
      <c r="D33" s="26">
        <v>0</v>
      </c>
      <c r="E33" s="26">
        <v>641056646</v>
      </c>
      <c r="F33" s="25"/>
      <c r="G33" s="25"/>
      <c r="H33" s="27">
        <v>0</v>
      </c>
      <c r="I33" s="27">
        <v>641056646</v>
      </c>
    </row>
    <row r="34" spans="1:9">
      <c r="A34" s="38" t="e">
        <f>IF(#REF!=Sheet1!B34,TRUE, FALSE)</f>
        <v>#REF!</v>
      </c>
      <c r="B34" s="28">
        <v>280301</v>
      </c>
      <c r="C34" s="25" t="s">
        <v>581</v>
      </c>
      <c r="D34" s="26">
        <v>0</v>
      </c>
      <c r="E34" s="26">
        <v>1765148</v>
      </c>
      <c r="F34" s="25"/>
      <c r="G34" s="25"/>
      <c r="H34" s="27">
        <v>0</v>
      </c>
      <c r="I34" s="27">
        <v>1765148</v>
      </c>
    </row>
    <row r="35" spans="1:9">
      <c r="A35" s="38" t="e">
        <f>IF(#REF!=Sheet1!B35,TRUE, FALSE)</f>
        <v>#REF!</v>
      </c>
      <c r="B35" s="28">
        <v>281201</v>
      </c>
      <c r="C35" s="25" t="s">
        <v>582</v>
      </c>
      <c r="D35" s="26">
        <v>0</v>
      </c>
      <c r="E35" s="26">
        <v>249695794</v>
      </c>
      <c r="F35" s="26">
        <v>39484605</v>
      </c>
      <c r="G35" s="26">
        <v>69843680</v>
      </c>
      <c r="H35" s="27">
        <v>0</v>
      </c>
      <c r="I35" s="27">
        <v>280054869</v>
      </c>
    </row>
    <row r="36" spans="1:9">
      <c r="A36" s="38" t="e">
        <f>IF(#REF!=Sheet1!B36,TRUE, FALSE)</f>
        <v>#REF!</v>
      </c>
      <c r="B36" s="28">
        <v>281301</v>
      </c>
      <c r="C36" s="25" t="s">
        <v>765</v>
      </c>
      <c r="D36" s="26">
        <v>0</v>
      </c>
      <c r="E36" s="26">
        <v>555749760</v>
      </c>
      <c r="F36" s="26">
        <v>111531813</v>
      </c>
      <c r="G36" s="26">
        <v>256323528</v>
      </c>
      <c r="H36" s="27">
        <v>0</v>
      </c>
      <c r="I36" s="27">
        <v>700541475</v>
      </c>
    </row>
    <row r="37" spans="1:9">
      <c r="A37" s="38" t="e">
        <f>IF(#REF!=Sheet1!B37,TRUE, FALSE)</f>
        <v>#REF!</v>
      </c>
      <c r="B37" s="28">
        <v>281501</v>
      </c>
      <c r="C37" s="25" t="s">
        <v>583</v>
      </c>
      <c r="D37" s="26">
        <v>0</v>
      </c>
      <c r="E37" s="26">
        <v>41926501</v>
      </c>
      <c r="F37" s="26">
        <v>2305983</v>
      </c>
      <c r="G37" s="26">
        <v>4222247</v>
      </c>
      <c r="H37" s="27">
        <v>0</v>
      </c>
      <c r="I37" s="27">
        <v>43842765</v>
      </c>
    </row>
    <row r="38" spans="1:9">
      <c r="A38" s="38" t="e">
        <f>IF(#REF!=Sheet1!B38,TRUE, FALSE)</f>
        <v>#REF!</v>
      </c>
      <c r="B38" s="28">
        <v>281801</v>
      </c>
      <c r="C38" s="25" t="s">
        <v>584</v>
      </c>
      <c r="D38" s="26">
        <v>0</v>
      </c>
      <c r="E38" s="26">
        <v>15563580</v>
      </c>
      <c r="F38" s="26">
        <v>990324</v>
      </c>
      <c r="G38" s="26">
        <v>1549333</v>
      </c>
      <c r="H38" s="27">
        <v>0</v>
      </c>
      <c r="I38" s="27">
        <v>16122589</v>
      </c>
    </row>
    <row r="39" spans="1:9">
      <c r="A39" s="38" t="e">
        <f>IF(#REF!=Sheet1!B39,TRUE, FALSE)</f>
        <v>#REF!</v>
      </c>
      <c r="B39" s="28">
        <v>281802</v>
      </c>
      <c r="C39" s="25" t="s">
        <v>585</v>
      </c>
      <c r="D39" s="26">
        <v>0</v>
      </c>
      <c r="E39" s="26">
        <v>23982324</v>
      </c>
      <c r="F39" s="26">
        <v>3928167</v>
      </c>
      <c r="G39" s="26">
        <v>10718590</v>
      </c>
      <c r="H39" s="27">
        <v>0</v>
      </c>
      <c r="I39" s="27">
        <v>30772747</v>
      </c>
    </row>
    <row r="40" spans="1:9">
      <c r="A40" s="38" t="e">
        <f>IF(#REF!=Sheet1!B40,TRUE, FALSE)</f>
        <v>#REF!</v>
      </c>
      <c r="B40" s="28">
        <v>281881</v>
      </c>
      <c r="C40" s="25" t="s">
        <v>766</v>
      </c>
      <c r="D40" s="26">
        <v>0</v>
      </c>
      <c r="E40" s="26">
        <v>87199164.340000004</v>
      </c>
      <c r="F40" s="26">
        <v>984990.74</v>
      </c>
      <c r="G40" s="26">
        <v>32583902.68</v>
      </c>
      <c r="H40" s="27">
        <v>0</v>
      </c>
      <c r="I40" s="27">
        <v>118798076.28</v>
      </c>
    </row>
    <row r="41" spans="1:9">
      <c r="A41" s="38" t="e">
        <f>IF(#REF!=Sheet1!B41,TRUE, FALSE)</f>
        <v>#REF!</v>
      </c>
      <c r="B41" s="28">
        <v>281882</v>
      </c>
      <c r="C41" s="25" t="s">
        <v>586</v>
      </c>
      <c r="D41" s="26">
        <v>0</v>
      </c>
      <c r="E41" s="26">
        <v>170293</v>
      </c>
      <c r="F41" s="25"/>
      <c r="G41" s="26">
        <v>35031</v>
      </c>
      <c r="H41" s="27">
        <v>0</v>
      </c>
      <c r="I41" s="27">
        <v>205324</v>
      </c>
    </row>
    <row r="42" spans="1:9">
      <c r="A42" s="38" t="e">
        <f>IF(#REF!=Sheet1!B42,TRUE, FALSE)</f>
        <v>#REF!</v>
      </c>
      <c r="B42" s="28">
        <v>311105</v>
      </c>
      <c r="C42" s="25" t="s">
        <v>816</v>
      </c>
      <c r="D42" s="26">
        <v>239798.39999999999</v>
      </c>
      <c r="E42" s="26">
        <v>0</v>
      </c>
      <c r="F42" s="25"/>
      <c r="G42" s="25"/>
      <c r="H42" s="27">
        <v>239798.39999999999</v>
      </c>
      <c r="I42" s="27">
        <v>0</v>
      </c>
    </row>
    <row r="43" spans="1:9" s="45" customFormat="1">
      <c r="A43" s="40" t="e">
        <f>IF(#REF!=Sheet1!B43,TRUE, FALSE)</f>
        <v>#REF!</v>
      </c>
      <c r="B43" s="41">
        <v>311109</v>
      </c>
      <c r="C43" s="42" t="s">
        <v>587</v>
      </c>
      <c r="D43" s="43">
        <v>902627.28</v>
      </c>
      <c r="E43" s="43">
        <v>0</v>
      </c>
      <c r="F43" s="43">
        <v>17313225.84</v>
      </c>
      <c r="G43" s="43">
        <v>18865175.890000001</v>
      </c>
      <c r="H43" s="44">
        <v>0</v>
      </c>
      <c r="I43" s="44">
        <v>649322.77</v>
      </c>
    </row>
    <row r="44" spans="1:9">
      <c r="A44" s="38" t="e">
        <f>IF(#REF!=Sheet1!B44,TRUE, FALSE)</f>
        <v>#REF!</v>
      </c>
      <c r="B44" s="28">
        <v>311112</v>
      </c>
      <c r="C44" s="25" t="s">
        <v>588</v>
      </c>
      <c r="D44" s="26">
        <v>2080197.65</v>
      </c>
      <c r="E44" s="26">
        <v>0</v>
      </c>
      <c r="F44" s="26">
        <v>26571388.640000001</v>
      </c>
      <c r="G44" s="26">
        <v>28020312.899999999</v>
      </c>
      <c r="H44" s="27">
        <v>631273.39</v>
      </c>
      <c r="I44" s="27">
        <v>0</v>
      </c>
    </row>
    <row r="45" spans="1:9">
      <c r="A45" s="38" t="e">
        <f>IF(#REF!=Sheet1!B45,TRUE, FALSE)</f>
        <v>#REF!</v>
      </c>
      <c r="B45" s="28">
        <v>311113</v>
      </c>
      <c r="C45" s="25" t="s">
        <v>881</v>
      </c>
      <c r="D45" s="26">
        <v>13846583.23</v>
      </c>
      <c r="E45" s="26">
        <v>0</v>
      </c>
      <c r="F45" s="25"/>
      <c r="G45" s="26">
        <v>56734.559999999998</v>
      </c>
      <c r="H45" s="27">
        <v>13789848.67</v>
      </c>
      <c r="I45" s="27">
        <v>0</v>
      </c>
    </row>
    <row r="46" spans="1:9">
      <c r="A46" s="38" t="e">
        <f>IF(#REF!=Sheet1!B46,TRUE, FALSE)</f>
        <v>#REF!</v>
      </c>
      <c r="B46" s="28">
        <v>312302</v>
      </c>
      <c r="C46" s="25" t="s">
        <v>882</v>
      </c>
      <c r="D46" s="26">
        <v>0</v>
      </c>
      <c r="E46" s="26">
        <v>0</v>
      </c>
      <c r="F46" s="26">
        <v>33718744.329999998</v>
      </c>
      <c r="G46" s="25"/>
      <c r="H46" s="27">
        <v>33718744.329999998</v>
      </c>
      <c r="I46" s="27">
        <v>0</v>
      </c>
    </row>
    <row r="47" spans="1:9">
      <c r="A47" s="38" t="e">
        <f>IF(#REF!=Sheet1!B47,TRUE, FALSE)</f>
        <v>#REF!</v>
      </c>
      <c r="B47" s="28">
        <v>312303</v>
      </c>
      <c r="C47" s="25" t="s">
        <v>589</v>
      </c>
      <c r="D47" s="26">
        <v>42337445.479999997</v>
      </c>
      <c r="E47" s="26">
        <v>0</v>
      </c>
      <c r="F47" s="25"/>
      <c r="G47" s="25"/>
      <c r="H47" s="27">
        <v>42337445.479999997</v>
      </c>
      <c r="I47" s="27">
        <v>0</v>
      </c>
    </row>
    <row r="48" spans="1:9">
      <c r="A48" s="38" t="e">
        <f>IF(#REF!=Sheet1!B48,TRUE, FALSE)</f>
        <v>#REF!</v>
      </c>
      <c r="B48" s="28">
        <v>312304</v>
      </c>
      <c r="C48" s="25" t="s">
        <v>590</v>
      </c>
      <c r="D48" s="26">
        <v>0</v>
      </c>
      <c r="E48" s="26">
        <v>0</v>
      </c>
      <c r="F48" s="26">
        <v>13221210.789999999</v>
      </c>
      <c r="G48" s="25"/>
      <c r="H48" s="27">
        <v>13221210.789999999</v>
      </c>
      <c r="I48" s="27">
        <v>0</v>
      </c>
    </row>
    <row r="49" spans="1:9">
      <c r="A49" s="38" t="e">
        <f>IF(#REF!=Sheet1!B49,TRUE, FALSE)</f>
        <v>#REF!</v>
      </c>
      <c r="B49" s="28">
        <v>312305</v>
      </c>
      <c r="C49" s="25" t="s">
        <v>591</v>
      </c>
      <c r="D49" s="26">
        <v>0</v>
      </c>
      <c r="E49" s="26">
        <v>0</v>
      </c>
      <c r="F49" s="26">
        <v>25931937.18</v>
      </c>
      <c r="G49" s="25"/>
      <c r="H49" s="27">
        <v>25931937.18</v>
      </c>
      <c r="I49" s="27">
        <v>0</v>
      </c>
    </row>
    <row r="50" spans="1:9">
      <c r="A50" s="38" t="e">
        <f>IF(#REF!=Sheet1!B50,TRUE, FALSE)</f>
        <v>#REF!</v>
      </c>
      <c r="B50" s="28">
        <v>312306</v>
      </c>
      <c r="C50" s="25" t="s">
        <v>592</v>
      </c>
      <c r="D50" s="26">
        <v>13247424.810000001</v>
      </c>
      <c r="E50" s="26">
        <v>0</v>
      </c>
      <c r="F50" s="26">
        <v>51666.67</v>
      </c>
      <c r="G50" s="25"/>
      <c r="H50" s="27">
        <v>13299091.48</v>
      </c>
      <c r="I50" s="27">
        <v>0</v>
      </c>
    </row>
    <row r="51" spans="1:9">
      <c r="A51" s="38" t="e">
        <f>IF(#REF!=Sheet1!B51,TRUE, FALSE)</f>
        <v>#REF!</v>
      </c>
      <c r="B51" s="28">
        <v>312307</v>
      </c>
      <c r="C51" s="25" t="s">
        <v>593</v>
      </c>
      <c r="D51" s="26">
        <v>13283573.01</v>
      </c>
      <c r="E51" s="26">
        <v>0</v>
      </c>
      <c r="F51" s="26">
        <v>11131377.49</v>
      </c>
      <c r="G51" s="26">
        <v>3858567.14</v>
      </c>
      <c r="H51" s="27">
        <v>20556383.359999999</v>
      </c>
      <c r="I51" s="27">
        <v>0</v>
      </c>
    </row>
    <row r="52" spans="1:9">
      <c r="A52" s="38" t="e">
        <f>IF(#REF!=Sheet1!B52,TRUE, FALSE)</f>
        <v>#REF!</v>
      </c>
      <c r="B52" s="28">
        <v>312308</v>
      </c>
      <c r="C52" s="25" t="s">
        <v>594</v>
      </c>
      <c r="D52" s="26">
        <v>253198.8</v>
      </c>
      <c r="E52" s="26">
        <v>0</v>
      </c>
      <c r="F52" s="25"/>
      <c r="G52" s="25"/>
      <c r="H52" s="27">
        <v>253198.8</v>
      </c>
      <c r="I52" s="27">
        <v>0</v>
      </c>
    </row>
    <row r="53" spans="1:9">
      <c r="A53" s="38" t="e">
        <f>IF(#REF!=Sheet1!B53,TRUE, FALSE)</f>
        <v>#REF!</v>
      </c>
      <c r="B53" s="28">
        <v>312309</v>
      </c>
      <c r="C53" s="25" t="s">
        <v>595</v>
      </c>
      <c r="D53" s="26">
        <v>2060534.53</v>
      </c>
      <c r="E53" s="26">
        <v>0</v>
      </c>
      <c r="F53" s="26">
        <v>6771971.6600000001</v>
      </c>
      <c r="G53" s="26">
        <v>2852813.81</v>
      </c>
      <c r="H53" s="27">
        <v>5979692.3799999999</v>
      </c>
      <c r="I53" s="27">
        <v>0</v>
      </c>
    </row>
    <row r="54" spans="1:9">
      <c r="A54" s="38" t="e">
        <f>IF(#REF!=Sheet1!B54,TRUE, FALSE)</f>
        <v>#REF!</v>
      </c>
      <c r="B54" s="28">
        <v>312310</v>
      </c>
      <c r="C54" s="25" t="s">
        <v>883</v>
      </c>
      <c r="D54" s="26">
        <v>0</v>
      </c>
      <c r="E54" s="26">
        <v>0</v>
      </c>
      <c r="F54" s="25"/>
      <c r="G54" s="26">
        <v>299304.15999999997</v>
      </c>
      <c r="H54" s="27">
        <v>0</v>
      </c>
      <c r="I54" s="27">
        <v>299304.15999999997</v>
      </c>
    </row>
    <row r="55" spans="1:9">
      <c r="A55" s="38" t="e">
        <f>IF(#REF!=Sheet1!B55,TRUE, FALSE)</f>
        <v>#REF!</v>
      </c>
      <c r="B55" s="28">
        <v>312311</v>
      </c>
      <c r="C55" s="25" t="s">
        <v>884</v>
      </c>
      <c r="D55" s="26">
        <v>0</v>
      </c>
      <c r="E55" s="26">
        <v>0</v>
      </c>
      <c r="F55" s="26">
        <v>2551000.27</v>
      </c>
      <c r="G55" s="26">
        <v>1715299.32</v>
      </c>
      <c r="H55" s="27">
        <v>835700.95</v>
      </c>
      <c r="I55" s="27">
        <v>0</v>
      </c>
    </row>
    <row r="56" spans="1:9">
      <c r="A56" s="38" t="e">
        <f>IF(#REF!=Sheet1!B56,TRUE, FALSE)</f>
        <v>#REF!</v>
      </c>
      <c r="B56" s="28">
        <v>312312</v>
      </c>
      <c r="C56" s="25" t="s">
        <v>885</v>
      </c>
      <c r="D56" s="26">
        <v>0</v>
      </c>
      <c r="E56" s="26">
        <v>0</v>
      </c>
      <c r="F56" s="26">
        <v>1803430.41</v>
      </c>
      <c r="G56" s="26">
        <v>65390</v>
      </c>
      <c r="H56" s="27">
        <v>1738040.41</v>
      </c>
      <c r="I56" s="27">
        <v>0</v>
      </c>
    </row>
    <row r="57" spans="1:9">
      <c r="A57" s="38" t="e">
        <f>IF(#REF!=Sheet1!B57,TRUE, FALSE)</f>
        <v>#REF!</v>
      </c>
      <c r="B57" s="28">
        <v>312313</v>
      </c>
      <c r="C57" s="25" t="s">
        <v>596</v>
      </c>
      <c r="D57" s="26">
        <v>0</v>
      </c>
      <c r="E57" s="26">
        <v>0</v>
      </c>
      <c r="F57" s="26">
        <v>170640</v>
      </c>
      <c r="G57" s="25"/>
      <c r="H57" s="27">
        <v>170640</v>
      </c>
      <c r="I57" s="27">
        <v>0</v>
      </c>
    </row>
    <row r="58" spans="1:9">
      <c r="A58" s="38" t="e">
        <f>IF(#REF!=Sheet1!B58,TRUE, FALSE)</f>
        <v>#REF!</v>
      </c>
      <c r="B58" s="28">
        <v>312314</v>
      </c>
      <c r="C58" s="25" t="s">
        <v>597</v>
      </c>
      <c r="D58" s="26">
        <v>1139964.3899999999</v>
      </c>
      <c r="E58" s="26">
        <v>0</v>
      </c>
      <c r="F58" s="26">
        <v>4665823.16</v>
      </c>
      <c r="G58" s="26">
        <v>1749031.09</v>
      </c>
      <c r="H58" s="27">
        <v>4056756.46</v>
      </c>
      <c r="I58" s="27">
        <v>0</v>
      </c>
    </row>
    <row r="59" spans="1:9">
      <c r="A59" s="38" t="e">
        <f>IF(#REF!=Sheet1!B59,TRUE, FALSE)</f>
        <v>#REF!</v>
      </c>
      <c r="B59" s="28">
        <v>312315</v>
      </c>
      <c r="C59" s="25" t="s">
        <v>598</v>
      </c>
      <c r="D59" s="26">
        <v>759424.43</v>
      </c>
      <c r="E59" s="26">
        <v>0</v>
      </c>
      <c r="F59" s="26">
        <v>1150525.56</v>
      </c>
      <c r="G59" s="26">
        <v>1124153.1000000001</v>
      </c>
      <c r="H59" s="27">
        <v>785796.89</v>
      </c>
      <c r="I59" s="27">
        <v>0</v>
      </c>
    </row>
    <row r="60" spans="1:9">
      <c r="A60" s="38" t="e">
        <f>IF(#REF!=Sheet1!B60,TRUE, FALSE)</f>
        <v>#REF!</v>
      </c>
      <c r="B60" s="28">
        <v>312316</v>
      </c>
      <c r="C60" s="25" t="s">
        <v>886</v>
      </c>
      <c r="D60" s="26">
        <v>7621138.2599999998</v>
      </c>
      <c r="E60" s="26">
        <v>0</v>
      </c>
      <c r="F60" s="26">
        <v>7844386.7599999998</v>
      </c>
      <c r="G60" s="26">
        <v>9704668.8399999999</v>
      </c>
      <c r="H60" s="27">
        <v>5760856.1799999997</v>
      </c>
      <c r="I60" s="27">
        <v>0</v>
      </c>
    </row>
    <row r="61" spans="1:9">
      <c r="A61" s="38" t="e">
        <f>IF(#REF!=Sheet1!B61,TRUE, FALSE)</f>
        <v>#REF!</v>
      </c>
      <c r="B61" s="28">
        <v>312317</v>
      </c>
      <c r="C61" s="25" t="s">
        <v>887</v>
      </c>
      <c r="D61" s="26">
        <v>3656961.08</v>
      </c>
      <c r="E61" s="26">
        <v>0</v>
      </c>
      <c r="F61" s="26">
        <v>3094780.28</v>
      </c>
      <c r="G61" s="26">
        <v>3699979.1</v>
      </c>
      <c r="H61" s="27">
        <v>3051762.26</v>
      </c>
      <c r="I61" s="27">
        <v>0</v>
      </c>
    </row>
    <row r="62" spans="1:9">
      <c r="A62" s="38" t="e">
        <f>IF(#REF!=Sheet1!B62,TRUE, FALSE)</f>
        <v>#REF!</v>
      </c>
      <c r="B62" s="28">
        <v>312318</v>
      </c>
      <c r="C62" s="25" t="s">
        <v>888</v>
      </c>
      <c r="D62" s="26">
        <v>1386552.33</v>
      </c>
      <c r="E62" s="26">
        <v>0</v>
      </c>
      <c r="F62" s="26">
        <v>1450379.83</v>
      </c>
      <c r="G62" s="26">
        <v>577243.48</v>
      </c>
      <c r="H62" s="27">
        <v>2259688.6800000002</v>
      </c>
      <c r="I62" s="27">
        <v>0</v>
      </c>
    </row>
    <row r="63" spans="1:9">
      <c r="A63" s="38" t="e">
        <f>IF(#REF!=Sheet1!B63,TRUE, FALSE)</f>
        <v>#REF!</v>
      </c>
      <c r="B63" s="28">
        <v>312319</v>
      </c>
      <c r="C63" s="25" t="s">
        <v>599</v>
      </c>
      <c r="D63" s="26">
        <v>1164695.6000000001</v>
      </c>
      <c r="E63" s="26">
        <v>0</v>
      </c>
      <c r="F63" s="26">
        <v>22500</v>
      </c>
      <c r="G63" s="26">
        <v>67772.160000000003</v>
      </c>
      <c r="H63" s="27">
        <v>1119423.44</v>
      </c>
      <c r="I63" s="27">
        <v>0</v>
      </c>
    </row>
    <row r="64" spans="1:9">
      <c r="A64" s="38" t="e">
        <f>IF(#REF!=Sheet1!B64,TRUE, FALSE)</f>
        <v>#REF!</v>
      </c>
      <c r="B64" s="28">
        <v>312403</v>
      </c>
      <c r="C64" s="25" t="s">
        <v>889</v>
      </c>
      <c r="D64" s="26">
        <v>14472753.210000001</v>
      </c>
      <c r="E64" s="26">
        <v>0</v>
      </c>
      <c r="F64" s="26">
        <v>53234697</v>
      </c>
      <c r="G64" s="26">
        <v>64893530.600000001</v>
      </c>
      <c r="H64" s="27">
        <v>2813919.61</v>
      </c>
      <c r="I64" s="27">
        <v>0</v>
      </c>
    </row>
    <row r="65" spans="1:9">
      <c r="A65" s="38" t="e">
        <f>IF(#REF!=Sheet1!B65,TRUE, FALSE)</f>
        <v>#REF!</v>
      </c>
      <c r="B65" s="28">
        <v>312404</v>
      </c>
      <c r="C65" s="25" t="s">
        <v>890</v>
      </c>
      <c r="D65" s="26">
        <v>1968176.48</v>
      </c>
      <c r="E65" s="26">
        <v>0</v>
      </c>
      <c r="F65" s="26">
        <v>36177568.329999998</v>
      </c>
      <c r="G65" s="26">
        <v>36607539.130000003</v>
      </c>
      <c r="H65" s="27">
        <v>1538205.68</v>
      </c>
      <c r="I65" s="27">
        <v>0</v>
      </c>
    </row>
    <row r="66" spans="1:9">
      <c r="A66" s="38" t="e">
        <f>IF(#REF!=Sheet1!B66,TRUE, FALSE)</f>
        <v>#REF!</v>
      </c>
      <c r="B66" s="28">
        <v>312405</v>
      </c>
      <c r="C66" s="25" t="s">
        <v>600</v>
      </c>
      <c r="D66" s="26">
        <v>150426251.00999999</v>
      </c>
      <c r="E66" s="26">
        <v>0</v>
      </c>
      <c r="F66" s="26">
        <v>366269029.27999997</v>
      </c>
      <c r="G66" s="26">
        <v>307866986.69</v>
      </c>
      <c r="H66" s="27">
        <v>208828293.59999999</v>
      </c>
      <c r="I66" s="27">
        <v>0</v>
      </c>
    </row>
    <row r="67" spans="1:9">
      <c r="A67" s="38" t="e">
        <f>IF(#REF!=Sheet1!B67,TRUE, FALSE)</f>
        <v>#REF!</v>
      </c>
      <c r="B67" s="28">
        <v>312407</v>
      </c>
      <c r="C67" s="25" t="s">
        <v>891</v>
      </c>
      <c r="D67" s="26">
        <v>1075780.07</v>
      </c>
      <c r="E67" s="26">
        <v>0</v>
      </c>
      <c r="F67" s="26">
        <v>3622526.14</v>
      </c>
      <c r="G67" s="26">
        <v>3667002.44</v>
      </c>
      <c r="H67" s="27">
        <v>1031303.77</v>
      </c>
      <c r="I67" s="27">
        <v>0</v>
      </c>
    </row>
    <row r="68" spans="1:9">
      <c r="A68" s="38" t="e">
        <f>IF(#REF!=Sheet1!B68,TRUE, FALSE)</f>
        <v>#REF!</v>
      </c>
      <c r="B68" s="28">
        <v>312408</v>
      </c>
      <c r="C68" s="25" t="s">
        <v>892</v>
      </c>
      <c r="D68" s="26">
        <v>2178015.8199999998</v>
      </c>
      <c r="E68" s="26">
        <v>0</v>
      </c>
      <c r="F68" s="26">
        <v>51031653</v>
      </c>
      <c r="G68" s="26">
        <v>50327406.579999998</v>
      </c>
      <c r="H68" s="27">
        <v>2882262.24</v>
      </c>
      <c r="I68" s="27">
        <v>0</v>
      </c>
    </row>
    <row r="69" spans="1:9">
      <c r="A69" s="38" t="e">
        <f>IF(#REF!=Sheet1!B69,TRUE, FALSE)</f>
        <v>#REF!</v>
      </c>
      <c r="B69" s="28">
        <v>312409</v>
      </c>
      <c r="C69" s="25" t="s">
        <v>893</v>
      </c>
      <c r="D69" s="26">
        <v>28132923.690000001</v>
      </c>
      <c r="E69" s="26">
        <v>0</v>
      </c>
      <c r="F69" s="26">
        <v>21481380</v>
      </c>
      <c r="G69" s="26">
        <v>26508358.510000002</v>
      </c>
      <c r="H69" s="27">
        <v>23105945.18</v>
      </c>
      <c r="I69" s="27">
        <v>0</v>
      </c>
    </row>
    <row r="70" spans="1:9">
      <c r="A70" s="38" t="e">
        <f>IF(#REF!=Sheet1!B70,TRUE, FALSE)</f>
        <v>#REF!</v>
      </c>
      <c r="B70" s="28">
        <v>312410</v>
      </c>
      <c r="C70" s="25" t="s">
        <v>894</v>
      </c>
      <c r="D70" s="26">
        <v>0</v>
      </c>
      <c r="E70" s="26">
        <v>0</v>
      </c>
      <c r="F70" s="25"/>
      <c r="G70" s="26">
        <v>126596.37</v>
      </c>
      <c r="H70" s="27">
        <v>0</v>
      </c>
      <c r="I70" s="27">
        <v>126596.37</v>
      </c>
    </row>
    <row r="71" spans="1:9">
      <c r="A71" s="38" t="e">
        <f>IF(#REF!=Sheet1!B71,TRUE, FALSE)</f>
        <v>#REF!</v>
      </c>
      <c r="B71" s="28">
        <v>312411</v>
      </c>
      <c r="C71" s="25" t="s">
        <v>895</v>
      </c>
      <c r="D71" s="26">
        <v>65892849.560000002</v>
      </c>
      <c r="E71" s="26">
        <v>0</v>
      </c>
      <c r="F71" s="26">
        <v>204610008.34</v>
      </c>
      <c r="G71" s="26">
        <v>225317370.43000001</v>
      </c>
      <c r="H71" s="27">
        <v>45185487.469999999</v>
      </c>
      <c r="I71" s="27">
        <v>0</v>
      </c>
    </row>
    <row r="72" spans="1:9">
      <c r="A72" s="38" t="e">
        <f>IF(#REF!=Sheet1!B72,TRUE, FALSE)</f>
        <v>#REF!</v>
      </c>
      <c r="B72" s="28">
        <v>312412</v>
      </c>
      <c r="C72" s="25" t="s">
        <v>896</v>
      </c>
      <c r="D72" s="26">
        <v>7093601.5899999999</v>
      </c>
      <c r="E72" s="26">
        <v>0</v>
      </c>
      <c r="F72" s="25"/>
      <c r="G72" s="26">
        <v>3594521.39</v>
      </c>
      <c r="H72" s="27">
        <v>3499080.2</v>
      </c>
      <c r="I72" s="27">
        <v>0</v>
      </c>
    </row>
    <row r="73" spans="1:9">
      <c r="A73" s="38" t="e">
        <f>IF(#REF!=Sheet1!B73,TRUE, FALSE)</f>
        <v>#REF!</v>
      </c>
      <c r="B73" s="28">
        <v>312413</v>
      </c>
      <c r="C73" s="25" t="s">
        <v>817</v>
      </c>
      <c r="D73" s="26">
        <v>0</v>
      </c>
      <c r="E73" s="26">
        <v>0</v>
      </c>
      <c r="F73" s="26">
        <v>20367977.510000002</v>
      </c>
      <c r="G73" s="26">
        <v>20367960.82</v>
      </c>
      <c r="H73" s="27">
        <v>16.690000000000001</v>
      </c>
      <c r="I73" s="27">
        <v>0</v>
      </c>
    </row>
    <row r="74" spans="1:9">
      <c r="A74" s="38" t="e">
        <f>IF(#REF!=Sheet1!B74,TRUE, FALSE)</f>
        <v>#REF!</v>
      </c>
      <c r="B74" s="28">
        <v>312414</v>
      </c>
      <c r="C74" s="25" t="s">
        <v>601</v>
      </c>
      <c r="D74" s="26">
        <v>107676.13</v>
      </c>
      <c r="E74" s="26">
        <v>0</v>
      </c>
      <c r="F74" s="26">
        <v>707150</v>
      </c>
      <c r="G74" s="26">
        <v>480537.97</v>
      </c>
      <c r="H74" s="27">
        <v>334288.15999999997</v>
      </c>
      <c r="I74" s="27">
        <v>0</v>
      </c>
    </row>
    <row r="75" spans="1:9">
      <c r="A75" s="38" t="e">
        <f>IF(#REF!=Sheet1!B75,TRUE, FALSE)</f>
        <v>#REF!</v>
      </c>
      <c r="B75" s="28">
        <v>312502</v>
      </c>
      <c r="C75" s="25" t="s">
        <v>602</v>
      </c>
      <c r="D75" s="26">
        <v>12329938.09</v>
      </c>
      <c r="E75" s="26">
        <v>0</v>
      </c>
      <c r="F75" s="26">
        <v>1217025</v>
      </c>
      <c r="G75" s="26">
        <v>1418701.55</v>
      </c>
      <c r="H75" s="27">
        <v>12128261.539999999</v>
      </c>
      <c r="I75" s="27">
        <v>0</v>
      </c>
    </row>
    <row r="76" spans="1:9">
      <c r="A76" s="38" t="e">
        <f>IF(#REF!=Sheet1!B76,TRUE, FALSE)</f>
        <v>#REF!</v>
      </c>
      <c r="B76" s="28">
        <v>312503</v>
      </c>
      <c r="C76" s="25" t="s">
        <v>603</v>
      </c>
      <c r="D76" s="26">
        <v>533713.1</v>
      </c>
      <c r="E76" s="26">
        <v>0</v>
      </c>
      <c r="F76" s="26">
        <v>2417355.7599999998</v>
      </c>
      <c r="G76" s="26">
        <v>626407.67000000004</v>
      </c>
      <c r="H76" s="27">
        <v>2324661.19</v>
      </c>
      <c r="I76" s="27">
        <v>0</v>
      </c>
    </row>
    <row r="77" spans="1:9">
      <c r="A77" s="38" t="e">
        <f>IF(#REF!=Sheet1!B77,TRUE, FALSE)</f>
        <v>#REF!</v>
      </c>
      <c r="B77" s="28">
        <v>312504</v>
      </c>
      <c r="C77" s="25" t="s">
        <v>604</v>
      </c>
      <c r="D77" s="26">
        <v>6850999.3700000001</v>
      </c>
      <c r="E77" s="26">
        <v>0</v>
      </c>
      <c r="F77" s="26">
        <v>8682574.0700000003</v>
      </c>
      <c r="G77" s="26">
        <v>7294646.5199999996</v>
      </c>
      <c r="H77" s="27">
        <v>8238926.9199999999</v>
      </c>
      <c r="I77" s="27">
        <v>0</v>
      </c>
    </row>
    <row r="78" spans="1:9">
      <c r="A78" s="38" t="e">
        <f>IF(#REF!=Sheet1!B78,TRUE, FALSE)</f>
        <v>#REF!</v>
      </c>
      <c r="B78" s="28">
        <v>312505</v>
      </c>
      <c r="C78" s="25" t="s">
        <v>897</v>
      </c>
      <c r="D78" s="26">
        <v>5561255.6799999997</v>
      </c>
      <c r="E78" s="26">
        <v>0</v>
      </c>
      <c r="F78" s="26">
        <v>1952331.33</v>
      </c>
      <c r="G78" s="26">
        <v>3147469.62</v>
      </c>
      <c r="H78" s="27">
        <v>4366117.3899999997</v>
      </c>
      <c r="I78" s="27">
        <v>0</v>
      </c>
    </row>
    <row r="79" spans="1:9">
      <c r="A79" s="38" t="e">
        <f>IF(#REF!=Sheet1!B79,TRUE, FALSE)</f>
        <v>#REF!</v>
      </c>
      <c r="B79" s="28">
        <v>312507</v>
      </c>
      <c r="C79" s="25" t="s">
        <v>898</v>
      </c>
      <c r="D79" s="26">
        <v>259247445.91999999</v>
      </c>
      <c r="E79" s="26">
        <v>0</v>
      </c>
      <c r="F79" s="26">
        <v>108038116.73999999</v>
      </c>
      <c r="G79" s="26">
        <v>40969383.210000001</v>
      </c>
      <c r="H79" s="27">
        <v>326316179.44999999</v>
      </c>
      <c r="I79" s="27">
        <v>0</v>
      </c>
    </row>
    <row r="80" spans="1:9">
      <c r="A80" s="38" t="e">
        <f>IF(#REF!=Sheet1!B80,TRUE, FALSE)</f>
        <v>#REF!</v>
      </c>
      <c r="B80" s="28">
        <v>312508</v>
      </c>
      <c r="C80" s="25" t="s">
        <v>899</v>
      </c>
      <c r="D80" s="26">
        <v>0</v>
      </c>
      <c r="E80" s="26">
        <v>0</v>
      </c>
      <c r="F80" s="26">
        <v>576815.93000000005</v>
      </c>
      <c r="G80" s="26">
        <v>81200</v>
      </c>
      <c r="H80" s="27">
        <v>495615.93</v>
      </c>
      <c r="I80" s="27">
        <v>0</v>
      </c>
    </row>
    <row r="81" spans="1:9">
      <c r="A81" s="38" t="e">
        <f>IF(#REF!=Sheet1!B81,TRUE, FALSE)</f>
        <v>#REF!</v>
      </c>
      <c r="B81" s="28">
        <v>312509</v>
      </c>
      <c r="C81" s="25" t="s">
        <v>900</v>
      </c>
      <c r="D81" s="26">
        <v>0</v>
      </c>
      <c r="E81" s="26">
        <v>0</v>
      </c>
      <c r="F81" s="26">
        <v>3867.1</v>
      </c>
      <c r="G81" s="26">
        <v>234142.24</v>
      </c>
      <c r="H81" s="27">
        <v>0</v>
      </c>
      <c r="I81" s="27">
        <v>230275.14</v>
      </c>
    </row>
    <row r="82" spans="1:9">
      <c r="A82" s="38" t="e">
        <f>IF(#REF!=Sheet1!B82,TRUE, FALSE)</f>
        <v>#REF!</v>
      </c>
      <c r="B82" s="28">
        <v>312510</v>
      </c>
      <c r="C82" s="25" t="s">
        <v>901</v>
      </c>
      <c r="D82" s="26">
        <v>0</v>
      </c>
      <c r="E82" s="26">
        <v>0</v>
      </c>
      <c r="F82" s="26">
        <v>1062047.53</v>
      </c>
      <c r="G82" s="26">
        <v>482334.09</v>
      </c>
      <c r="H82" s="27">
        <v>579713.43999999994</v>
      </c>
      <c r="I82" s="27">
        <v>0</v>
      </c>
    </row>
    <row r="83" spans="1:9">
      <c r="A83" s="38" t="e">
        <f>IF(#REF!=Sheet1!B83,TRUE, FALSE)</f>
        <v>#REF!</v>
      </c>
      <c r="B83" s="28">
        <v>312512</v>
      </c>
      <c r="C83" s="25" t="s">
        <v>902</v>
      </c>
      <c r="D83" s="26">
        <v>0</v>
      </c>
      <c r="E83" s="26">
        <v>0</v>
      </c>
      <c r="F83" s="26">
        <v>612454.36</v>
      </c>
      <c r="G83" s="26">
        <v>4765211.68</v>
      </c>
      <c r="H83" s="27">
        <v>0</v>
      </c>
      <c r="I83" s="27">
        <v>4152757.32</v>
      </c>
    </row>
    <row r="84" spans="1:9">
      <c r="A84" s="38" t="e">
        <f>IF(#REF!=Sheet1!B84,TRUE, FALSE)</f>
        <v>#REF!</v>
      </c>
      <c r="B84" s="28">
        <v>312602</v>
      </c>
      <c r="C84" s="25" t="s">
        <v>605</v>
      </c>
      <c r="D84" s="26">
        <v>8913278.2699999996</v>
      </c>
      <c r="E84" s="26">
        <v>0</v>
      </c>
      <c r="F84" s="26">
        <v>60489116.710000001</v>
      </c>
      <c r="G84" s="26">
        <v>54534267.57</v>
      </c>
      <c r="H84" s="27">
        <v>14868127.41</v>
      </c>
      <c r="I84" s="27">
        <v>0</v>
      </c>
    </row>
    <row r="85" spans="1:9">
      <c r="A85" s="38" t="e">
        <f>IF(#REF!=Sheet1!B85,TRUE, FALSE)</f>
        <v>#REF!</v>
      </c>
      <c r="B85" s="28">
        <v>312603</v>
      </c>
      <c r="C85" s="25" t="s">
        <v>606</v>
      </c>
      <c r="D85" s="26">
        <v>1004415.9</v>
      </c>
      <c r="E85" s="26">
        <v>0</v>
      </c>
      <c r="F85" s="25"/>
      <c r="G85" s="25"/>
      <c r="H85" s="27">
        <v>1004415.9</v>
      </c>
      <c r="I85" s="27">
        <v>0</v>
      </c>
    </row>
    <row r="86" spans="1:9">
      <c r="A86" s="38" t="e">
        <f>IF(#REF!=Sheet1!B86,TRUE, FALSE)</f>
        <v>#REF!</v>
      </c>
      <c r="B86" s="28">
        <v>312604</v>
      </c>
      <c r="C86" s="25" t="s">
        <v>607</v>
      </c>
      <c r="D86" s="26">
        <v>15852790.220000001</v>
      </c>
      <c r="E86" s="26">
        <v>0</v>
      </c>
      <c r="F86" s="26">
        <v>32339077.690000001</v>
      </c>
      <c r="G86" s="26">
        <v>37380814.93</v>
      </c>
      <c r="H86" s="27">
        <v>10811052.98</v>
      </c>
      <c r="I86" s="27">
        <v>0</v>
      </c>
    </row>
    <row r="87" spans="1:9">
      <c r="A87" s="38" t="e">
        <f>IF(#REF!=Sheet1!B87,TRUE, FALSE)</f>
        <v>#REF!</v>
      </c>
      <c r="B87" s="28">
        <v>312605</v>
      </c>
      <c r="C87" s="25" t="s">
        <v>903</v>
      </c>
      <c r="D87" s="26">
        <v>3928582.28</v>
      </c>
      <c r="E87" s="26">
        <v>0</v>
      </c>
      <c r="F87" s="25"/>
      <c r="G87" s="26">
        <v>65477.5</v>
      </c>
      <c r="H87" s="27">
        <v>3863104.78</v>
      </c>
      <c r="I87" s="27">
        <v>0</v>
      </c>
    </row>
    <row r="88" spans="1:9">
      <c r="A88" s="38" t="e">
        <f>IF(#REF!=Sheet1!B88,TRUE, FALSE)</f>
        <v>#REF!</v>
      </c>
      <c r="B88" s="28">
        <v>312607</v>
      </c>
      <c r="C88" s="25" t="s">
        <v>904</v>
      </c>
      <c r="D88" s="26">
        <v>7100</v>
      </c>
      <c r="E88" s="26">
        <v>0</v>
      </c>
      <c r="F88" s="25"/>
      <c r="G88" s="25"/>
      <c r="H88" s="27">
        <v>7100</v>
      </c>
      <c r="I88" s="27">
        <v>0</v>
      </c>
    </row>
    <row r="89" spans="1:9">
      <c r="A89" s="38" t="e">
        <f>IF(#REF!=Sheet1!B89,TRUE, FALSE)</f>
        <v>#REF!</v>
      </c>
      <c r="B89" s="28">
        <v>312702</v>
      </c>
      <c r="C89" s="25" t="s">
        <v>608</v>
      </c>
      <c r="D89" s="26">
        <v>0</v>
      </c>
      <c r="E89" s="26">
        <v>0</v>
      </c>
      <c r="F89" s="26">
        <v>388450</v>
      </c>
      <c r="G89" s="26">
        <v>414980.41</v>
      </c>
      <c r="H89" s="27">
        <v>0</v>
      </c>
      <c r="I89" s="27">
        <v>26530.41</v>
      </c>
    </row>
    <row r="90" spans="1:9">
      <c r="A90" s="38" t="e">
        <f>IF(#REF!=Sheet1!B90,TRUE, FALSE)</f>
        <v>#REF!</v>
      </c>
      <c r="B90" s="28">
        <v>312703</v>
      </c>
      <c r="C90" s="25" t="s">
        <v>609</v>
      </c>
      <c r="D90" s="26">
        <v>0</v>
      </c>
      <c r="E90" s="26">
        <v>0</v>
      </c>
      <c r="F90" s="26">
        <v>257035.83</v>
      </c>
      <c r="G90" s="26">
        <v>209434.75</v>
      </c>
      <c r="H90" s="27">
        <v>47601.08</v>
      </c>
      <c r="I90" s="27">
        <v>0</v>
      </c>
    </row>
    <row r="91" spans="1:9">
      <c r="A91" s="38" t="e">
        <f>IF(#REF!=Sheet1!B91,TRUE, FALSE)</f>
        <v>#REF!</v>
      </c>
      <c r="B91" s="28">
        <v>312705</v>
      </c>
      <c r="C91" s="25" t="s">
        <v>905</v>
      </c>
      <c r="D91" s="26">
        <v>0</v>
      </c>
      <c r="E91" s="26">
        <v>0</v>
      </c>
      <c r="F91" s="26">
        <v>12000</v>
      </c>
      <c r="G91" s="26">
        <v>12000</v>
      </c>
      <c r="H91" s="27">
        <v>0</v>
      </c>
      <c r="I91" s="27">
        <v>0</v>
      </c>
    </row>
    <row r="92" spans="1:9">
      <c r="A92" s="38" t="e">
        <f>IF(#REF!=Sheet1!B92,TRUE, FALSE)</f>
        <v>#REF!</v>
      </c>
      <c r="B92" s="28">
        <v>312706</v>
      </c>
      <c r="C92" s="25" t="s">
        <v>906</v>
      </c>
      <c r="D92" s="26">
        <v>0</v>
      </c>
      <c r="E92" s="26">
        <v>0</v>
      </c>
      <c r="F92" s="26">
        <v>293638</v>
      </c>
      <c r="G92" s="26">
        <v>36220</v>
      </c>
      <c r="H92" s="27">
        <v>257418</v>
      </c>
      <c r="I92" s="27">
        <v>0</v>
      </c>
    </row>
    <row r="93" spans="1:9">
      <c r="A93" s="38" t="e">
        <f>IF(#REF!=Sheet1!B93,TRUE, FALSE)</f>
        <v>#REF!</v>
      </c>
      <c r="B93" s="28">
        <v>312707</v>
      </c>
      <c r="C93" s="25" t="s">
        <v>610</v>
      </c>
      <c r="D93" s="26">
        <v>4059651.5</v>
      </c>
      <c r="E93" s="26">
        <v>0</v>
      </c>
      <c r="F93" s="26">
        <v>532555.51</v>
      </c>
      <c r="G93" s="26">
        <v>520775.51</v>
      </c>
      <c r="H93" s="27">
        <v>4071431.5</v>
      </c>
      <c r="I93" s="27">
        <v>0</v>
      </c>
    </row>
    <row r="94" spans="1:9">
      <c r="A94" s="38" t="e">
        <f>IF(#REF!=Sheet1!B94,TRUE, FALSE)</f>
        <v>#REF!</v>
      </c>
      <c r="B94" s="28">
        <v>312708</v>
      </c>
      <c r="C94" s="25" t="s">
        <v>611</v>
      </c>
      <c r="D94" s="26">
        <v>0</v>
      </c>
      <c r="E94" s="26">
        <v>0</v>
      </c>
      <c r="F94" s="26">
        <v>982600</v>
      </c>
      <c r="G94" s="26">
        <v>990764.38</v>
      </c>
      <c r="H94" s="27">
        <v>0</v>
      </c>
      <c r="I94" s="27">
        <v>8164.38</v>
      </c>
    </row>
    <row r="95" spans="1:9">
      <c r="A95" s="38" t="e">
        <f>IF(#REF!=Sheet1!B95,TRUE, FALSE)</f>
        <v>#REF!</v>
      </c>
      <c r="B95" s="28">
        <v>312709</v>
      </c>
      <c r="C95" s="25" t="s">
        <v>307</v>
      </c>
      <c r="D95" s="26">
        <v>0</v>
      </c>
      <c r="E95" s="26">
        <v>0</v>
      </c>
      <c r="F95" s="26">
        <v>159170</v>
      </c>
      <c r="G95" s="25"/>
      <c r="H95" s="27">
        <v>159170</v>
      </c>
      <c r="I95" s="27">
        <v>0</v>
      </c>
    </row>
    <row r="96" spans="1:9">
      <c r="A96" s="38" t="e">
        <f>IF(#REF!=Sheet1!B96,TRUE, FALSE)</f>
        <v>#REF!</v>
      </c>
      <c r="B96" s="28">
        <v>312710</v>
      </c>
      <c r="C96" s="25" t="s">
        <v>907</v>
      </c>
      <c r="D96" s="26">
        <v>0</v>
      </c>
      <c r="E96" s="26">
        <v>0</v>
      </c>
      <c r="F96" s="26">
        <v>557477.5</v>
      </c>
      <c r="G96" s="26">
        <v>716094.66</v>
      </c>
      <c r="H96" s="27">
        <v>0</v>
      </c>
      <c r="I96" s="27">
        <v>158617.16</v>
      </c>
    </row>
    <row r="97" spans="1:9">
      <c r="A97" s="38" t="e">
        <f>IF(#REF!=Sheet1!B97,TRUE, FALSE)</f>
        <v>#REF!</v>
      </c>
      <c r="B97" s="28">
        <v>312711</v>
      </c>
      <c r="C97" s="25" t="s">
        <v>612</v>
      </c>
      <c r="D97" s="26">
        <v>0</v>
      </c>
      <c r="E97" s="26">
        <v>0</v>
      </c>
      <c r="F97" s="26">
        <v>151533.32999999999</v>
      </c>
      <c r="G97" s="26">
        <v>15000</v>
      </c>
      <c r="H97" s="27">
        <v>136533.32999999999</v>
      </c>
      <c r="I97" s="27">
        <v>0</v>
      </c>
    </row>
    <row r="98" spans="1:9">
      <c r="A98" s="38" t="e">
        <f>IF(#REF!=Sheet1!B98,TRUE, FALSE)</f>
        <v>#REF!</v>
      </c>
      <c r="B98" s="28">
        <v>331101</v>
      </c>
      <c r="C98" s="25" t="s">
        <v>908</v>
      </c>
      <c r="D98" s="26">
        <v>0</v>
      </c>
      <c r="E98" s="26">
        <v>0</v>
      </c>
      <c r="F98" s="26">
        <v>155096326.81999999</v>
      </c>
      <c r="G98" s="26">
        <v>114303201.65000001</v>
      </c>
      <c r="H98" s="27">
        <v>40793125.170000002</v>
      </c>
      <c r="I98" s="27">
        <v>0</v>
      </c>
    </row>
    <row r="99" spans="1:9">
      <c r="A99" s="38" t="e">
        <f>IF(#REF!=Sheet1!B99,TRUE, FALSE)</f>
        <v>#REF!</v>
      </c>
      <c r="B99" s="28">
        <v>331104</v>
      </c>
      <c r="C99" s="25" t="s">
        <v>909</v>
      </c>
      <c r="D99" s="26">
        <v>2244595</v>
      </c>
      <c r="E99" s="26">
        <v>0</v>
      </c>
      <c r="F99" s="26">
        <v>5938241.5300000003</v>
      </c>
      <c r="G99" s="26">
        <v>6805360.8200000003</v>
      </c>
      <c r="H99" s="27">
        <v>1377475.71</v>
      </c>
      <c r="I99" s="27">
        <v>0</v>
      </c>
    </row>
    <row r="100" spans="1:9">
      <c r="A100" s="38" t="e">
        <f>IF(#REF!=Sheet1!B100,TRUE, FALSE)</f>
        <v>#REF!</v>
      </c>
      <c r="B100" s="28">
        <v>331105</v>
      </c>
      <c r="C100" s="25" t="s">
        <v>910</v>
      </c>
      <c r="D100" s="26">
        <v>15548601</v>
      </c>
      <c r="E100" s="26">
        <v>0</v>
      </c>
      <c r="F100" s="26">
        <v>77947867.290000007</v>
      </c>
      <c r="G100" s="26">
        <v>75416980.870000005</v>
      </c>
      <c r="H100" s="27">
        <v>18079487.420000002</v>
      </c>
      <c r="I100" s="27">
        <v>0</v>
      </c>
    </row>
    <row r="101" spans="1:9">
      <c r="A101" s="38" t="e">
        <f>IF(#REF!=Sheet1!B101,TRUE, FALSE)</f>
        <v>#REF!</v>
      </c>
      <c r="B101" s="28">
        <v>331107</v>
      </c>
      <c r="C101" s="25" t="s">
        <v>911</v>
      </c>
      <c r="D101" s="26">
        <v>10689378</v>
      </c>
      <c r="E101" s="26">
        <v>0</v>
      </c>
      <c r="F101" s="26">
        <v>66032309.399999999</v>
      </c>
      <c r="G101" s="26">
        <v>62435636.140000001</v>
      </c>
      <c r="H101" s="27">
        <v>14286051.26</v>
      </c>
      <c r="I101" s="27">
        <v>0</v>
      </c>
    </row>
    <row r="102" spans="1:9">
      <c r="A102" s="38" t="e">
        <f>IF(#REF!=Sheet1!B102,TRUE, FALSE)</f>
        <v>#REF!</v>
      </c>
      <c r="B102" s="28">
        <v>331108</v>
      </c>
      <c r="C102" s="25" t="s">
        <v>912</v>
      </c>
      <c r="D102" s="26">
        <v>12743488</v>
      </c>
      <c r="E102" s="26">
        <v>0</v>
      </c>
      <c r="F102" s="26">
        <v>71162491.049999997</v>
      </c>
      <c r="G102" s="26">
        <v>74439078.609999999</v>
      </c>
      <c r="H102" s="27">
        <v>9466900.4399999995</v>
      </c>
      <c r="I102" s="27">
        <v>0</v>
      </c>
    </row>
    <row r="103" spans="1:9">
      <c r="A103" s="38" t="e">
        <f>IF(#REF!=Sheet1!B103,TRUE, FALSE)</f>
        <v>#REF!</v>
      </c>
      <c r="B103" s="28">
        <v>331109</v>
      </c>
      <c r="C103" s="25" t="s">
        <v>913</v>
      </c>
      <c r="D103" s="26">
        <v>116830290</v>
      </c>
      <c r="E103" s="26">
        <v>0</v>
      </c>
      <c r="F103" s="26">
        <v>549395137</v>
      </c>
      <c r="G103" s="26">
        <v>583746133</v>
      </c>
      <c r="H103" s="27">
        <v>82479294</v>
      </c>
      <c r="I103" s="27">
        <v>0</v>
      </c>
    </row>
    <row r="104" spans="1:9">
      <c r="A104" s="38" t="e">
        <f>IF(#REF!=Sheet1!B104,TRUE, FALSE)</f>
        <v>#REF!</v>
      </c>
      <c r="B104" s="28">
        <v>342101</v>
      </c>
      <c r="C104" s="25" t="s">
        <v>613</v>
      </c>
      <c r="D104" s="26">
        <v>94794923</v>
      </c>
      <c r="E104" s="26">
        <v>0</v>
      </c>
      <c r="F104" s="26">
        <v>311589139</v>
      </c>
      <c r="G104" s="26">
        <v>323698897</v>
      </c>
      <c r="H104" s="27">
        <v>82685165</v>
      </c>
      <c r="I104" s="27">
        <v>0</v>
      </c>
    </row>
    <row r="105" spans="1:9">
      <c r="A105" s="38" t="e">
        <f>IF(#REF!=Sheet1!B105,TRUE, FALSE)</f>
        <v>#REF!</v>
      </c>
      <c r="B105" s="28">
        <v>342102</v>
      </c>
      <c r="C105" s="25" t="s">
        <v>614</v>
      </c>
      <c r="D105" s="26">
        <v>47536157</v>
      </c>
      <c r="E105" s="26">
        <v>0</v>
      </c>
      <c r="F105" s="26">
        <v>177658449</v>
      </c>
      <c r="G105" s="26">
        <v>178906681</v>
      </c>
      <c r="H105" s="27">
        <v>46287925</v>
      </c>
      <c r="I105" s="27">
        <v>0</v>
      </c>
    </row>
    <row r="106" spans="1:9">
      <c r="A106" s="38" t="e">
        <f>IF(#REF!=Sheet1!B106,TRUE, FALSE)</f>
        <v>#REF!</v>
      </c>
      <c r="B106" s="28">
        <v>342104</v>
      </c>
      <c r="C106" s="25" t="s">
        <v>914</v>
      </c>
      <c r="D106" s="26">
        <v>39161545</v>
      </c>
      <c r="E106" s="26">
        <v>0</v>
      </c>
      <c r="F106" s="26">
        <v>266440946</v>
      </c>
      <c r="G106" s="26">
        <v>266745741</v>
      </c>
      <c r="H106" s="27">
        <v>38856750</v>
      </c>
      <c r="I106" s="27">
        <v>0</v>
      </c>
    </row>
    <row r="107" spans="1:9">
      <c r="A107" s="38" t="e">
        <f>IF(#REF!=Sheet1!B107,TRUE, FALSE)</f>
        <v>#REF!</v>
      </c>
      <c r="B107" s="28">
        <v>342107</v>
      </c>
      <c r="C107" s="25" t="s">
        <v>308</v>
      </c>
      <c r="D107" s="26">
        <v>0</v>
      </c>
      <c r="E107" s="26">
        <v>0</v>
      </c>
      <c r="F107" s="26">
        <v>12133532</v>
      </c>
      <c r="G107" s="25"/>
      <c r="H107" s="27">
        <v>12133532</v>
      </c>
      <c r="I107" s="27">
        <v>0</v>
      </c>
    </row>
    <row r="108" spans="1:9">
      <c r="A108" s="38" t="e">
        <f>IF(#REF!=Sheet1!B108,TRUE, FALSE)</f>
        <v>#REF!</v>
      </c>
      <c r="B108" s="28" t="s">
        <v>915</v>
      </c>
      <c r="C108" s="25" t="s">
        <v>916</v>
      </c>
      <c r="D108" s="26">
        <v>0</v>
      </c>
      <c r="E108" s="26">
        <v>67976.78</v>
      </c>
      <c r="F108" s="25">
        <v>915.43</v>
      </c>
      <c r="G108" s="26">
        <v>1456.47</v>
      </c>
      <c r="H108" s="27">
        <v>0</v>
      </c>
      <c r="I108" s="27">
        <v>68517.820000000007</v>
      </c>
    </row>
    <row r="109" spans="1:9">
      <c r="A109" s="38" t="e">
        <f>IF(#REF!=Sheet1!B109,TRUE, FALSE)</f>
        <v>#REF!</v>
      </c>
      <c r="B109" s="28" t="s">
        <v>917</v>
      </c>
      <c r="C109" s="25" t="s">
        <v>918</v>
      </c>
      <c r="D109" s="26">
        <v>293733.36</v>
      </c>
      <c r="E109" s="26">
        <v>0</v>
      </c>
      <c r="F109" s="26">
        <v>8586.7199999999993</v>
      </c>
      <c r="G109" s="26">
        <v>6247.08</v>
      </c>
      <c r="H109" s="27">
        <v>296073</v>
      </c>
      <c r="I109" s="27">
        <v>0</v>
      </c>
    </row>
    <row r="110" spans="1:9">
      <c r="A110" s="38" t="e">
        <f>IF(#REF!=Sheet1!B110,TRUE, FALSE)</f>
        <v>#REF!</v>
      </c>
      <c r="B110" s="28" t="s">
        <v>919</v>
      </c>
      <c r="C110" s="25" t="s">
        <v>920</v>
      </c>
      <c r="D110" s="26">
        <v>0</v>
      </c>
      <c r="E110" s="26">
        <v>383906.63</v>
      </c>
      <c r="F110" s="26">
        <v>5797225.04</v>
      </c>
      <c r="G110" s="26">
        <v>8078218.46</v>
      </c>
      <c r="H110" s="27">
        <v>0</v>
      </c>
      <c r="I110" s="27">
        <v>2664900.0499999998</v>
      </c>
    </row>
    <row r="111" spans="1:9">
      <c r="A111" s="38" t="e">
        <f>IF(#REF!=Sheet1!B111,TRUE, FALSE)</f>
        <v>#REF!</v>
      </c>
      <c r="B111" s="28" t="s">
        <v>921</v>
      </c>
      <c r="C111" s="25" t="s">
        <v>922</v>
      </c>
      <c r="D111" s="26">
        <v>0</v>
      </c>
      <c r="E111" s="26">
        <v>259269.31</v>
      </c>
      <c r="F111" s="26">
        <v>260099.74</v>
      </c>
      <c r="G111" s="26">
        <v>137389.79999999999</v>
      </c>
      <c r="H111" s="27">
        <v>0</v>
      </c>
      <c r="I111" s="27">
        <v>136559.37</v>
      </c>
    </row>
    <row r="112" spans="1:9">
      <c r="A112" s="38" t="e">
        <f>IF(#REF!=Sheet1!B112,TRUE, FALSE)</f>
        <v>#REF!</v>
      </c>
      <c r="B112" s="28" t="s">
        <v>923</v>
      </c>
      <c r="C112" s="25" t="s">
        <v>924</v>
      </c>
      <c r="D112" s="26">
        <v>0</v>
      </c>
      <c r="E112" s="26">
        <v>76863543.890000001</v>
      </c>
      <c r="F112" s="26">
        <v>20896870.239999998</v>
      </c>
      <c r="G112" s="26">
        <v>109103502.59999999</v>
      </c>
      <c r="H112" s="27">
        <v>0</v>
      </c>
      <c r="I112" s="27">
        <v>165070176.25</v>
      </c>
    </row>
    <row r="113" spans="1:9">
      <c r="A113" s="38" t="e">
        <f>IF(#REF!=Sheet1!B113,TRUE, FALSE)</f>
        <v>#REF!</v>
      </c>
      <c r="B113" s="28" t="s">
        <v>925</v>
      </c>
      <c r="C113" s="25" t="s">
        <v>926</v>
      </c>
      <c r="D113" s="26">
        <v>0</v>
      </c>
      <c r="E113" s="26">
        <v>3081757.19</v>
      </c>
      <c r="F113" s="26">
        <v>41501.74</v>
      </c>
      <c r="G113" s="26">
        <v>66048.679999999993</v>
      </c>
      <c r="H113" s="27">
        <v>0</v>
      </c>
      <c r="I113" s="27">
        <v>3106304.13</v>
      </c>
    </row>
    <row r="114" spans="1:9">
      <c r="A114" s="38" t="e">
        <f>IF(#REF!=Sheet1!B114,TRUE, FALSE)</f>
        <v>#REF!</v>
      </c>
      <c r="B114" s="28" t="s">
        <v>927</v>
      </c>
      <c r="C114" s="25" t="s">
        <v>928</v>
      </c>
      <c r="D114" s="26">
        <v>0</v>
      </c>
      <c r="E114" s="26">
        <v>0</v>
      </c>
      <c r="F114" s="26">
        <v>7760</v>
      </c>
      <c r="G114" s="26">
        <v>7760</v>
      </c>
      <c r="H114" s="27">
        <v>0</v>
      </c>
      <c r="I114" s="27">
        <v>0</v>
      </c>
    </row>
    <row r="115" spans="1:9">
      <c r="A115" s="38" t="e">
        <f>IF(#REF!=Sheet1!B115,TRUE, FALSE)</f>
        <v>#REF!</v>
      </c>
      <c r="B115" s="28" t="s">
        <v>929</v>
      </c>
      <c r="C115" s="25" t="s">
        <v>930</v>
      </c>
      <c r="D115" s="26">
        <v>0</v>
      </c>
      <c r="E115" s="26">
        <v>0</v>
      </c>
      <c r="F115" s="26">
        <v>222592.5</v>
      </c>
      <c r="G115" s="26">
        <v>222592.5</v>
      </c>
      <c r="H115" s="27">
        <v>0</v>
      </c>
      <c r="I115" s="27">
        <v>0</v>
      </c>
    </row>
    <row r="116" spans="1:9">
      <c r="A116" s="38" t="e">
        <f>IF(#REF!=Sheet1!B116,TRUE, FALSE)</f>
        <v>#REF!</v>
      </c>
      <c r="B116" s="28" t="s">
        <v>931</v>
      </c>
      <c r="C116" s="25" t="s">
        <v>932</v>
      </c>
      <c r="D116" s="26">
        <v>0</v>
      </c>
      <c r="E116" s="26">
        <v>3973519.53</v>
      </c>
      <c r="F116" s="26">
        <v>10510871.75</v>
      </c>
      <c r="G116" s="26">
        <v>13383546.960000001</v>
      </c>
      <c r="H116" s="27">
        <v>0</v>
      </c>
      <c r="I116" s="27">
        <v>6846194.7400000002</v>
      </c>
    </row>
    <row r="117" spans="1:9">
      <c r="A117" s="38" t="e">
        <f>IF(#REF!=Sheet1!B117,TRUE, FALSE)</f>
        <v>#REF!</v>
      </c>
      <c r="B117" s="28" t="s">
        <v>933</v>
      </c>
      <c r="C117" s="25" t="s">
        <v>934</v>
      </c>
      <c r="D117" s="26">
        <v>0</v>
      </c>
      <c r="E117" s="26">
        <v>0</v>
      </c>
      <c r="F117" s="26">
        <v>694498</v>
      </c>
      <c r="G117" s="26">
        <v>694498</v>
      </c>
      <c r="H117" s="27">
        <v>0</v>
      </c>
      <c r="I117" s="27">
        <v>0</v>
      </c>
    </row>
    <row r="118" spans="1:9">
      <c r="A118" s="38" t="e">
        <f>IF(#REF!=Sheet1!B118,TRUE, FALSE)</f>
        <v>#REF!</v>
      </c>
      <c r="B118" s="28" t="s">
        <v>935</v>
      </c>
      <c r="C118" s="25" t="s">
        <v>936</v>
      </c>
      <c r="D118" s="26">
        <v>222785.5</v>
      </c>
      <c r="E118" s="26">
        <v>0</v>
      </c>
      <c r="F118" s="26">
        <v>5443.95</v>
      </c>
      <c r="G118" s="26">
        <v>50314.37</v>
      </c>
      <c r="H118" s="27">
        <v>177915.08</v>
      </c>
      <c r="I118" s="27">
        <v>0</v>
      </c>
    </row>
    <row r="119" spans="1:9">
      <c r="A119" s="38" t="e">
        <f>IF(#REF!=Sheet1!B119,TRUE, FALSE)</f>
        <v>#REF!</v>
      </c>
      <c r="B119" s="28" t="s">
        <v>937</v>
      </c>
      <c r="C119" s="25" t="s">
        <v>938</v>
      </c>
      <c r="D119" s="26">
        <v>0</v>
      </c>
      <c r="E119" s="26">
        <v>243560</v>
      </c>
      <c r="F119" s="26">
        <v>681220</v>
      </c>
      <c r="G119" s="26">
        <v>499035</v>
      </c>
      <c r="H119" s="27">
        <v>0</v>
      </c>
      <c r="I119" s="27">
        <v>61375</v>
      </c>
    </row>
    <row r="120" spans="1:9">
      <c r="A120" s="38" t="e">
        <f>IF(#REF!=Sheet1!B120,TRUE, FALSE)</f>
        <v>#REF!</v>
      </c>
      <c r="B120" s="28" t="s">
        <v>939</v>
      </c>
      <c r="C120" s="25" t="s">
        <v>940</v>
      </c>
      <c r="D120" s="26">
        <v>0</v>
      </c>
      <c r="E120" s="26">
        <v>171454.98</v>
      </c>
      <c r="F120" s="26">
        <v>438272.09</v>
      </c>
      <c r="G120" s="26">
        <v>606004.81999999995</v>
      </c>
      <c r="H120" s="27">
        <v>0</v>
      </c>
      <c r="I120" s="27">
        <v>339187.71</v>
      </c>
    </row>
    <row r="121" spans="1:9">
      <c r="A121" s="38" t="e">
        <f>IF(#REF!=Sheet1!B121,TRUE, FALSE)</f>
        <v>#REF!</v>
      </c>
      <c r="B121" s="28" t="s">
        <v>941</v>
      </c>
      <c r="C121" s="25" t="s">
        <v>942</v>
      </c>
      <c r="D121" s="26">
        <v>0</v>
      </c>
      <c r="E121" s="26">
        <v>54801</v>
      </c>
      <c r="F121" s="26">
        <v>277191</v>
      </c>
      <c r="G121" s="26">
        <v>222390</v>
      </c>
      <c r="H121" s="27">
        <v>0</v>
      </c>
      <c r="I121" s="27">
        <v>0</v>
      </c>
    </row>
    <row r="122" spans="1:9">
      <c r="A122" s="38" t="e">
        <f>IF(#REF!=Sheet1!B122,TRUE, FALSE)</f>
        <v>#REF!</v>
      </c>
      <c r="B122" s="28" t="s">
        <v>943</v>
      </c>
      <c r="C122" s="25" t="s">
        <v>944</v>
      </c>
      <c r="D122" s="26">
        <v>0</v>
      </c>
      <c r="E122" s="26">
        <v>204590.4</v>
      </c>
      <c r="F122" s="26">
        <v>520853.2</v>
      </c>
      <c r="G122" s="26">
        <v>419372.79999999999</v>
      </c>
      <c r="H122" s="27">
        <v>0</v>
      </c>
      <c r="I122" s="27">
        <v>103110</v>
      </c>
    </row>
    <row r="123" spans="1:9">
      <c r="A123" s="38" t="e">
        <f>IF(#REF!=Sheet1!B123,TRUE, FALSE)</f>
        <v>#REF!</v>
      </c>
      <c r="B123" s="28" t="s">
        <v>945</v>
      </c>
      <c r="C123" s="25" t="s">
        <v>946</v>
      </c>
      <c r="D123" s="26">
        <v>0</v>
      </c>
      <c r="E123" s="26">
        <v>0</v>
      </c>
      <c r="F123" s="26">
        <v>297642</v>
      </c>
      <c r="G123" s="26">
        <v>297642</v>
      </c>
      <c r="H123" s="27">
        <v>0</v>
      </c>
      <c r="I123" s="27">
        <v>0</v>
      </c>
    </row>
    <row r="124" spans="1:9">
      <c r="A124" s="38" t="e">
        <f>IF(#REF!=Sheet1!B124,TRUE, FALSE)</f>
        <v>#REF!</v>
      </c>
      <c r="B124" s="28" t="s">
        <v>947</v>
      </c>
      <c r="C124" s="25" t="s">
        <v>948</v>
      </c>
      <c r="D124" s="26">
        <v>0</v>
      </c>
      <c r="E124" s="26">
        <v>0</v>
      </c>
      <c r="F124" s="26">
        <v>296238</v>
      </c>
      <c r="G124" s="26">
        <v>296436</v>
      </c>
      <c r="H124" s="27">
        <v>0</v>
      </c>
      <c r="I124" s="27">
        <v>198</v>
      </c>
    </row>
    <row r="125" spans="1:9">
      <c r="A125" s="38" t="e">
        <f>IF(#REF!=Sheet1!B125,TRUE, FALSE)</f>
        <v>#REF!</v>
      </c>
      <c r="B125" s="28" t="s">
        <v>949</v>
      </c>
      <c r="C125" s="25" t="s">
        <v>950</v>
      </c>
      <c r="D125" s="26">
        <v>0</v>
      </c>
      <c r="E125" s="26">
        <v>0</v>
      </c>
      <c r="F125" s="26">
        <v>463080</v>
      </c>
      <c r="G125" s="26">
        <v>371017.5</v>
      </c>
      <c r="H125" s="27">
        <v>92062.5</v>
      </c>
      <c r="I125" s="27">
        <v>0</v>
      </c>
    </row>
    <row r="126" spans="1:9">
      <c r="A126" s="38" t="e">
        <f>IF(#REF!=Sheet1!B126,TRUE, FALSE)</f>
        <v>#REF!</v>
      </c>
      <c r="B126" s="28" t="s">
        <v>951</v>
      </c>
      <c r="C126" s="25" t="s">
        <v>952</v>
      </c>
      <c r="D126" s="26">
        <v>0</v>
      </c>
      <c r="E126" s="26">
        <v>0</v>
      </c>
      <c r="F126" s="26">
        <v>92933.2</v>
      </c>
      <c r="G126" s="26">
        <v>117483.2</v>
      </c>
      <c r="H126" s="27">
        <v>0</v>
      </c>
      <c r="I126" s="27">
        <v>24550</v>
      </c>
    </row>
    <row r="127" spans="1:9">
      <c r="A127" s="38" t="e">
        <f>IF(#REF!=Sheet1!B127,TRUE, FALSE)</f>
        <v>#REF!</v>
      </c>
      <c r="B127" s="28" t="s">
        <v>953</v>
      </c>
      <c r="C127" s="25" t="s">
        <v>954</v>
      </c>
      <c r="D127" s="26">
        <v>0</v>
      </c>
      <c r="E127" s="26">
        <v>2192040</v>
      </c>
      <c r="F127" s="26">
        <v>29520</v>
      </c>
      <c r="G127" s="26">
        <v>46980</v>
      </c>
      <c r="H127" s="27">
        <v>0</v>
      </c>
      <c r="I127" s="27">
        <v>2209500</v>
      </c>
    </row>
    <row r="128" spans="1:9">
      <c r="A128" s="38" t="e">
        <f>IF(#REF!=Sheet1!B128,TRUE, FALSE)</f>
        <v>#REF!</v>
      </c>
      <c r="B128" s="28" t="s">
        <v>955</v>
      </c>
      <c r="C128" s="25" t="s">
        <v>956</v>
      </c>
      <c r="D128" s="26">
        <v>0</v>
      </c>
      <c r="E128" s="26">
        <v>560822.48</v>
      </c>
      <c r="F128" s="26">
        <v>252032.54</v>
      </c>
      <c r="G128" s="26">
        <v>10999.59</v>
      </c>
      <c r="H128" s="27">
        <v>0</v>
      </c>
      <c r="I128" s="27">
        <v>319789.53000000003</v>
      </c>
    </row>
    <row r="129" spans="1:9">
      <c r="A129" s="38" t="e">
        <f>IF(#REF!=Sheet1!B129,TRUE, FALSE)</f>
        <v>#REF!</v>
      </c>
      <c r="B129" s="28" t="s">
        <v>957</v>
      </c>
      <c r="C129" s="25" t="s">
        <v>958</v>
      </c>
      <c r="D129" s="26">
        <v>548010</v>
      </c>
      <c r="E129" s="26">
        <v>0</v>
      </c>
      <c r="F129" s="26">
        <v>16020</v>
      </c>
      <c r="G129" s="26">
        <v>11655</v>
      </c>
      <c r="H129" s="27">
        <v>552375</v>
      </c>
      <c r="I129" s="27">
        <v>0</v>
      </c>
    </row>
    <row r="130" spans="1:9">
      <c r="A130" s="38" t="e">
        <f>IF(#REF!=Sheet1!B130,TRUE, FALSE)</f>
        <v>#REF!</v>
      </c>
      <c r="B130" s="28" t="s">
        <v>959</v>
      </c>
      <c r="C130" s="25" t="s">
        <v>960</v>
      </c>
      <c r="D130" s="26">
        <v>0</v>
      </c>
      <c r="E130" s="26">
        <v>0</v>
      </c>
      <c r="F130" s="26">
        <v>396856</v>
      </c>
      <c r="G130" s="26">
        <v>396856</v>
      </c>
      <c r="H130" s="27">
        <v>0</v>
      </c>
      <c r="I130" s="27">
        <v>0</v>
      </c>
    </row>
    <row r="131" spans="1:9">
      <c r="A131" s="38" t="e">
        <f>IF(#REF!=Sheet1!B131,TRUE, FALSE)</f>
        <v>#REF!</v>
      </c>
      <c r="B131" s="28" t="s">
        <v>961</v>
      </c>
      <c r="C131" s="25" t="s">
        <v>962</v>
      </c>
      <c r="D131" s="26">
        <v>0</v>
      </c>
      <c r="E131" s="26">
        <v>85246</v>
      </c>
      <c r="F131" s="26">
        <v>348075</v>
      </c>
      <c r="G131" s="26">
        <v>348754</v>
      </c>
      <c r="H131" s="27">
        <v>0</v>
      </c>
      <c r="I131" s="27">
        <v>85925</v>
      </c>
    </row>
    <row r="132" spans="1:9">
      <c r="A132" s="38" t="e">
        <f>IF(#REF!=Sheet1!B132,TRUE, FALSE)</f>
        <v>#REF!</v>
      </c>
      <c r="B132" s="28" t="s">
        <v>963</v>
      </c>
      <c r="C132" s="25" t="s">
        <v>964</v>
      </c>
      <c r="D132" s="26">
        <v>0</v>
      </c>
      <c r="E132" s="26">
        <v>0</v>
      </c>
      <c r="F132" s="26">
        <v>222066</v>
      </c>
      <c r="G132" s="26">
        <v>222066</v>
      </c>
      <c r="H132" s="27">
        <v>0</v>
      </c>
      <c r="I132" s="27">
        <v>0</v>
      </c>
    </row>
    <row r="133" spans="1:9">
      <c r="A133" s="38" t="e">
        <f>IF(#REF!=Sheet1!B133,TRUE, FALSE)</f>
        <v>#REF!</v>
      </c>
      <c r="B133" s="28" t="s">
        <v>965</v>
      </c>
      <c r="C133" s="25" t="s">
        <v>966</v>
      </c>
      <c r="D133" s="26">
        <v>0</v>
      </c>
      <c r="E133" s="26">
        <v>547639.18000000005</v>
      </c>
      <c r="F133" s="26">
        <v>565998.68999999994</v>
      </c>
      <c r="G133" s="26">
        <v>436475.47</v>
      </c>
      <c r="H133" s="27">
        <v>0</v>
      </c>
      <c r="I133" s="27">
        <v>418115.96</v>
      </c>
    </row>
    <row r="134" spans="1:9">
      <c r="A134" s="38" t="e">
        <f>IF(#REF!=Sheet1!B134,TRUE, FALSE)</f>
        <v>#REF!</v>
      </c>
      <c r="B134" s="28" t="s">
        <v>967</v>
      </c>
      <c r="C134" s="25" t="s">
        <v>968</v>
      </c>
      <c r="D134" s="26">
        <v>0</v>
      </c>
      <c r="E134" s="26">
        <v>3796646.64</v>
      </c>
      <c r="F134" s="26">
        <v>1418632.07</v>
      </c>
      <c r="G134" s="26">
        <v>2072393.47</v>
      </c>
      <c r="H134" s="27">
        <v>0</v>
      </c>
      <c r="I134" s="27">
        <v>4450408.04</v>
      </c>
    </row>
    <row r="135" spans="1:9">
      <c r="A135" s="38" t="e">
        <f>IF(#REF!=Sheet1!B135,TRUE, FALSE)</f>
        <v>#REF!</v>
      </c>
      <c r="B135" s="28" t="s">
        <v>969</v>
      </c>
      <c r="C135" s="25" t="s">
        <v>970</v>
      </c>
      <c r="D135" s="26">
        <v>73068</v>
      </c>
      <c r="E135" s="26">
        <v>0</v>
      </c>
      <c r="F135" s="26">
        <v>272668</v>
      </c>
      <c r="G135" s="26">
        <v>296438</v>
      </c>
      <c r="H135" s="27">
        <v>49298</v>
      </c>
      <c r="I135" s="27">
        <v>0</v>
      </c>
    </row>
    <row r="136" spans="1:9">
      <c r="A136" s="38" t="e">
        <f>IF(#REF!=Sheet1!B136,TRUE, FALSE)</f>
        <v>#REF!</v>
      </c>
      <c r="B136" s="28" t="s">
        <v>971</v>
      </c>
      <c r="C136" s="25" t="s">
        <v>972</v>
      </c>
      <c r="D136" s="26">
        <v>0</v>
      </c>
      <c r="E136" s="26">
        <v>0</v>
      </c>
      <c r="F136" s="26">
        <v>907970.6</v>
      </c>
      <c r="G136" s="26">
        <v>1836206.1</v>
      </c>
      <c r="H136" s="27">
        <v>0</v>
      </c>
      <c r="I136" s="27">
        <v>928235.5</v>
      </c>
    </row>
    <row r="137" spans="1:9">
      <c r="A137" s="38" t="e">
        <f>IF(#REF!=Sheet1!B137,TRUE, FALSE)</f>
        <v>#REF!</v>
      </c>
      <c r="B137" s="28" t="s">
        <v>973</v>
      </c>
      <c r="C137" s="25" t="s">
        <v>974</v>
      </c>
      <c r="D137" s="26">
        <v>0</v>
      </c>
      <c r="E137" s="26">
        <v>0</v>
      </c>
      <c r="F137" s="26">
        <v>347235</v>
      </c>
      <c r="G137" s="26">
        <v>347235</v>
      </c>
      <c r="H137" s="27">
        <v>0</v>
      </c>
      <c r="I137" s="27">
        <v>0</v>
      </c>
    </row>
    <row r="138" spans="1:9">
      <c r="A138" s="38" t="e">
        <f>IF(#REF!=Sheet1!B138,TRUE, FALSE)</f>
        <v>#REF!</v>
      </c>
      <c r="B138" s="28" t="s">
        <v>975</v>
      </c>
      <c r="C138" s="25" t="s">
        <v>976</v>
      </c>
      <c r="D138" s="26">
        <v>0</v>
      </c>
      <c r="E138" s="26">
        <v>0</v>
      </c>
      <c r="F138" s="26">
        <v>248085</v>
      </c>
      <c r="G138" s="26">
        <v>248085</v>
      </c>
      <c r="H138" s="27">
        <v>0</v>
      </c>
      <c r="I138" s="27">
        <v>0</v>
      </c>
    </row>
    <row r="139" spans="1:9">
      <c r="A139" s="38" t="e">
        <f>IF(#REF!=Sheet1!B139,TRUE, FALSE)</f>
        <v>#REF!</v>
      </c>
      <c r="B139" s="28" t="s">
        <v>977</v>
      </c>
      <c r="C139" s="25" t="s">
        <v>978</v>
      </c>
      <c r="D139" s="26">
        <v>0</v>
      </c>
      <c r="E139" s="26">
        <v>0</v>
      </c>
      <c r="F139" s="26">
        <v>125590</v>
      </c>
      <c r="G139" s="26">
        <v>186965</v>
      </c>
      <c r="H139" s="27">
        <v>0</v>
      </c>
      <c r="I139" s="27">
        <v>61375</v>
      </c>
    </row>
    <row r="140" spans="1:9">
      <c r="A140" s="38" t="e">
        <f>IF(#REF!=Sheet1!B140,TRUE, FALSE)</f>
        <v>#REF!</v>
      </c>
      <c r="B140" s="28" t="s">
        <v>979</v>
      </c>
      <c r="C140" s="25" t="s">
        <v>980</v>
      </c>
      <c r="D140" s="26">
        <v>0</v>
      </c>
      <c r="E140" s="26">
        <v>4097175.12</v>
      </c>
      <c r="F140" s="26">
        <v>335671.45</v>
      </c>
      <c r="G140" s="26">
        <v>5592595.0199999996</v>
      </c>
      <c r="H140" s="27">
        <v>0</v>
      </c>
      <c r="I140" s="27">
        <v>9354098.6899999995</v>
      </c>
    </row>
    <row r="141" spans="1:9">
      <c r="A141" s="38" t="e">
        <f>IF(#REF!=Sheet1!B141,TRUE, FALSE)</f>
        <v>#REF!</v>
      </c>
      <c r="B141" s="28" t="s">
        <v>981</v>
      </c>
      <c r="C141" s="25" t="s">
        <v>982</v>
      </c>
      <c r="D141" s="26">
        <v>0</v>
      </c>
      <c r="E141" s="26">
        <v>0</v>
      </c>
      <c r="F141" s="26">
        <v>471646.5</v>
      </c>
      <c r="G141" s="26">
        <v>471646.5</v>
      </c>
      <c r="H141" s="27">
        <v>0</v>
      </c>
      <c r="I141" s="27">
        <v>0</v>
      </c>
    </row>
    <row r="142" spans="1:9">
      <c r="A142" s="38" t="e">
        <f>IF(#REF!=Sheet1!B142,TRUE, FALSE)</f>
        <v>#REF!</v>
      </c>
      <c r="B142" s="28" t="s">
        <v>983</v>
      </c>
      <c r="C142" s="25" t="s">
        <v>984</v>
      </c>
      <c r="D142" s="26">
        <v>0</v>
      </c>
      <c r="E142" s="26">
        <v>54801</v>
      </c>
      <c r="F142" s="26">
        <v>445104</v>
      </c>
      <c r="G142" s="26">
        <v>445540.5</v>
      </c>
      <c r="H142" s="27">
        <v>0</v>
      </c>
      <c r="I142" s="27">
        <v>55237.5</v>
      </c>
    </row>
    <row r="143" spans="1:9">
      <c r="A143" s="38" t="e">
        <f>IF(#REF!=Sheet1!B143,TRUE, FALSE)</f>
        <v>#REF!</v>
      </c>
      <c r="B143" s="28" t="s">
        <v>985</v>
      </c>
      <c r="C143" s="25" t="s">
        <v>986</v>
      </c>
      <c r="D143" s="26">
        <v>0</v>
      </c>
      <c r="E143" s="26">
        <v>2542214.56</v>
      </c>
      <c r="F143" s="26">
        <v>2715927.91</v>
      </c>
      <c r="G143" s="26">
        <v>39313.15</v>
      </c>
      <c r="H143" s="27">
        <v>134400.20000000001</v>
      </c>
      <c r="I143" s="27">
        <v>0</v>
      </c>
    </row>
    <row r="144" spans="1:9">
      <c r="A144" s="38" t="e">
        <f>IF(#REF!=Sheet1!B144,TRUE, FALSE)</f>
        <v>#REF!</v>
      </c>
      <c r="B144" s="28" t="s">
        <v>987</v>
      </c>
      <c r="C144" s="25" t="s">
        <v>988</v>
      </c>
      <c r="D144" s="26">
        <v>0</v>
      </c>
      <c r="E144" s="26">
        <v>1085303.3600000001</v>
      </c>
      <c r="F144" s="26">
        <v>227468.43</v>
      </c>
      <c r="G144" s="26">
        <v>24123.82</v>
      </c>
      <c r="H144" s="27">
        <v>0</v>
      </c>
      <c r="I144" s="27">
        <v>881958.75</v>
      </c>
    </row>
    <row r="145" spans="1:9">
      <c r="A145" s="38" t="e">
        <f>IF(#REF!=Sheet1!B145,TRUE, FALSE)</f>
        <v>#REF!</v>
      </c>
      <c r="B145" s="28" t="s">
        <v>989</v>
      </c>
      <c r="C145" s="25" t="s">
        <v>990</v>
      </c>
      <c r="D145" s="26">
        <v>0</v>
      </c>
      <c r="E145" s="26">
        <v>35178926.600000001</v>
      </c>
      <c r="F145" s="26">
        <v>64714370.670000002</v>
      </c>
      <c r="G145" s="26">
        <v>68308250.890000001</v>
      </c>
      <c r="H145" s="27">
        <v>0</v>
      </c>
      <c r="I145" s="27">
        <v>38772806.82</v>
      </c>
    </row>
    <row r="146" spans="1:9">
      <c r="A146" s="38" t="e">
        <f>IF(#REF!=Sheet1!B146,TRUE, FALSE)</f>
        <v>#REF!</v>
      </c>
      <c r="B146" s="28" t="s">
        <v>991</v>
      </c>
      <c r="C146" s="25" t="s">
        <v>992</v>
      </c>
      <c r="D146" s="26">
        <v>97424</v>
      </c>
      <c r="E146" s="26">
        <v>0</v>
      </c>
      <c r="F146" s="26">
        <v>99640</v>
      </c>
      <c r="G146" s="26">
        <v>295264</v>
      </c>
      <c r="H146" s="27">
        <v>0</v>
      </c>
      <c r="I146" s="27">
        <v>98200</v>
      </c>
    </row>
    <row r="147" spans="1:9">
      <c r="A147" s="38" t="e">
        <f>IF(#REF!=Sheet1!B147,TRUE, FALSE)</f>
        <v>#REF!</v>
      </c>
      <c r="B147" s="28" t="s">
        <v>993</v>
      </c>
      <c r="C147" s="25" t="s">
        <v>994</v>
      </c>
      <c r="D147" s="26">
        <v>0</v>
      </c>
      <c r="E147" s="26">
        <v>292272</v>
      </c>
      <c r="F147" s="26">
        <v>398680</v>
      </c>
      <c r="G147" s="26">
        <v>401008</v>
      </c>
      <c r="H147" s="27">
        <v>0</v>
      </c>
      <c r="I147" s="27">
        <v>294600</v>
      </c>
    </row>
    <row r="148" spans="1:9">
      <c r="A148" s="38" t="e">
        <f>IF(#REF!=Sheet1!B148,TRUE, FALSE)</f>
        <v>#REF!</v>
      </c>
      <c r="B148" s="28" t="s">
        <v>995</v>
      </c>
      <c r="C148" s="25" t="s">
        <v>996</v>
      </c>
      <c r="D148" s="26">
        <v>0</v>
      </c>
      <c r="E148" s="26">
        <v>38075106.409999996</v>
      </c>
      <c r="F148" s="26">
        <v>39984892.950000003</v>
      </c>
      <c r="G148" s="26">
        <v>39718892.93</v>
      </c>
      <c r="H148" s="27">
        <v>0</v>
      </c>
      <c r="I148" s="27">
        <v>37809106.390000001</v>
      </c>
    </row>
    <row r="149" spans="1:9">
      <c r="A149" s="38" t="e">
        <f>IF(#REF!=Sheet1!B149,TRUE, FALSE)</f>
        <v>#REF!</v>
      </c>
      <c r="B149" s="28" t="s">
        <v>997</v>
      </c>
      <c r="C149" s="25" t="s">
        <v>998</v>
      </c>
      <c r="D149" s="26">
        <v>0</v>
      </c>
      <c r="E149" s="26">
        <v>480787.44</v>
      </c>
      <c r="F149" s="26">
        <v>490617.96</v>
      </c>
      <c r="G149" s="26">
        <v>9830.52</v>
      </c>
      <c r="H149" s="27">
        <v>0</v>
      </c>
      <c r="I149" s="27">
        <v>0</v>
      </c>
    </row>
    <row r="150" spans="1:9">
      <c r="A150" s="38" t="e">
        <f>IF(#REF!=Sheet1!B150,TRUE, FALSE)</f>
        <v>#REF!</v>
      </c>
      <c r="B150" s="28" t="s">
        <v>309</v>
      </c>
      <c r="C150" s="25" t="s">
        <v>310</v>
      </c>
      <c r="D150" s="26">
        <v>0</v>
      </c>
      <c r="E150" s="26">
        <v>0</v>
      </c>
      <c r="F150" s="26">
        <v>219942</v>
      </c>
      <c r="G150" s="26">
        <v>-1008</v>
      </c>
      <c r="H150" s="27">
        <v>220950</v>
      </c>
      <c r="I150" s="27">
        <v>0</v>
      </c>
    </row>
    <row r="151" spans="1:9">
      <c r="A151" s="38" t="e">
        <f>IF(#REF!=Sheet1!B151,TRUE, FALSE)</f>
        <v>#REF!</v>
      </c>
      <c r="B151" s="28" t="s">
        <v>999</v>
      </c>
      <c r="C151" s="25" t="s">
        <v>1000</v>
      </c>
      <c r="D151" s="26">
        <v>182670</v>
      </c>
      <c r="E151" s="26">
        <v>0</v>
      </c>
      <c r="F151" s="26">
        <v>557580</v>
      </c>
      <c r="G151" s="26">
        <v>740250</v>
      </c>
      <c r="H151" s="27">
        <v>0</v>
      </c>
      <c r="I151" s="27">
        <v>0</v>
      </c>
    </row>
    <row r="152" spans="1:9">
      <c r="A152" s="38" t="e">
        <f>IF(#REF!=Sheet1!B152,TRUE, FALSE)</f>
        <v>#REF!</v>
      </c>
      <c r="B152" s="28" t="s">
        <v>1001</v>
      </c>
      <c r="C152" s="25" t="s">
        <v>1002</v>
      </c>
      <c r="D152" s="26">
        <v>0</v>
      </c>
      <c r="E152" s="26">
        <v>0</v>
      </c>
      <c r="F152" s="26">
        <v>207691.64</v>
      </c>
      <c r="G152" s="26">
        <v>310924.39</v>
      </c>
      <c r="H152" s="27">
        <v>0</v>
      </c>
      <c r="I152" s="27">
        <v>103232.75</v>
      </c>
    </row>
    <row r="153" spans="1:9">
      <c r="A153" s="38" t="e">
        <f>IF(#REF!=Sheet1!B153,TRUE, FALSE)</f>
        <v>#REF!</v>
      </c>
      <c r="B153" s="28" t="s">
        <v>1003</v>
      </c>
      <c r="C153" s="25" t="s">
        <v>1004</v>
      </c>
      <c r="D153" s="26">
        <v>0</v>
      </c>
      <c r="E153" s="26">
        <v>0</v>
      </c>
      <c r="F153" s="26">
        <v>271628.5</v>
      </c>
      <c r="G153" s="26">
        <v>271628.5</v>
      </c>
      <c r="H153" s="27">
        <v>0</v>
      </c>
      <c r="I153" s="27">
        <v>0</v>
      </c>
    </row>
    <row r="154" spans="1:9">
      <c r="A154" s="38" t="e">
        <f>IF(#REF!=Sheet1!B154,TRUE, FALSE)</f>
        <v>#REF!</v>
      </c>
      <c r="B154" s="28" t="s">
        <v>311</v>
      </c>
      <c r="C154" s="25" t="s">
        <v>312</v>
      </c>
      <c r="D154" s="26">
        <v>0</v>
      </c>
      <c r="E154" s="26">
        <v>0</v>
      </c>
      <c r="F154" s="26">
        <v>14464</v>
      </c>
      <c r="G154" s="26">
        <v>14464</v>
      </c>
      <c r="H154" s="27">
        <v>0</v>
      </c>
      <c r="I154" s="27">
        <v>0</v>
      </c>
    </row>
    <row r="155" spans="1:9">
      <c r="A155" s="38" t="e">
        <f>IF(#REF!=Sheet1!B155,TRUE, FALSE)</f>
        <v>#REF!</v>
      </c>
      <c r="B155" s="28" t="s">
        <v>1005</v>
      </c>
      <c r="C155" s="25" t="s">
        <v>1006</v>
      </c>
      <c r="D155" s="26">
        <v>0</v>
      </c>
      <c r="E155" s="26">
        <v>1096020</v>
      </c>
      <c r="F155" s="26">
        <v>1107000</v>
      </c>
      <c r="G155" s="26">
        <v>10980</v>
      </c>
      <c r="H155" s="27">
        <v>0</v>
      </c>
      <c r="I155" s="27">
        <v>0</v>
      </c>
    </row>
    <row r="156" spans="1:9">
      <c r="A156" s="38" t="e">
        <f>IF(#REF!=Sheet1!B156,TRUE, FALSE)</f>
        <v>#REF!</v>
      </c>
      <c r="B156" s="28" t="s">
        <v>1007</v>
      </c>
      <c r="C156" s="25" t="s">
        <v>1008</v>
      </c>
      <c r="D156" s="26">
        <v>0</v>
      </c>
      <c r="E156" s="26">
        <v>829285.27</v>
      </c>
      <c r="F156" s="26">
        <v>939475.08</v>
      </c>
      <c r="G156" s="26">
        <v>105142.33</v>
      </c>
      <c r="H156" s="27">
        <v>5047.4799999999996</v>
      </c>
      <c r="I156" s="27">
        <v>0</v>
      </c>
    </row>
    <row r="157" spans="1:9">
      <c r="A157" s="38" t="e">
        <f>IF(#REF!=Sheet1!B157,TRUE, FALSE)</f>
        <v>#REF!</v>
      </c>
      <c r="B157" s="28" t="s">
        <v>1009</v>
      </c>
      <c r="C157" s="25" t="s">
        <v>1010</v>
      </c>
      <c r="D157" s="26">
        <v>0</v>
      </c>
      <c r="E157" s="26">
        <v>15831.4</v>
      </c>
      <c r="F157" s="26">
        <v>16018.6</v>
      </c>
      <c r="G157" s="26">
        <v>243890.14</v>
      </c>
      <c r="H157" s="27">
        <v>0</v>
      </c>
      <c r="I157" s="27">
        <v>243702.94</v>
      </c>
    </row>
    <row r="158" spans="1:9">
      <c r="A158" s="38" t="e">
        <f>IF(#REF!=Sheet1!B158,TRUE, FALSE)</f>
        <v>#REF!</v>
      </c>
      <c r="B158" s="28" t="s">
        <v>1011</v>
      </c>
      <c r="C158" s="25" t="s">
        <v>1012</v>
      </c>
      <c r="D158" s="26">
        <v>0</v>
      </c>
      <c r="E158" s="26">
        <v>0</v>
      </c>
      <c r="F158" s="26">
        <v>1445447.2</v>
      </c>
      <c r="G158" s="26">
        <v>2390499.4500000002</v>
      </c>
      <c r="H158" s="27">
        <v>0</v>
      </c>
      <c r="I158" s="27">
        <v>945052.25</v>
      </c>
    </row>
    <row r="159" spans="1:9">
      <c r="A159" s="38" t="e">
        <f>IF(#REF!=Sheet1!B159,TRUE, FALSE)</f>
        <v>#REF!</v>
      </c>
      <c r="B159" s="28" t="s">
        <v>1013</v>
      </c>
      <c r="C159" s="25" t="s">
        <v>1014</v>
      </c>
      <c r="D159" s="26">
        <v>0</v>
      </c>
      <c r="E159" s="26">
        <v>182670</v>
      </c>
      <c r="F159" s="26">
        <v>1122465</v>
      </c>
      <c r="G159" s="26">
        <v>571545</v>
      </c>
      <c r="H159" s="27">
        <v>368250</v>
      </c>
      <c r="I159" s="27">
        <v>0</v>
      </c>
    </row>
    <row r="160" spans="1:9">
      <c r="A160" s="38" t="e">
        <f>IF(#REF!=Sheet1!B160,TRUE, FALSE)</f>
        <v>#REF!</v>
      </c>
      <c r="B160" s="28" t="s">
        <v>1015</v>
      </c>
      <c r="C160" s="25" t="s">
        <v>1016</v>
      </c>
      <c r="D160" s="26">
        <v>24356</v>
      </c>
      <c r="E160" s="26">
        <v>0</v>
      </c>
      <c r="F160" s="26">
        <v>1329749</v>
      </c>
      <c r="G160" s="26">
        <v>1305005</v>
      </c>
      <c r="H160" s="27">
        <v>49100</v>
      </c>
      <c r="I160" s="27">
        <v>0</v>
      </c>
    </row>
    <row r="161" spans="1:9">
      <c r="A161" s="38" t="e">
        <f>IF(#REF!=Sheet1!B161,TRUE, FALSE)</f>
        <v>#REF!</v>
      </c>
      <c r="B161" s="28" t="s">
        <v>1017</v>
      </c>
      <c r="C161" s="25" t="s">
        <v>1018</v>
      </c>
      <c r="D161" s="26">
        <v>0</v>
      </c>
      <c r="E161" s="26">
        <v>304450</v>
      </c>
      <c r="F161" s="26">
        <v>4100</v>
      </c>
      <c r="G161" s="26">
        <v>6525</v>
      </c>
      <c r="H161" s="27">
        <v>0</v>
      </c>
      <c r="I161" s="27">
        <v>306875</v>
      </c>
    </row>
    <row r="162" spans="1:9">
      <c r="A162" s="38" t="e">
        <f>IF(#REF!=Sheet1!B162,TRUE, FALSE)</f>
        <v>#REF!</v>
      </c>
      <c r="B162" s="28" t="s">
        <v>1019</v>
      </c>
      <c r="C162" s="25" t="s">
        <v>1020</v>
      </c>
      <c r="D162" s="26">
        <v>109602</v>
      </c>
      <c r="E162" s="26">
        <v>0</v>
      </c>
      <c r="F162" s="26">
        <v>336150</v>
      </c>
      <c r="G162" s="26">
        <v>445752</v>
      </c>
      <c r="H162" s="27">
        <v>0</v>
      </c>
      <c r="I162" s="27">
        <v>0</v>
      </c>
    </row>
    <row r="163" spans="1:9">
      <c r="A163" s="38" t="e">
        <f>IF(#REF!=Sheet1!B163,TRUE, FALSE)</f>
        <v>#REF!</v>
      </c>
      <c r="B163" s="28" t="s">
        <v>1021</v>
      </c>
      <c r="C163" s="25" t="s">
        <v>1022</v>
      </c>
      <c r="D163" s="26">
        <v>0</v>
      </c>
      <c r="E163" s="26">
        <v>321499.2</v>
      </c>
      <c r="F163" s="26">
        <v>1028730.78</v>
      </c>
      <c r="G163" s="26">
        <v>707231.58</v>
      </c>
      <c r="H163" s="27">
        <v>0</v>
      </c>
      <c r="I163" s="27">
        <v>0</v>
      </c>
    </row>
    <row r="164" spans="1:9">
      <c r="A164" s="38" t="e">
        <f>IF(#REF!=Sheet1!B164,TRUE, FALSE)</f>
        <v>#REF!</v>
      </c>
      <c r="B164" s="28" t="s">
        <v>1023</v>
      </c>
      <c r="C164" s="25" t="s">
        <v>1024</v>
      </c>
      <c r="D164" s="26">
        <v>0</v>
      </c>
      <c r="E164" s="26">
        <v>0</v>
      </c>
      <c r="F164" s="26">
        <v>223560</v>
      </c>
      <c r="G164" s="26">
        <v>168322.5</v>
      </c>
      <c r="H164" s="27">
        <v>55237.5</v>
      </c>
      <c r="I164" s="27">
        <v>0</v>
      </c>
    </row>
    <row r="165" spans="1:9">
      <c r="A165" s="38" t="e">
        <f>IF(#REF!=Sheet1!B165,TRUE, FALSE)</f>
        <v>#REF!</v>
      </c>
      <c r="B165" s="28" t="s">
        <v>1025</v>
      </c>
      <c r="C165" s="25" t="s">
        <v>1026</v>
      </c>
      <c r="D165" s="26">
        <v>0</v>
      </c>
      <c r="E165" s="26">
        <v>0</v>
      </c>
      <c r="F165" s="26">
        <v>372270</v>
      </c>
      <c r="G165" s="26">
        <v>556395</v>
      </c>
      <c r="H165" s="27">
        <v>0</v>
      </c>
      <c r="I165" s="27">
        <v>184125</v>
      </c>
    </row>
    <row r="166" spans="1:9">
      <c r="A166" s="38" t="e">
        <f>IF(#REF!=Sheet1!B166,TRUE, FALSE)</f>
        <v>#REF!</v>
      </c>
      <c r="B166" s="28" t="s">
        <v>1027</v>
      </c>
      <c r="C166" s="25" t="s">
        <v>1028</v>
      </c>
      <c r="D166" s="26">
        <v>0</v>
      </c>
      <c r="E166" s="26">
        <v>0</v>
      </c>
      <c r="F166" s="26">
        <v>222889.5</v>
      </c>
      <c r="G166" s="26">
        <v>167652</v>
      </c>
      <c r="H166" s="27">
        <v>55237.5</v>
      </c>
      <c r="I166" s="27">
        <v>0</v>
      </c>
    </row>
    <row r="167" spans="1:9">
      <c r="A167" s="38" t="e">
        <f>IF(#REF!=Sheet1!B167,TRUE, FALSE)</f>
        <v>#REF!</v>
      </c>
      <c r="B167" s="28" t="s">
        <v>1029</v>
      </c>
      <c r="C167" s="25" t="s">
        <v>1030</v>
      </c>
      <c r="D167" s="26">
        <v>0</v>
      </c>
      <c r="E167" s="26">
        <v>0</v>
      </c>
      <c r="F167" s="26">
        <v>6644700</v>
      </c>
      <c r="G167" s="26">
        <v>18234264</v>
      </c>
      <c r="H167" s="27">
        <v>0</v>
      </c>
      <c r="I167" s="27">
        <v>11589564</v>
      </c>
    </row>
    <row r="168" spans="1:9">
      <c r="A168" s="38" t="e">
        <f>IF(#REF!=Sheet1!B168,TRUE, FALSE)</f>
        <v>#REF!</v>
      </c>
      <c r="B168" s="28" t="s">
        <v>1031</v>
      </c>
      <c r="C168" s="25" t="s">
        <v>1032</v>
      </c>
      <c r="D168" s="26">
        <v>0</v>
      </c>
      <c r="E168" s="26">
        <v>0</v>
      </c>
      <c r="F168" s="26">
        <v>1148</v>
      </c>
      <c r="G168" s="26">
        <v>87073</v>
      </c>
      <c r="H168" s="27">
        <v>0</v>
      </c>
      <c r="I168" s="27">
        <v>85925</v>
      </c>
    </row>
    <row r="169" spans="1:9">
      <c r="A169" s="38" t="e">
        <f>IF(#REF!=Sheet1!B169,TRUE, FALSE)</f>
        <v>#REF!</v>
      </c>
      <c r="B169" s="28" t="s">
        <v>1033</v>
      </c>
      <c r="C169" s="25" t="s">
        <v>1034</v>
      </c>
      <c r="D169" s="26">
        <v>0</v>
      </c>
      <c r="E169" s="26">
        <v>0</v>
      </c>
      <c r="F169" s="26">
        <v>5904</v>
      </c>
      <c r="G169" s="26">
        <v>447804</v>
      </c>
      <c r="H169" s="27">
        <v>0</v>
      </c>
      <c r="I169" s="27">
        <v>441900</v>
      </c>
    </row>
    <row r="170" spans="1:9">
      <c r="A170" s="38" t="e">
        <f>IF(#REF!=Sheet1!B170,TRUE, FALSE)</f>
        <v>#REF!</v>
      </c>
      <c r="B170" s="28" t="s">
        <v>1035</v>
      </c>
      <c r="C170" s="25" t="s">
        <v>1036</v>
      </c>
      <c r="D170" s="26">
        <v>0</v>
      </c>
      <c r="E170" s="26">
        <v>0</v>
      </c>
      <c r="F170" s="26">
        <v>167886</v>
      </c>
      <c r="G170" s="26">
        <v>167886</v>
      </c>
      <c r="H170" s="27">
        <v>0</v>
      </c>
      <c r="I170" s="27">
        <v>0</v>
      </c>
    </row>
    <row r="171" spans="1:9">
      <c r="A171" s="38" t="e">
        <f>IF(#REF!=Sheet1!B171,TRUE, FALSE)</f>
        <v>#REF!</v>
      </c>
      <c r="B171" s="28" t="s">
        <v>1037</v>
      </c>
      <c r="C171" s="25" t="s">
        <v>313</v>
      </c>
      <c r="D171" s="26">
        <v>0</v>
      </c>
      <c r="E171" s="26">
        <v>0</v>
      </c>
      <c r="F171" s="26">
        <v>8160900</v>
      </c>
      <c r="G171" s="26">
        <v>13316400</v>
      </c>
      <c r="H171" s="27">
        <v>0</v>
      </c>
      <c r="I171" s="27">
        <v>5155500</v>
      </c>
    </row>
    <row r="172" spans="1:9">
      <c r="A172" s="38" t="e">
        <f>IF(#REF!=Sheet1!B172,TRUE, FALSE)</f>
        <v>#REF!</v>
      </c>
      <c r="B172" s="28" t="s">
        <v>1038</v>
      </c>
      <c r="C172" s="25" t="s">
        <v>1039</v>
      </c>
      <c r="D172" s="26">
        <v>0</v>
      </c>
      <c r="E172" s="26">
        <v>0</v>
      </c>
      <c r="F172" s="26">
        <v>5833600</v>
      </c>
      <c r="G172" s="26">
        <v>5833600</v>
      </c>
      <c r="H172" s="27">
        <v>0</v>
      </c>
      <c r="I172" s="27">
        <v>0</v>
      </c>
    </row>
    <row r="173" spans="1:9">
      <c r="A173" s="38" t="e">
        <f>IF(#REF!=Sheet1!B173,TRUE, FALSE)</f>
        <v>#REF!</v>
      </c>
      <c r="B173" s="28" t="s">
        <v>314</v>
      </c>
      <c r="C173" s="25" t="s">
        <v>315</v>
      </c>
      <c r="D173" s="26">
        <v>0</v>
      </c>
      <c r="E173" s="26">
        <v>0</v>
      </c>
      <c r="F173" s="26">
        <v>469350.84</v>
      </c>
      <c r="G173" s="26">
        <v>1182.3399999999999</v>
      </c>
      <c r="H173" s="27">
        <v>468168.5</v>
      </c>
      <c r="I173" s="27">
        <v>0</v>
      </c>
    </row>
    <row r="174" spans="1:9">
      <c r="A174" s="38" t="e">
        <f>IF(#REF!=Sheet1!B174,TRUE, FALSE)</f>
        <v>#REF!</v>
      </c>
      <c r="B174" s="28" t="s">
        <v>316</v>
      </c>
      <c r="C174" s="25" t="s">
        <v>317</v>
      </c>
      <c r="D174" s="26">
        <v>0</v>
      </c>
      <c r="E174" s="26">
        <v>0</v>
      </c>
      <c r="F174" s="25"/>
      <c r="G174" s="26">
        <v>36825</v>
      </c>
      <c r="H174" s="27">
        <v>0</v>
      </c>
      <c r="I174" s="27">
        <v>36825</v>
      </c>
    </row>
    <row r="175" spans="1:9">
      <c r="A175" s="38" t="e">
        <f>IF(#REF!=Sheet1!B175,TRUE, FALSE)</f>
        <v>#REF!</v>
      </c>
      <c r="B175" s="28" t="s">
        <v>1040</v>
      </c>
      <c r="C175" s="25" t="s">
        <v>1041</v>
      </c>
      <c r="D175" s="26">
        <v>0</v>
      </c>
      <c r="E175" s="26">
        <v>0</v>
      </c>
      <c r="F175" s="26">
        <v>123240</v>
      </c>
      <c r="G175" s="26">
        <v>123240</v>
      </c>
      <c r="H175" s="27">
        <v>0</v>
      </c>
      <c r="I175" s="27">
        <v>0</v>
      </c>
    </row>
    <row r="176" spans="1:9">
      <c r="A176" s="38" t="e">
        <f>IF(#REF!=Sheet1!B176,TRUE, FALSE)</f>
        <v>#REF!</v>
      </c>
      <c r="B176" s="28" t="s">
        <v>1042</v>
      </c>
      <c r="C176" s="25" t="s">
        <v>1043</v>
      </c>
      <c r="D176" s="26">
        <v>1997710.9</v>
      </c>
      <c r="E176" s="26">
        <v>0</v>
      </c>
      <c r="F176" s="26">
        <v>13943250</v>
      </c>
      <c r="G176" s="26">
        <v>15941500</v>
      </c>
      <c r="H176" s="27">
        <v>0</v>
      </c>
      <c r="I176" s="27">
        <v>539.1</v>
      </c>
    </row>
    <row r="177" spans="1:9">
      <c r="A177" s="38" t="e">
        <f>IF(#REF!=Sheet1!B177,TRUE, FALSE)</f>
        <v>#REF!</v>
      </c>
      <c r="B177" s="28" t="s">
        <v>1044</v>
      </c>
      <c r="C177" s="25" t="s">
        <v>1045</v>
      </c>
      <c r="D177" s="26">
        <v>92300</v>
      </c>
      <c r="E177" s="26">
        <v>0</v>
      </c>
      <c r="F177" s="26">
        <v>152770338</v>
      </c>
      <c r="G177" s="26">
        <v>151774180</v>
      </c>
      <c r="H177" s="27">
        <v>1088458</v>
      </c>
      <c r="I177" s="27">
        <v>0</v>
      </c>
    </row>
    <row r="178" spans="1:9">
      <c r="A178" s="38" t="e">
        <f>IF(#REF!=Sheet1!B178,TRUE, FALSE)</f>
        <v>#REF!</v>
      </c>
      <c r="B178" s="28" t="s">
        <v>1046</v>
      </c>
      <c r="C178" s="25" t="s">
        <v>1047</v>
      </c>
      <c r="D178" s="26">
        <v>0</v>
      </c>
      <c r="E178" s="26">
        <v>21703384.600000001</v>
      </c>
      <c r="F178" s="26">
        <v>15694662</v>
      </c>
      <c r="G178" s="26">
        <v>15458717</v>
      </c>
      <c r="H178" s="27">
        <v>0</v>
      </c>
      <c r="I178" s="27">
        <v>21467439.600000001</v>
      </c>
    </row>
    <row r="179" spans="1:9">
      <c r="A179" s="38" t="e">
        <f>IF(#REF!=Sheet1!B179,TRUE, FALSE)</f>
        <v>#REF!</v>
      </c>
      <c r="B179" s="28" t="s">
        <v>1048</v>
      </c>
      <c r="C179" s="25" t="s">
        <v>1049</v>
      </c>
      <c r="D179" s="26">
        <v>0</v>
      </c>
      <c r="E179" s="26">
        <v>73187.38</v>
      </c>
      <c r="F179" s="26">
        <v>393356</v>
      </c>
      <c r="G179" s="26">
        <v>572356</v>
      </c>
      <c r="H179" s="27">
        <v>0</v>
      </c>
      <c r="I179" s="27">
        <v>252187.38</v>
      </c>
    </row>
    <row r="180" spans="1:9">
      <c r="A180" s="38" t="e">
        <f>IF(#REF!=Sheet1!B180,TRUE, FALSE)</f>
        <v>#REF!</v>
      </c>
      <c r="B180" s="28" t="s">
        <v>1050</v>
      </c>
      <c r="C180" s="25" t="s">
        <v>1051</v>
      </c>
      <c r="D180" s="26">
        <v>0</v>
      </c>
      <c r="E180" s="26">
        <v>6205767.9100000001</v>
      </c>
      <c r="F180" s="26">
        <v>12500000</v>
      </c>
      <c r="G180" s="26">
        <v>20775871.010000002</v>
      </c>
      <c r="H180" s="27">
        <v>0</v>
      </c>
      <c r="I180" s="27">
        <v>14481638.92</v>
      </c>
    </row>
    <row r="181" spans="1:9">
      <c r="A181" s="38" t="e">
        <f>IF(#REF!=Sheet1!B181,TRUE, FALSE)</f>
        <v>#REF!</v>
      </c>
      <c r="B181" s="28" t="s">
        <v>1052</v>
      </c>
      <c r="C181" s="25" t="s">
        <v>1053</v>
      </c>
      <c r="D181" s="26">
        <v>0</v>
      </c>
      <c r="E181" s="26">
        <v>727334</v>
      </c>
      <c r="F181" s="26">
        <v>300000</v>
      </c>
      <c r="G181" s="26">
        <v>93000</v>
      </c>
      <c r="H181" s="27">
        <v>0</v>
      </c>
      <c r="I181" s="27">
        <v>520334</v>
      </c>
    </row>
    <row r="182" spans="1:9">
      <c r="A182" s="38" t="e">
        <f>IF(#REF!=Sheet1!B182,TRUE, FALSE)</f>
        <v>#REF!</v>
      </c>
      <c r="B182" s="28" t="s">
        <v>1054</v>
      </c>
      <c r="C182" s="25" t="s">
        <v>1055</v>
      </c>
      <c r="D182" s="26">
        <v>0</v>
      </c>
      <c r="E182" s="26">
        <v>0</v>
      </c>
      <c r="F182" s="26">
        <v>2193049</v>
      </c>
      <c r="G182" s="26">
        <v>2297089</v>
      </c>
      <c r="H182" s="27">
        <v>0</v>
      </c>
      <c r="I182" s="27">
        <v>104040</v>
      </c>
    </row>
    <row r="183" spans="1:9">
      <c r="A183" s="38" t="e">
        <f>IF(#REF!=Sheet1!B183,TRUE, FALSE)</f>
        <v>#REF!</v>
      </c>
      <c r="B183" s="28" t="s">
        <v>1056</v>
      </c>
      <c r="C183" s="25" t="s">
        <v>1057</v>
      </c>
      <c r="D183" s="26">
        <v>0</v>
      </c>
      <c r="E183" s="26">
        <v>0</v>
      </c>
      <c r="F183" s="26">
        <v>45600</v>
      </c>
      <c r="G183" s="26">
        <v>42720</v>
      </c>
      <c r="H183" s="27">
        <v>2880</v>
      </c>
      <c r="I183" s="27">
        <v>0</v>
      </c>
    </row>
    <row r="184" spans="1:9">
      <c r="A184" s="38" t="e">
        <f>IF(#REF!=Sheet1!B184,TRUE, FALSE)</f>
        <v>#REF!</v>
      </c>
      <c r="B184" s="28" t="s">
        <v>1058</v>
      </c>
      <c r="C184" s="25" t="s">
        <v>1059</v>
      </c>
      <c r="D184" s="26">
        <v>0</v>
      </c>
      <c r="E184" s="26">
        <v>0</v>
      </c>
      <c r="F184" s="26">
        <v>1130937</v>
      </c>
      <c r="G184" s="26">
        <v>1130927</v>
      </c>
      <c r="H184" s="27">
        <v>10</v>
      </c>
      <c r="I184" s="27">
        <v>0</v>
      </c>
    </row>
    <row r="185" spans="1:9">
      <c r="A185" s="38" t="e">
        <f>IF(#REF!=Sheet1!B185,TRUE, FALSE)</f>
        <v>#REF!</v>
      </c>
      <c r="B185" s="28" t="s">
        <v>318</v>
      </c>
      <c r="C185" s="25" t="s">
        <v>319</v>
      </c>
      <c r="D185" s="26">
        <v>0</v>
      </c>
      <c r="E185" s="26">
        <v>0</v>
      </c>
      <c r="F185" s="26">
        <v>9880</v>
      </c>
      <c r="G185" s="26">
        <v>9880</v>
      </c>
      <c r="H185" s="27">
        <v>0</v>
      </c>
      <c r="I185" s="27">
        <v>0</v>
      </c>
    </row>
    <row r="186" spans="1:9">
      <c r="A186" s="38" t="e">
        <f>IF(#REF!=Sheet1!B186,TRUE, FALSE)</f>
        <v>#REF!</v>
      </c>
      <c r="B186" s="28" t="s">
        <v>1060</v>
      </c>
      <c r="C186" s="25" t="s">
        <v>1061</v>
      </c>
      <c r="D186" s="26">
        <v>0</v>
      </c>
      <c r="E186" s="26">
        <v>1105705.6499999999</v>
      </c>
      <c r="F186" s="26">
        <v>256545.65</v>
      </c>
      <c r="G186" s="26">
        <v>280440</v>
      </c>
      <c r="H186" s="27">
        <v>0</v>
      </c>
      <c r="I186" s="27">
        <v>1129600</v>
      </c>
    </row>
    <row r="187" spans="1:9">
      <c r="A187" s="38" t="e">
        <f>IF(#REF!=Sheet1!B187,TRUE, FALSE)</f>
        <v>#REF!</v>
      </c>
      <c r="B187" s="28" t="s">
        <v>1062</v>
      </c>
      <c r="C187" s="25" t="s">
        <v>1063</v>
      </c>
      <c r="D187" s="26">
        <v>0</v>
      </c>
      <c r="E187" s="26">
        <v>0</v>
      </c>
      <c r="F187" s="26">
        <v>300000</v>
      </c>
      <c r="G187" s="26">
        <v>1821024</v>
      </c>
      <c r="H187" s="27">
        <v>0</v>
      </c>
      <c r="I187" s="27">
        <v>1521024</v>
      </c>
    </row>
    <row r="188" spans="1:9">
      <c r="A188" s="38" t="e">
        <f>IF(#REF!=Sheet1!B188,TRUE, FALSE)</f>
        <v>#REF!</v>
      </c>
      <c r="B188" s="28" t="s">
        <v>1064</v>
      </c>
      <c r="C188" s="25" t="s">
        <v>1065</v>
      </c>
      <c r="D188" s="26">
        <v>0</v>
      </c>
      <c r="E188" s="26">
        <v>1307129.8</v>
      </c>
      <c r="F188" s="26">
        <v>890000</v>
      </c>
      <c r="G188" s="26">
        <v>558600</v>
      </c>
      <c r="H188" s="27">
        <v>0</v>
      </c>
      <c r="I188" s="27">
        <v>975729.8</v>
      </c>
    </row>
    <row r="189" spans="1:9">
      <c r="A189" s="38" t="e">
        <f>IF(#REF!=Sheet1!B189,TRUE, FALSE)</f>
        <v>#REF!</v>
      </c>
      <c r="B189" s="28" t="s">
        <v>1066</v>
      </c>
      <c r="C189" s="25" t="s">
        <v>1067</v>
      </c>
      <c r="D189" s="26">
        <v>0</v>
      </c>
      <c r="E189" s="26">
        <v>0</v>
      </c>
      <c r="F189" s="26">
        <v>20601</v>
      </c>
      <c r="G189" s="26">
        <v>53475</v>
      </c>
      <c r="H189" s="27">
        <v>0</v>
      </c>
      <c r="I189" s="27">
        <v>32874</v>
      </c>
    </row>
    <row r="190" spans="1:9">
      <c r="A190" s="38" t="e">
        <f>IF(#REF!=Sheet1!B190,TRUE, FALSE)</f>
        <v>#REF!</v>
      </c>
      <c r="B190" s="28" t="s">
        <v>1068</v>
      </c>
      <c r="C190" s="25" t="s">
        <v>1069</v>
      </c>
      <c r="D190" s="26">
        <v>0</v>
      </c>
      <c r="E190" s="26">
        <v>0</v>
      </c>
      <c r="F190" s="26">
        <v>349800</v>
      </c>
      <c r="G190" s="26">
        <v>349800</v>
      </c>
      <c r="H190" s="27">
        <v>0</v>
      </c>
      <c r="I190" s="27">
        <v>0</v>
      </c>
    </row>
    <row r="191" spans="1:9">
      <c r="A191" s="38" t="e">
        <f>IF(#REF!=Sheet1!B191,TRUE, FALSE)</f>
        <v>#REF!</v>
      </c>
      <c r="B191" s="28" t="s">
        <v>1070</v>
      </c>
      <c r="C191" s="25" t="s">
        <v>1071</v>
      </c>
      <c r="D191" s="26">
        <v>0</v>
      </c>
      <c r="E191" s="26">
        <v>934061.46</v>
      </c>
      <c r="F191" s="25"/>
      <c r="G191" s="25"/>
      <c r="H191" s="27">
        <v>0</v>
      </c>
      <c r="I191" s="27">
        <v>934061.46</v>
      </c>
    </row>
    <row r="192" spans="1:9">
      <c r="A192" s="38" t="e">
        <f>IF(#REF!=Sheet1!B192,TRUE, FALSE)</f>
        <v>#REF!</v>
      </c>
      <c r="B192" s="28" t="s">
        <v>1072</v>
      </c>
      <c r="C192" s="25" t="s">
        <v>1073</v>
      </c>
      <c r="D192" s="26">
        <v>0</v>
      </c>
      <c r="E192" s="26">
        <v>120000</v>
      </c>
      <c r="F192" s="26">
        <v>120000</v>
      </c>
      <c r="G192" s="25"/>
      <c r="H192" s="27">
        <v>0</v>
      </c>
      <c r="I192" s="27">
        <v>0</v>
      </c>
    </row>
    <row r="193" spans="1:9">
      <c r="A193" s="39" t="e">
        <f>IF(#REF!=Sheet1!B193,TRUE, FALSE)</f>
        <v>#REF!</v>
      </c>
      <c r="B193" s="28" t="s">
        <v>320</v>
      </c>
      <c r="C193" s="25" t="s">
        <v>321</v>
      </c>
      <c r="D193" s="26">
        <v>0</v>
      </c>
      <c r="E193" s="26">
        <v>0</v>
      </c>
      <c r="F193" s="25"/>
      <c r="G193" s="26">
        <v>142080</v>
      </c>
      <c r="H193" s="27">
        <v>0</v>
      </c>
      <c r="I193" s="27">
        <v>142080</v>
      </c>
    </row>
    <row r="194" spans="1:9">
      <c r="A194" s="38" t="e">
        <f>IF(#REF!=Sheet1!B194,TRUE, FALSE)</f>
        <v>#REF!</v>
      </c>
      <c r="B194" s="28" t="s">
        <v>1074</v>
      </c>
      <c r="C194" s="25" t="s">
        <v>1075</v>
      </c>
      <c r="D194" s="26">
        <v>0</v>
      </c>
      <c r="E194" s="26">
        <v>0</v>
      </c>
      <c r="F194" s="26">
        <v>54000</v>
      </c>
      <c r="G194" s="26">
        <v>54000</v>
      </c>
      <c r="H194" s="27">
        <v>0</v>
      </c>
      <c r="I194" s="27">
        <v>0</v>
      </c>
    </row>
    <row r="195" spans="1:9">
      <c r="A195" s="38" t="e">
        <f>IF(#REF!=Sheet1!B195,TRUE, FALSE)</f>
        <v>#REF!</v>
      </c>
      <c r="B195" s="28" t="s">
        <v>1076</v>
      </c>
      <c r="C195" s="25" t="s">
        <v>1077</v>
      </c>
      <c r="D195" s="26">
        <v>0</v>
      </c>
      <c r="E195" s="26">
        <v>33757.300000000003</v>
      </c>
      <c r="F195" s="26">
        <v>83750</v>
      </c>
      <c r="G195" s="26">
        <v>50000</v>
      </c>
      <c r="H195" s="27">
        <v>0</v>
      </c>
      <c r="I195" s="27">
        <v>7.3</v>
      </c>
    </row>
    <row r="196" spans="1:9">
      <c r="A196" s="38" t="e">
        <f>IF(#REF!=Sheet1!B196,TRUE, FALSE)</f>
        <v>#REF!</v>
      </c>
      <c r="B196" s="28" t="s">
        <v>1078</v>
      </c>
      <c r="C196" s="25" t="s">
        <v>1079</v>
      </c>
      <c r="D196" s="26">
        <v>0</v>
      </c>
      <c r="E196" s="26">
        <v>270800</v>
      </c>
      <c r="F196" s="26">
        <v>270800</v>
      </c>
      <c r="G196" s="25"/>
      <c r="H196" s="27">
        <v>0</v>
      </c>
      <c r="I196" s="27">
        <v>0</v>
      </c>
    </row>
    <row r="197" spans="1:9">
      <c r="A197" s="38" t="e">
        <f>IF(#REF!=Sheet1!B197,TRUE, FALSE)</f>
        <v>#REF!</v>
      </c>
      <c r="B197" s="28" t="s">
        <v>1080</v>
      </c>
      <c r="C197" s="25" t="s">
        <v>1081</v>
      </c>
      <c r="D197" s="26">
        <v>0</v>
      </c>
      <c r="E197" s="26">
        <v>1141703</v>
      </c>
      <c r="F197" s="26">
        <v>1141703</v>
      </c>
      <c r="G197" s="25"/>
      <c r="H197" s="27">
        <v>0</v>
      </c>
      <c r="I197" s="27">
        <v>0</v>
      </c>
    </row>
    <row r="198" spans="1:9">
      <c r="A198" s="38" t="e">
        <f>IF(#REF!=Sheet1!B198,TRUE, FALSE)</f>
        <v>#REF!</v>
      </c>
      <c r="B198" s="28" t="s">
        <v>1082</v>
      </c>
      <c r="C198" s="25" t="s">
        <v>1083</v>
      </c>
      <c r="D198" s="26">
        <v>0</v>
      </c>
      <c r="E198" s="26">
        <v>13333260.060000001</v>
      </c>
      <c r="F198" s="26">
        <v>8500000</v>
      </c>
      <c r="G198" s="26">
        <v>8231844</v>
      </c>
      <c r="H198" s="27">
        <v>0</v>
      </c>
      <c r="I198" s="27">
        <v>13065104.060000001</v>
      </c>
    </row>
    <row r="199" spans="1:9">
      <c r="A199" s="38" t="e">
        <f>IF(#REF!=Sheet1!B199,TRUE, FALSE)</f>
        <v>#REF!</v>
      </c>
      <c r="B199" s="28" t="s">
        <v>1084</v>
      </c>
      <c r="C199" s="25" t="s">
        <v>1085</v>
      </c>
      <c r="D199" s="26">
        <v>0</v>
      </c>
      <c r="E199" s="26">
        <v>230000</v>
      </c>
      <c r="F199" s="25"/>
      <c r="G199" s="26">
        <v>75000</v>
      </c>
      <c r="H199" s="27">
        <v>0</v>
      </c>
      <c r="I199" s="27">
        <v>305000</v>
      </c>
    </row>
    <row r="200" spans="1:9">
      <c r="A200" s="38" t="e">
        <f>IF(#REF!=Sheet1!B200,TRUE, FALSE)</f>
        <v>#REF!</v>
      </c>
      <c r="B200" s="28" t="s">
        <v>1086</v>
      </c>
      <c r="C200" s="25" t="s">
        <v>1087</v>
      </c>
      <c r="D200" s="26">
        <v>0</v>
      </c>
      <c r="E200" s="26">
        <v>0</v>
      </c>
      <c r="F200" s="26">
        <v>67000</v>
      </c>
      <c r="G200" s="26">
        <v>111000</v>
      </c>
      <c r="H200" s="27">
        <v>0</v>
      </c>
      <c r="I200" s="27">
        <v>44000</v>
      </c>
    </row>
    <row r="201" spans="1:9">
      <c r="A201" s="38" t="e">
        <f>IF(#REF!=Sheet1!B201,TRUE, FALSE)</f>
        <v>#REF!</v>
      </c>
      <c r="B201" s="28" t="s">
        <v>1088</v>
      </c>
      <c r="C201" s="25" t="s">
        <v>1089</v>
      </c>
      <c r="D201" s="26">
        <v>0</v>
      </c>
      <c r="E201" s="26">
        <v>333969.15999999997</v>
      </c>
      <c r="F201" s="26">
        <v>844684.15</v>
      </c>
      <c r="G201" s="26">
        <v>685577</v>
      </c>
      <c r="H201" s="27">
        <v>0</v>
      </c>
      <c r="I201" s="27">
        <v>174862.01</v>
      </c>
    </row>
    <row r="202" spans="1:9">
      <c r="A202" s="38" t="e">
        <f>IF(#REF!=Sheet1!B202,TRUE, FALSE)</f>
        <v>#REF!</v>
      </c>
      <c r="B202" s="28" t="s">
        <v>1090</v>
      </c>
      <c r="C202" s="25" t="s">
        <v>1091</v>
      </c>
      <c r="D202" s="26">
        <v>0</v>
      </c>
      <c r="E202" s="26">
        <v>6218719.6900000004</v>
      </c>
      <c r="F202" s="26">
        <v>64444800</v>
      </c>
      <c r="G202" s="26">
        <v>85090657.900000006</v>
      </c>
      <c r="H202" s="27">
        <v>0</v>
      </c>
      <c r="I202" s="27">
        <v>26864577.59</v>
      </c>
    </row>
    <row r="203" spans="1:9">
      <c r="A203" s="38" t="e">
        <f>IF(#REF!=Sheet1!B203,TRUE, FALSE)</f>
        <v>#REF!</v>
      </c>
      <c r="B203" s="28" t="s">
        <v>1092</v>
      </c>
      <c r="C203" s="25" t="s">
        <v>1093</v>
      </c>
      <c r="D203" s="26">
        <v>0</v>
      </c>
      <c r="E203" s="26">
        <v>2403660</v>
      </c>
      <c r="F203" s="26">
        <v>3066701</v>
      </c>
      <c r="G203" s="26">
        <v>3230699</v>
      </c>
      <c r="H203" s="27">
        <v>0</v>
      </c>
      <c r="I203" s="27">
        <v>2567658</v>
      </c>
    </row>
    <row r="204" spans="1:9">
      <c r="A204" s="39" t="e">
        <f>IF(#REF!=Sheet1!B204,TRUE, FALSE)</f>
        <v>#REF!</v>
      </c>
      <c r="B204" s="28" t="s">
        <v>322</v>
      </c>
      <c r="C204" s="25" t="s">
        <v>323</v>
      </c>
      <c r="D204" s="26">
        <v>0</v>
      </c>
      <c r="E204" s="26">
        <v>0</v>
      </c>
      <c r="F204" s="25"/>
      <c r="G204" s="26">
        <v>100000</v>
      </c>
      <c r="H204" s="27">
        <v>0</v>
      </c>
      <c r="I204" s="27">
        <v>100000</v>
      </c>
    </row>
    <row r="205" spans="1:9">
      <c r="A205" s="39" t="e">
        <f>IF(#REF!=Sheet1!B205,TRUE, FALSE)</f>
        <v>#REF!</v>
      </c>
      <c r="B205" s="28" t="s">
        <v>324</v>
      </c>
      <c r="C205" s="25" t="s">
        <v>325</v>
      </c>
      <c r="D205" s="26">
        <v>0</v>
      </c>
      <c r="E205" s="26">
        <v>0</v>
      </c>
      <c r="F205" s="26">
        <v>13824</v>
      </c>
      <c r="G205" s="26">
        <v>13824</v>
      </c>
      <c r="H205" s="27">
        <v>0</v>
      </c>
      <c r="I205" s="27">
        <v>0</v>
      </c>
    </row>
    <row r="206" spans="1:9">
      <c r="A206" s="38" t="e">
        <f>IF(#REF!=Sheet1!B206,TRUE, FALSE)</f>
        <v>#REF!</v>
      </c>
      <c r="B206" s="28" t="s">
        <v>1094</v>
      </c>
      <c r="C206" s="25" t="s">
        <v>1095</v>
      </c>
      <c r="D206" s="26">
        <v>0</v>
      </c>
      <c r="E206" s="26">
        <v>0</v>
      </c>
      <c r="F206" s="26">
        <v>204308</v>
      </c>
      <c r="G206" s="26">
        <v>204312</v>
      </c>
      <c r="H206" s="27">
        <v>0</v>
      </c>
      <c r="I206" s="27">
        <v>4</v>
      </c>
    </row>
    <row r="207" spans="1:9">
      <c r="A207" s="38" t="e">
        <f>IF(#REF!=Sheet1!B207,TRUE, FALSE)</f>
        <v>#REF!</v>
      </c>
      <c r="B207" s="28" t="s">
        <v>1096</v>
      </c>
      <c r="C207" s="25" t="s">
        <v>1097</v>
      </c>
      <c r="D207" s="26">
        <v>0</v>
      </c>
      <c r="E207" s="26">
        <v>243410</v>
      </c>
      <c r="F207" s="26">
        <v>258500</v>
      </c>
      <c r="G207" s="26">
        <v>205300</v>
      </c>
      <c r="H207" s="27">
        <v>0</v>
      </c>
      <c r="I207" s="27">
        <v>190210</v>
      </c>
    </row>
    <row r="208" spans="1:9">
      <c r="A208" s="38" t="e">
        <f>IF(#REF!=Sheet1!B208,TRUE, FALSE)</f>
        <v>#REF!</v>
      </c>
      <c r="B208" s="28" t="s">
        <v>1098</v>
      </c>
      <c r="C208" s="25" t="s">
        <v>1099</v>
      </c>
      <c r="D208" s="26">
        <v>0</v>
      </c>
      <c r="E208" s="26">
        <v>110590</v>
      </c>
      <c r="F208" s="26">
        <v>312020</v>
      </c>
      <c r="G208" s="26">
        <v>342610</v>
      </c>
      <c r="H208" s="27">
        <v>0</v>
      </c>
      <c r="I208" s="27">
        <v>141180</v>
      </c>
    </row>
    <row r="209" spans="1:9">
      <c r="A209" s="38" t="e">
        <f>IF(#REF!=Sheet1!B209,TRUE, FALSE)</f>
        <v>#REF!</v>
      </c>
      <c r="B209" s="28" t="s">
        <v>1100</v>
      </c>
      <c r="C209" s="25" t="s">
        <v>1101</v>
      </c>
      <c r="D209" s="26">
        <v>0</v>
      </c>
      <c r="E209" s="26">
        <v>0</v>
      </c>
      <c r="F209" s="26">
        <v>120000</v>
      </c>
      <c r="G209" s="26">
        <v>120000</v>
      </c>
      <c r="H209" s="27">
        <v>0</v>
      </c>
      <c r="I209" s="27">
        <v>0</v>
      </c>
    </row>
    <row r="210" spans="1:9">
      <c r="A210" s="38" t="e">
        <f>IF(#REF!=Sheet1!B210,TRUE, FALSE)</f>
        <v>#REF!</v>
      </c>
      <c r="B210" s="28" t="s">
        <v>1102</v>
      </c>
      <c r="C210" s="25" t="s">
        <v>1103</v>
      </c>
      <c r="D210" s="26">
        <v>0</v>
      </c>
      <c r="E210" s="26">
        <v>35000</v>
      </c>
      <c r="F210" s="26">
        <v>95000</v>
      </c>
      <c r="G210" s="26">
        <v>60000</v>
      </c>
      <c r="H210" s="27">
        <v>0</v>
      </c>
      <c r="I210" s="27">
        <v>0</v>
      </c>
    </row>
    <row r="211" spans="1:9">
      <c r="A211" s="38" t="e">
        <f>IF(#REF!=Sheet1!B211,TRUE, FALSE)</f>
        <v>#REF!</v>
      </c>
      <c r="B211" s="28" t="s">
        <v>1104</v>
      </c>
      <c r="C211" s="25" t="s">
        <v>1105</v>
      </c>
      <c r="D211" s="26">
        <v>0</v>
      </c>
      <c r="E211" s="26">
        <v>0</v>
      </c>
      <c r="F211" s="26">
        <v>30000</v>
      </c>
      <c r="G211" s="25"/>
      <c r="H211" s="27">
        <v>30000</v>
      </c>
      <c r="I211" s="27">
        <v>0</v>
      </c>
    </row>
    <row r="212" spans="1:9">
      <c r="A212" s="38" t="e">
        <f>IF(#REF!=Sheet1!B212,TRUE, FALSE)</f>
        <v>#REF!</v>
      </c>
      <c r="B212" s="28" t="s">
        <v>1106</v>
      </c>
      <c r="C212" s="25" t="s">
        <v>1107</v>
      </c>
      <c r="D212" s="26">
        <v>0</v>
      </c>
      <c r="E212" s="26">
        <v>655675</v>
      </c>
      <c r="F212" s="26">
        <v>856800</v>
      </c>
      <c r="G212" s="26">
        <v>856800</v>
      </c>
      <c r="H212" s="27">
        <v>0</v>
      </c>
      <c r="I212" s="27">
        <v>655675</v>
      </c>
    </row>
    <row r="213" spans="1:9">
      <c r="A213" s="38" t="e">
        <f>IF(#REF!=Sheet1!B213,TRUE, FALSE)</f>
        <v>#REF!</v>
      </c>
      <c r="B213" s="28" t="s">
        <v>1108</v>
      </c>
      <c r="C213" s="25" t="s">
        <v>1109</v>
      </c>
      <c r="D213" s="26">
        <v>0</v>
      </c>
      <c r="E213" s="26">
        <v>590000.19999999995</v>
      </c>
      <c r="F213" s="25"/>
      <c r="G213" s="25"/>
      <c r="H213" s="27">
        <v>0</v>
      </c>
      <c r="I213" s="27">
        <v>590000.19999999995</v>
      </c>
    </row>
    <row r="214" spans="1:9">
      <c r="A214" s="38" t="e">
        <f>IF(#REF!=Sheet1!B214,TRUE, FALSE)</f>
        <v>#REF!</v>
      </c>
      <c r="B214" s="28" t="s">
        <v>1110</v>
      </c>
      <c r="C214" s="25" t="s">
        <v>1111</v>
      </c>
      <c r="D214" s="26">
        <v>0</v>
      </c>
      <c r="E214" s="26">
        <v>299900</v>
      </c>
      <c r="F214" s="26">
        <v>473950</v>
      </c>
      <c r="G214" s="26">
        <v>936552</v>
      </c>
      <c r="H214" s="27">
        <v>0</v>
      </c>
      <c r="I214" s="27">
        <v>762502</v>
      </c>
    </row>
    <row r="215" spans="1:9">
      <c r="A215" s="38" t="e">
        <f>IF(#REF!=Sheet1!B215,TRUE, FALSE)</f>
        <v>#REF!</v>
      </c>
      <c r="B215" s="28" t="s">
        <v>1112</v>
      </c>
      <c r="C215" s="25" t="s">
        <v>1113</v>
      </c>
      <c r="D215" s="26">
        <v>0</v>
      </c>
      <c r="E215" s="26">
        <v>586580</v>
      </c>
      <c r="F215" s="26">
        <v>1111800</v>
      </c>
      <c r="G215" s="26">
        <v>1402554</v>
      </c>
      <c r="H215" s="27">
        <v>0</v>
      </c>
      <c r="I215" s="27">
        <v>877334</v>
      </c>
    </row>
    <row r="216" spans="1:9">
      <c r="A216" s="38" t="e">
        <f>IF(#REF!=Sheet1!B216,TRUE, FALSE)</f>
        <v>#REF!</v>
      </c>
      <c r="B216" s="28" t="s">
        <v>1114</v>
      </c>
      <c r="C216" s="25" t="s">
        <v>1115</v>
      </c>
      <c r="D216" s="26">
        <v>0</v>
      </c>
      <c r="E216" s="26">
        <v>20455</v>
      </c>
      <c r="F216" s="25"/>
      <c r="G216" s="25"/>
      <c r="H216" s="27">
        <v>0</v>
      </c>
      <c r="I216" s="27">
        <v>20455</v>
      </c>
    </row>
    <row r="217" spans="1:9">
      <c r="A217" s="38" t="e">
        <f>IF(#REF!=Sheet1!B217,TRUE, FALSE)</f>
        <v>#REF!</v>
      </c>
      <c r="B217" s="28" t="s">
        <v>1116</v>
      </c>
      <c r="C217" s="25" t="s">
        <v>1117</v>
      </c>
      <c r="D217" s="26">
        <v>0</v>
      </c>
      <c r="E217" s="26">
        <v>5200</v>
      </c>
      <c r="F217" s="26">
        <v>351000</v>
      </c>
      <c r="G217" s="26">
        <v>376100</v>
      </c>
      <c r="H217" s="27">
        <v>0</v>
      </c>
      <c r="I217" s="27">
        <v>30300</v>
      </c>
    </row>
    <row r="218" spans="1:9">
      <c r="A218" s="38" t="e">
        <f>IF(#REF!=Sheet1!B218,TRUE, FALSE)</f>
        <v>#REF!</v>
      </c>
      <c r="B218" s="28" t="s">
        <v>1118</v>
      </c>
      <c r="C218" s="25" t="s">
        <v>1119</v>
      </c>
      <c r="D218" s="26">
        <v>0</v>
      </c>
      <c r="E218" s="26">
        <v>0</v>
      </c>
      <c r="F218" s="26">
        <v>36000</v>
      </c>
      <c r="G218" s="26">
        <v>36000</v>
      </c>
      <c r="H218" s="27">
        <v>0</v>
      </c>
      <c r="I218" s="27">
        <v>0</v>
      </c>
    </row>
    <row r="219" spans="1:9">
      <c r="A219" s="38" t="e">
        <f>IF(#REF!=Sheet1!B219,TRUE, FALSE)</f>
        <v>#REF!</v>
      </c>
      <c r="B219" s="28" t="s">
        <v>1120</v>
      </c>
      <c r="C219" s="25" t="s">
        <v>1121</v>
      </c>
      <c r="D219" s="26">
        <v>0</v>
      </c>
      <c r="E219" s="26">
        <v>0</v>
      </c>
      <c r="F219" s="26">
        <v>420900</v>
      </c>
      <c r="G219" s="26">
        <v>1455500</v>
      </c>
      <c r="H219" s="27">
        <v>0</v>
      </c>
      <c r="I219" s="27">
        <v>1034600</v>
      </c>
    </row>
    <row r="220" spans="1:9">
      <c r="A220" s="38" t="e">
        <f>IF(#REF!=Sheet1!B220,TRUE, FALSE)</f>
        <v>#REF!</v>
      </c>
      <c r="B220" s="28" t="s">
        <v>1122</v>
      </c>
      <c r="C220" s="25" t="s">
        <v>1123</v>
      </c>
      <c r="D220" s="26">
        <v>0</v>
      </c>
      <c r="E220" s="26">
        <v>1487695.59</v>
      </c>
      <c r="F220" s="26">
        <v>450000</v>
      </c>
      <c r="G220" s="26">
        <v>848580</v>
      </c>
      <c r="H220" s="27">
        <v>0</v>
      </c>
      <c r="I220" s="27">
        <v>1886275.59</v>
      </c>
    </row>
    <row r="221" spans="1:9">
      <c r="A221" s="38" t="e">
        <f>IF(#REF!=Sheet1!B221,TRUE, FALSE)</f>
        <v>#REF!</v>
      </c>
      <c r="B221" s="28" t="s">
        <v>1124</v>
      </c>
      <c r="C221" s="25" t="s">
        <v>1125</v>
      </c>
      <c r="D221" s="26">
        <v>0</v>
      </c>
      <c r="E221" s="26">
        <v>131800</v>
      </c>
      <c r="F221" s="26">
        <v>210000</v>
      </c>
      <c r="G221" s="26">
        <v>751800</v>
      </c>
      <c r="H221" s="27">
        <v>0</v>
      </c>
      <c r="I221" s="27">
        <v>673600</v>
      </c>
    </row>
    <row r="222" spans="1:9">
      <c r="A222" s="38" t="e">
        <f>IF(#REF!=Sheet1!B222,TRUE, FALSE)</f>
        <v>#REF!</v>
      </c>
      <c r="B222" s="28" t="s">
        <v>1126</v>
      </c>
      <c r="C222" s="25" t="s">
        <v>1127</v>
      </c>
      <c r="D222" s="26">
        <v>0</v>
      </c>
      <c r="E222" s="26">
        <v>0</v>
      </c>
      <c r="F222" s="26">
        <v>54000</v>
      </c>
      <c r="G222" s="26">
        <v>70800.2</v>
      </c>
      <c r="H222" s="27">
        <v>0</v>
      </c>
      <c r="I222" s="27">
        <v>16800.2</v>
      </c>
    </row>
    <row r="223" spans="1:9">
      <c r="A223" s="38" t="e">
        <f>IF(#REF!=Sheet1!B223,TRUE, FALSE)</f>
        <v>#REF!</v>
      </c>
      <c r="B223" s="28" t="s">
        <v>1128</v>
      </c>
      <c r="C223" s="25" t="s">
        <v>1129</v>
      </c>
      <c r="D223" s="26">
        <v>0</v>
      </c>
      <c r="E223" s="26">
        <v>135095.78</v>
      </c>
      <c r="F223" s="26">
        <v>135095.78</v>
      </c>
      <c r="G223" s="26">
        <v>294334.34000000003</v>
      </c>
      <c r="H223" s="27">
        <v>0</v>
      </c>
      <c r="I223" s="27">
        <v>294334.34000000003</v>
      </c>
    </row>
    <row r="224" spans="1:9">
      <c r="A224" s="38" t="e">
        <f>IF(#REF!=Sheet1!B224,TRUE, FALSE)</f>
        <v>#REF!</v>
      </c>
      <c r="B224" s="28" t="s">
        <v>1130</v>
      </c>
      <c r="C224" s="25" t="s">
        <v>1131</v>
      </c>
      <c r="D224" s="26">
        <v>0</v>
      </c>
      <c r="E224" s="26">
        <v>65508</v>
      </c>
      <c r="F224" s="26">
        <v>10878225.23</v>
      </c>
      <c r="G224" s="26">
        <v>9562874</v>
      </c>
      <c r="H224" s="27">
        <v>1249843.23</v>
      </c>
      <c r="I224" s="27">
        <v>0</v>
      </c>
    </row>
    <row r="225" spans="1:9">
      <c r="A225" s="38" t="e">
        <f>IF(#REF!=Sheet1!B225,TRUE, FALSE)</f>
        <v>#REF!</v>
      </c>
      <c r="B225" s="28" t="s">
        <v>1132</v>
      </c>
      <c r="C225" s="25" t="s">
        <v>1133</v>
      </c>
      <c r="D225" s="26">
        <v>0</v>
      </c>
      <c r="E225" s="26">
        <v>0</v>
      </c>
      <c r="F225" s="26">
        <v>125500</v>
      </c>
      <c r="G225" s="26">
        <v>190800</v>
      </c>
      <c r="H225" s="27">
        <v>0</v>
      </c>
      <c r="I225" s="27">
        <v>65300</v>
      </c>
    </row>
    <row r="226" spans="1:9">
      <c r="A226" s="38" t="e">
        <f>IF(#REF!=Sheet1!B226,TRUE, FALSE)</f>
        <v>#REF!</v>
      </c>
      <c r="B226" s="28" t="s">
        <v>1134</v>
      </c>
      <c r="C226" s="25" t="s">
        <v>1135</v>
      </c>
      <c r="D226" s="26">
        <v>0</v>
      </c>
      <c r="E226" s="26">
        <v>0</v>
      </c>
      <c r="F226" s="26">
        <v>975300</v>
      </c>
      <c r="G226" s="26">
        <v>983700</v>
      </c>
      <c r="H226" s="27">
        <v>0</v>
      </c>
      <c r="I226" s="27">
        <v>8400</v>
      </c>
    </row>
    <row r="227" spans="1:9">
      <c r="A227" s="38" t="e">
        <f>IF(#REF!=Sheet1!B227,TRUE, FALSE)</f>
        <v>#REF!</v>
      </c>
      <c r="B227" s="28" t="s">
        <v>1136</v>
      </c>
      <c r="C227" s="25" t="s">
        <v>1137</v>
      </c>
      <c r="D227" s="26">
        <v>0</v>
      </c>
      <c r="E227" s="26">
        <v>3175</v>
      </c>
      <c r="F227" s="26">
        <v>3380</v>
      </c>
      <c r="G227" s="26">
        <v>3380</v>
      </c>
      <c r="H227" s="27">
        <v>0</v>
      </c>
      <c r="I227" s="27">
        <v>3175</v>
      </c>
    </row>
    <row r="228" spans="1:9">
      <c r="A228" s="38" t="e">
        <f>IF(#REF!=Sheet1!B228,TRUE, FALSE)</f>
        <v>#REF!</v>
      </c>
      <c r="B228" s="28" t="s">
        <v>326</v>
      </c>
      <c r="C228" s="25" t="s">
        <v>327</v>
      </c>
      <c r="D228" s="26">
        <v>0</v>
      </c>
      <c r="E228" s="26">
        <v>0</v>
      </c>
      <c r="F228" s="26">
        <v>48000</v>
      </c>
      <c r="G228" s="26">
        <v>48000</v>
      </c>
      <c r="H228" s="27">
        <v>0</v>
      </c>
      <c r="I228" s="27">
        <v>0</v>
      </c>
    </row>
    <row r="229" spans="1:9">
      <c r="A229" s="38" t="e">
        <f>IF(#REF!=Sheet1!B229,TRUE, FALSE)</f>
        <v>#REF!</v>
      </c>
      <c r="B229" s="28" t="s">
        <v>1138</v>
      </c>
      <c r="C229" s="25" t="s">
        <v>1139</v>
      </c>
      <c r="D229" s="26">
        <v>0</v>
      </c>
      <c r="E229" s="26">
        <v>0</v>
      </c>
      <c r="F229" s="26">
        <v>25000</v>
      </c>
      <c r="G229" s="26">
        <v>44400</v>
      </c>
      <c r="H229" s="27">
        <v>0</v>
      </c>
      <c r="I229" s="27">
        <v>19400</v>
      </c>
    </row>
    <row r="230" spans="1:9">
      <c r="A230" s="38" t="e">
        <f>IF(#REF!=Sheet1!B230,TRUE, FALSE)</f>
        <v>#REF!</v>
      </c>
      <c r="B230" s="28" t="s">
        <v>1140</v>
      </c>
      <c r="C230" s="25" t="s">
        <v>1141</v>
      </c>
      <c r="D230" s="26">
        <v>0</v>
      </c>
      <c r="E230" s="26">
        <v>3658024</v>
      </c>
      <c r="F230" s="26">
        <v>3754000</v>
      </c>
      <c r="G230" s="26">
        <v>3653400</v>
      </c>
      <c r="H230" s="27">
        <v>0</v>
      </c>
      <c r="I230" s="27">
        <v>3557424</v>
      </c>
    </row>
    <row r="231" spans="1:9">
      <c r="A231" s="38" t="e">
        <f>IF(#REF!=Sheet1!B231,TRUE, FALSE)</f>
        <v>#REF!</v>
      </c>
      <c r="B231" s="28" t="s">
        <v>1142</v>
      </c>
      <c r="C231" s="25" t="s">
        <v>1143</v>
      </c>
      <c r="D231" s="26">
        <v>0</v>
      </c>
      <c r="E231" s="26">
        <v>0</v>
      </c>
      <c r="F231" s="26">
        <v>123840</v>
      </c>
      <c r="G231" s="26">
        <v>123840</v>
      </c>
      <c r="H231" s="27">
        <v>0</v>
      </c>
      <c r="I231" s="27">
        <v>0</v>
      </c>
    </row>
    <row r="232" spans="1:9">
      <c r="A232" s="38" t="e">
        <f>IF(#REF!=Sheet1!B232,TRUE, FALSE)</f>
        <v>#REF!</v>
      </c>
      <c r="B232" s="28" t="s">
        <v>1144</v>
      </c>
      <c r="C232" s="25" t="s">
        <v>1145</v>
      </c>
      <c r="D232" s="26">
        <v>0</v>
      </c>
      <c r="E232" s="26">
        <v>0</v>
      </c>
      <c r="F232" s="26">
        <v>446500</v>
      </c>
      <c r="G232" s="26">
        <v>746500</v>
      </c>
      <c r="H232" s="27">
        <v>0</v>
      </c>
      <c r="I232" s="27">
        <v>300000</v>
      </c>
    </row>
    <row r="233" spans="1:9">
      <c r="A233" s="38" t="e">
        <f>IF(#REF!=Sheet1!B233,TRUE, FALSE)</f>
        <v>#REF!</v>
      </c>
      <c r="B233" s="28" t="s">
        <v>1146</v>
      </c>
      <c r="C233" s="25" t="s">
        <v>1147</v>
      </c>
      <c r="D233" s="26">
        <v>0</v>
      </c>
      <c r="E233" s="26">
        <v>9000</v>
      </c>
      <c r="F233" s="26">
        <v>63000</v>
      </c>
      <c r="G233" s="26">
        <v>152000</v>
      </c>
      <c r="H233" s="27">
        <v>0</v>
      </c>
      <c r="I233" s="27">
        <v>98000</v>
      </c>
    </row>
    <row r="234" spans="1:9">
      <c r="A234" s="38" t="e">
        <f>IF(#REF!=Sheet1!B234,TRUE, FALSE)</f>
        <v>#REF!</v>
      </c>
      <c r="B234" s="28" t="s">
        <v>1148</v>
      </c>
      <c r="C234" s="25" t="s">
        <v>1149</v>
      </c>
      <c r="D234" s="26">
        <v>0</v>
      </c>
      <c r="E234" s="26">
        <v>0</v>
      </c>
      <c r="F234" s="26">
        <v>319700</v>
      </c>
      <c r="G234" s="26">
        <v>378800</v>
      </c>
      <c r="H234" s="27">
        <v>0</v>
      </c>
      <c r="I234" s="27">
        <v>59100</v>
      </c>
    </row>
    <row r="235" spans="1:9">
      <c r="A235" s="38" t="e">
        <f>IF(#REF!=Sheet1!B235,TRUE, FALSE)</f>
        <v>#REF!</v>
      </c>
      <c r="B235" s="28" t="s">
        <v>1150</v>
      </c>
      <c r="C235" s="25" t="s">
        <v>1151</v>
      </c>
      <c r="D235" s="26">
        <v>0</v>
      </c>
      <c r="E235" s="26">
        <v>372800</v>
      </c>
      <c r="F235" s="26">
        <v>372800</v>
      </c>
      <c r="G235" s="26">
        <v>544000</v>
      </c>
      <c r="H235" s="27">
        <v>0</v>
      </c>
      <c r="I235" s="27">
        <v>544000</v>
      </c>
    </row>
    <row r="236" spans="1:9">
      <c r="A236" s="38" t="e">
        <f>IF(#REF!=Sheet1!B236,TRUE, FALSE)</f>
        <v>#REF!</v>
      </c>
      <c r="B236" s="28" t="s">
        <v>328</v>
      </c>
      <c r="C236" s="25" t="s">
        <v>329</v>
      </c>
      <c r="D236" s="26">
        <v>0</v>
      </c>
      <c r="E236" s="26">
        <v>0</v>
      </c>
      <c r="F236" s="25"/>
      <c r="G236" s="26">
        <v>20500600</v>
      </c>
      <c r="H236" s="27">
        <v>0</v>
      </c>
      <c r="I236" s="27">
        <v>20500600</v>
      </c>
    </row>
    <row r="237" spans="1:9">
      <c r="A237" s="38" t="e">
        <f>IF(#REF!=Sheet1!B237,TRUE, FALSE)</f>
        <v>#REF!</v>
      </c>
      <c r="B237" s="28" t="s">
        <v>1152</v>
      </c>
      <c r="C237" s="25" t="s">
        <v>1153</v>
      </c>
      <c r="D237" s="26">
        <v>0</v>
      </c>
      <c r="E237" s="26">
        <v>1099100</v>
      </c>
      <c r="F237" s="26">
        <v>1999100</v>
      </c>
      <c r="G237" s="26">
        <v>1587000</v>
      </c>
      <c r="H237" s="27">
        <v>0</v>
      </c>
      <c r="I237" s="27">
        <v>687000</v>
      </c>
    </row>
    <row r="238" spans="1:9">
      <c r="A238" s="38" t="e">
        <f>IF(#REF!=Sheet1!B238,TRUE, FALSE)</f>
        <v>#REF!</v>
      </c>
      <c r="B238" s="28" t="s">
        <v>330</v>
      </c>
      <c r="C238" s="25" t="s">
        <v>331</v>
      </c>
      <c r="D238" s="26">
        <v>0</v>
      </c>
      <c r="E238" s="26">
        <v>0</v>
      </c>
      <c r="F238" s="25"/>
      <c r="G238" s="26">
        <v>182000</v>
      </c>
      <c r="H238" s="27">
        <v>0</v>
      </c>
      <c r="I238" s="27">
        <v>182000</v>
      </c>
    </row>
    <row r="239" spans="1:9">
      <c r="A239" s="38" t="e">
        <f>IF(#REF!=Sheet1!B239,TRUE, FALSE)</f>
        <v>#REF!</v>
      </c>
      <c r="B239" s="28" t="s">
        <v>1154</v>
      </c>
      <c r="C239" s="25" t="s">
        <v>1155</v>
      </c>
      <c r="D239" s="26">
        <v>0</v>
      </c>
      <c r="E239" s="26">
        <v>2729538.6</v>
      </c>
      <c r="F239" s="26">
        <v>1749384</v>
      </c>
      <c r="G239" s="26">
        <v>1264254.5</v>
      </c>
      <c r="H239" s="27">
        <v>0</v>
      </c>
      <c r="I239" s="27">
        <v>2244409.1</v>
      </c>
    </row>
    <row r="240" spans="1:9">
      <c r="A240" s="38" t="e">
        <f>IF(#REF!=Sheet1!B240,TRUE, FALSE)</f>
        <v>#REF!</v>
      </c>
      <c r="B240" s="28" t="s">
        <v>1156</v>
      </c>
      <c r="C240" s="25" t="s">
        <v>998</v>
      </c>
      <c r="D240" s="26">
        <v>0</v>
      </c>
      <c r="E240" s="26">
        <v>124000</v>
      </c>
      <c r="F240" s="26">
        <v>124000</v>
      </c>
      <c r="G240" s="26">
        <v>537800</v>
      </c>
      <c r="H240" s="27">
        <v>0</v>
      </c>
      <c r="I240" s="27">
        <v>537800</v>
      </c>
    </row>
    <row r="241" spans="1:9">
      <c r="A241" s="38" t="e">
        <f>IF(#REF!=Sheet1!B241,TRUE, FALSE)</f>
        <v>#REF!</v>
      </c>
      <c r="B241" s="28" t="s">
        <v>1157</v>
      </c>
      <c r="C241" s="25" t="s">
        <v>1158</v>
      </c>
      <c r="D241" s="26">
        <v>0</v>
      </c>
      <c r="E241" s="26">
        <v>350980</v>
      </c>
      <c r="F241" s="26">
        <v>350980</v>
      </c>
      <c r="G241" s="26">
        <v>457420</v>
      </c>
      <c r="H241" s="27">
        <v>0</v>
      </c>
      <c r="I241" s="27">
        <v>457420</v>
      </c>
    </row>
    <row r="242" spans="1:9">
      <c r="A242" s="38" t="e">
        <f>IF(#REF!=Sheet1!B242,TRUE, FALSE)</f>
        <v>#REF!</v>
      </c>
      <c r="B242" s="28" t="s">
        <v>1159</v>
      </c>
      <c r="C242" s="25" t="s">
        <v>1160</v>
      </c>
      <c r="D242" s="26">
        <v>0</v>
      </c>
      <c r="E242" s="26">
        <v>0</v>
      </c>
      <c r="F242" s="26">
        <v>75300</v>
      </c>
      <c r="G242" s="26">
        <v>75300</v>
      </c>
      <c r="H242" s="27">
        <v>0</v>
      </c>
      <c r="I242" s="27">
        <v>0</v>
      </c>
    </row>
    <row r="243" spans="1:9">
      <c r="A243" s="38" t="e">
        <f>IF(#REF!=Sheet1!B243,TRUE, FALSE)</f>
        <v>#REF!</v>
      </c>
      <c r="B243" s="28" t="s">
        <v>1161</v>
      </c>
      <c r="C243" s="25" t="s">
        <v>1162</v>
      </c>
      <c r="D243" s="26">
        <v>0</v>
      </c>
      <c r="E243" s="26">
        <v>33465195.02</v>
      </c>
      <c r="F243" s="26">
        <v>24120832</v>
      </c>
      <c r="G243" s="26">
        <v>33235666.370000001</v>
      </c>
      <c r="H243" s="27">
        <v>0</v>
      </c>
      <c r="I243" s="27">
        <v>42580029.390000001</v>
      </c>
    </row>
    <row r="244" spans="1:9">
      <c r="A244" s="38" t="e">
        <f>IF(#REF!=Sheet1!B244,TRUE, FALSE)</f>
        <v>#REF!</v>
      </c>
      <c r="B244" s="28" t="s">
        <v>1163</v>
      </c>
      <c r="C244" s="25" t="s">
        <v>1164</v>
      </c>
      <c r="D244" s="26">
        <v>0</v>
      </c>
      <c r="E244" s="26">
        <v>65203</v>
      </c>
      <c r="F244" s="25"/>
      <c r="G244" s="25"/>
      <c r="H244" s="27">
        <v>0</v>
      </c>
      <c r="I244" s="27">
        <v>65203</v>
      </c>
    </row>
    <row r="245" spans="1:9">
      <c r="A245" s="38" t="e">
        <f>IF(#REF!=Sheet1!B245,TRUE, FALSE)</f>
        <v>#REF!</v>
      </c>
      <c r="B245" s="28" t="s">
        <v>1165</v>
      </c>
      <c r="C245" s="25" t="s">
        <v>1166</v>
      </c>
      <c r="D245" s="26">
        <v>0</v>
      </c>
      <c r="E245" s="26">
        <v>5907024</v>
      </c>
      <c r="F245" s="26">
        <v>52464697</v>
      </c>
      <c r="G245" s="26">
        <v>56194000</v>
      </c>
      <c r="H245" s="27">
        <v>0</v>
      </c>
      <c r="I245" s="27">
        <v>9636327</v>
      </c>
    </row>
    <row r="246" spans="1:9">
      <c r="A246" s="38" t="e">
        <f>IF(#REF!=Sheet1!B246,TRUE, FALSE)</f>
        <v>#REF!</v>
      </c>
      <c r="B246" s="28" t="s">
        <v>1167</v>
      </c>
      <c r="C246" s="25" t="s">
        <v>1168</v>
      </c>
      <c r="D246" s="26">
        <v>0</v>
      </c>
      <c r="E246" s="26">
        <v>888836.75</v>
      </c>
      <c r="F246" s="26">
        <v>987412.75</v>
      </c>
      <c r="G246" s="26">
        <v>759444.57</v>
      </c>
      <c r="H246" s="27">
        <v>0</v>
      </c>
      <c r="I246" s="27">
        <v>660868.56999999995</v>
      </c>
    </row>
    <row r="247" spans="1:9">
      <c r="A247" s="38" t="e">
        <f>IF(#REF!=Sheet1!B247,TRUE, FALSE)</f>
        <v>#REF!</v>
      </c>
      <c r="B247" s="28" t="s">
        <v>1169</v>
      </c>
      <c r="C247" s="25" t="s">
        <v>1170</v>
      </c>
      <c r="D247" s="26">
        <v>0</v>
      </c>
      <c r="E247" s="26">
        <v>0</v>
      </c>
      <c r="F247" s="25"/>
      <c r="G247" s="26">
        <v>12000</v>
      </c>
      <c r="H247" s="27">
        <v>0</v>
      </c>
      <c r="I247" s="27">
        <v>12000</v>
      </c>
    </row>
    <row r="248" spans="1:9">
      <c r="A248" s="38" t="e">
        <f>IF(#REF!=Sheet1!B248,TRUE, FALSE)</f>
        <v>#REF!</v>
      </c>
      <c r="B248" s="28" t="s">
        <v>1171</v>
      </c>
      <c r="C248" s="25" t="s">
        <v>1172</v>
      </c>
      <c r="D248" s="26">
        <v>0</v>
      </c>
      <c r="E248" s="26">
        <v>99834408.530000001</v>
      </c>
      <c r="F248" s="26">
        <v>188123649.34999999</v>
      </c>
      <c r="G248" s="26">
        <v>160189205</v>
      </c>
      <c r="H248" s="27">
        <v>0</v>
      </c>
      <c r="I248" s="27">
        <v>71899964.180000007</v>
      </c>
    </row>
    <row r="249" spans="1:9">
      <c r="A249" s="38" t="e">
        <f>IF(#REF!=Sheet1!B249,TRUE, FALSE)</f>
        <v>#REF!</v>
      </c>
      <c r="B249" s="28" t="s">
        <v>1173</v>
      </c>
      <c r="C249" s="25" t="s">
        <v>1174</v>
      </c>
      <c r="D249" s="26">
        <v>0</v>
      </c>
      <c r="E249" s="26">
        <v>0</v>
      </c>
      <c r="F249" s="26">
        <v>49600</v>
      </c>
      <c r="G249" s="26">
        <v>49600</v>
      </c>
      <c r="H249" s="27">
        <v>0</v>
      </c>
      <c r="I249" s="27">
        <v>0</v>
      </c>
    </row>
    <row r="250" spans="1:9">
      <c r="A250" s="38" t="e">
        <f>IF(#REF!=Sheet1!B250,TRUE, FALSE)</f>
        <v>#REF!</v>
      </c>
      <c r="B250" s="28" t="s">
        <v>1175</v>
      </c>
      <c r="C250" s="25" t="s">
        <v>332</v>
      </c>
      <c r="D250" s="26">
        <v>0</v>
      </c>
      <c r="E250" s="26">
        <v>42874543.719999999</v>
      </c>
      <c r="F250" s="26">
        <v>169941683.19999999</v>
      </c>
      <c r="G250" s="26">
        <v>228884266</v>
      </c>
      <c r="H250" s="27">
        <v>0</v>
      </c>
      <c r="I250" s="27">
        <v>101817126.52</v>
      </c>
    </row>
    <row r="251" spans="1:9">
      <c r="A251" s="38" t="e">
        <f>IF(#REF!=Sheet1!B251,TRUE, FALSE)</f>
        <v>#REF!</v>
      </c>
      <c r="B251" s="28" t="s">
        <v>1176</v>
      </c>
      <c r="C251" s="25" t="s">
        <v>1177</v>
      </c>
      <c r="D251" s="26">
        <v>0</v>
      </c>
      <c r="E251" s="26">
        <v>1500</v>
      </c>
      <c r="F251" s="26">
        <v>22000</v>
      </c>
      <c r="G251" s="26">
        <v>20500</v>
      </c>
      <c r="H251" s="27">
        <v>0</v>
      </c>
      <c r="I251" s="27">
        <v>0</v>
      </c>
    </row>
    <row r="252" spans="1:9">
      <c r="A252" s="38" t="e">
        <f>IF(#REF!=Sheet1!B252,TRUE, FALSE)</f>
        <v>#REF!</v>
      </c>
      <c r="B252" s="28" t="s">
        <v>1178</v>
      </c>
      <c r="C252" s="25" t="s">
        <v>1179</v>
      </c>
      <c r="D252" s="26">
        <v>0</v>
      </c>
      <c r="E252" s="26">
        <v>34000</v>
      </c>
      <c r="F252" s="26">
        <v>702580</v>
      </c>
      <c r="G252" s="26">
        <v>668580</v>
      </c>
      <c r="H252" s="27">
        <v>0</v>
      </c>
      <c r="I252" s="27">
        <v>0</v>
      </c>
    </row>
    <row r="253" spans="1:9">
      <c r="A253" s="38" t="e">
        <f>IF(#REF!=Sheet1!B253,TRUE, FALSE)</f>
        <v>#REF!</v>
      </c>
      <c r="B253" s="28" t="s">
        <v>1180</v>
      </c>
      <c r="C253" s="25" t="s">
        <v>1181</v>
      </c>
      <c r="D253" s="26">
        <v>0</v>
      </c>
      <c r="E253" s="26">
        <v>0</v>
      </c>
      <c r="F253" s="26">
        <v>313250</v>
      </c>
      <c r="G253" s="26">
        <v>355600</v>
      </c>
      <c r="H253" s="27">
        <v>0</v>
      </c>
      <c r="I253" s="27">
        <v>42350</v>
      </c>
    </row>
    <row r="254" spans="1:9">
      <c r="A254" s="38" t="e">
        <f>IF(#REF!=Sheet1!B254,TRUE, FALSE)</f>
        <v>#REF!</v>
      </c>
      <c r="B254" s="28" t="s">
        <v>1182</v>
      </c>
      <c r="C254" s="25" t="s">
        <v>1183</v>
      </c>
      <c r="D254" s="26">
        <v>0</v>
      </c>
      <c r="E254" s="26">
        <v>0</v>
      </c>
      <c r="F254" s="26">
        <v>706200</v>
      </c>
      <c r="G254" s="26">
        <v>805200</v>
      </c>
      <c r="H254" s="27">
        <v>0</v>
      </c>
      <c r="I254" s="27">
        <v>99000</v>
      </c>
    </row>
    <row r="255" spans="1:9">
      <c r="A255" s="38" t="e">
        <f>IF(#REF!=Sheet1!B255,TRUE, FALSE)</f>
        <v>#REF!</v>
      </c>
      <c r="B255" s="28" t="s">
        <v>1184</v>
      </c>
      <c r="C255" s="25" t="s">
        <v>1185</v>
      </c>
      <c r="D255" s="26">
        <v>0</v>
      </c>
      <c r="E255" s="26">
        <v>24200</v>
      </c>
      <c r="F255" s="26">
        <v>191400</v>
      </c>
      <c r="G255" s="26">
        <v>195800</v>
      </c>
      <c r="H255" s="27">
        <v>0</v>
      </c>
      <c r="I255" s="27">
        <v>28600</v>
      </c>
    </row>
    <row r="256" spans="1:9">
      <c r="A256" s="38" t="e">
        <f>IF(#REF!=Sheet1!B256,TRUE, FALSE)</f>
        <v>#REF!</v>
      </c>
      <c r="B256" s="28" t="s">
        <v>1186</v>
      </c>
      <c r="C256" s="25" t="s">
        <v>1187</v>
      </c>
      <c r="D256" s="26">
        <v>0</v>
      </c>
      <c r="E256" s="26">
        <v>0</v>
      </c>
      <c r="F256" s="26">
        <v>517950</v>
      </c>
      <c r="G256" s="26">
        <v>684250</v>
      </c>
      <c r="H256" s="27">
        <v>0</v>
      </c>
      <c r="I256" s="27">
        <v>166300</v>
      </c>
    </row>
    <row r="257" spans="1:9">
      <c r="A257" s="38" t="e">
        <f>IF(#REF!=Sheet1!B257,TRUE, FALSE)</f>
        <v>#REF!</v>
      </c>
      <c r="B257" s="28" t="s">
        <v>1188</v>
      </c>
      <c r="C257" s="25" t="s">
        <v>1189</v>
      </c>
      <c r="D257" s="26">
        <v>0</v>
      </c>
      <c r="E257" s="26">
        <v>0</v>
      </c>
      <c r="F257" s="26">
        <v>238750</v>
      </c>
      <c r="G257" s="26">
        <v>274500</v>
      </c>
      <c r="H257" s="27">
        <v>0</v>
      </c>
      <c r="I257" s="27">
        <v>35750</v>
      </c>
    </row>
    <row r="258" spans="1:9">
      <c r="A258" s="38" t="e">
        <f>IF(#REF!=Sheet1!B258,TRUE, FALSE)</f>
        <v>#REF!</v>
      </c>
      <c r="B258" s="28" t="s">
        <v>1190</v>
      </c>
      <c r="C258" s="25" t="s">
        <v>1191</v>
      </c>
      <c r="D258" s="26">
        <v>0</v>
      </c>
      <c r="E258" s="26">
        <v>0</v>
      </c>
      <c r="F258" s="26">
        <v>191400</v>
      </c>
      <c r="G258" s="26">
        <v>220000</v>
      </c>
      <c r="H258" s="27">
        <v>0</v>
      </c>
      <c r="I258" s="27">
        <v>28600</v>
      </c>
    </row>
    <row r="259" spans="1:9">
      <c r="A259" s="38" t="e">
        <f>IF(#REF!=Sheet1!B259,TRUE, FALSE)</f>
        <v>#REF!</v>
      </c>
      <c r="B259" s="28" t="s">
        <v>1192</v>
      </c>
      <c r="C259" s="25" t="s">
        <v>1193</v>
      </c>
      <c r="D259" s="26">
        <v>0</v>
      </c>
      <c r="E259" s="26">
        <v>0</v>
      </c>
      <c r="F259" s="26">
        <v>225500</v>
      </c>
      <c r="G259" s="26">
        <v>259600</v>
      </c>
      <c r="H259" s="27">
        <v>0</v>
      </c>
      <c r="I259" s="27">
        <v>34100</v>
      </c>
    </row>
    <row r="260" spans="1:9">
      <c r="A260" s="38" t="e">
        <f>IF(#REF!=Sheet1!B260,TRUE, FALSE)</f>
        <v>#REF!</v>
      </c>
      <c r="B260" s="28" t="s">
        <v>1194</v>
      </c>
      <c r="C260" s="25" t="s">
        <v>1195</v>
      </c>
      <c r="D260" s="26">
        <v>0</v>
      </c>
      <c r="E260" s="26">
        <v>0</v>
      </c>
      <c r="F260" s="26">
        <v>826650</v>
      </c>
      <c r="G260" s="26">
        <v>955350</v>
      </c>
      <c r="H260" s="27">
        <v>0</v>
      </c>
      <c r="I260" s="27">
        <v>128700</v>
      </c>
    </row>
    <row r="261" spans="1:9">
      <c r="A261" s="38" t="e">
        <f>IF(#REF!=Sheet1!B261,TRUE, FALSE)</f>
        <v>#REF!</v>
      </c>
      <c r="B261" s="28" t="s">
        <v>1196</v>
      </c>
      <c r="C261" s="25" t="s">
        <v>1197</v>
      </c>
      <c r="D261" s="26">
        <v>0</v>
      </c>
      <c r="E261" s="26">
        <v>0</v>
      </c>
      <c r="F261" s="26">
        <v>247500</v>
      </c>
      <c r="G261" s="26">
        <v>292600</v>
      </c>
      <c r="H261" s="27">
        <v>0</v>
      </c>
      <c r="I261" s="27">
        <v>45100</v>
      </c>
    </row>
    <row r="262" spans="1:9">
      <c r="A262" s="38" t="e">
        <f>IF(#REF!=Sheet1!B262,TRUE, FALSE)</f>
        <v>#REF!</v>
      </c>
      <c r="B262" s="28" t="s">
        <v>1198</v>
      </c>
      <c r="C262" s="25" t="s">
        <v>1199</v>
      </c>
      <c r="D262" s="26">
        <v>0</v>
      </c>
      <c r="E262" s="26">
        <v>0</v>
      </c>
      <c r="F262" s="26">
        <v>210100</v>
      </c>
      <c r="G262" s="26">
        <v>242550</v>
      </c>
      <c r="H262" s="27">
        <v>0</v>
      </c>
      <c r="I262" s="27">
        <v>32450</v>
      </c>
    </row>
    <row r="263" spans="1:9">
      <c r="A263" s="38" t="e">
        <f>IF(#REF!=Sheet1!B263,TRUE, FALSE)</f>
        <v>#REF!</v>
      </c>
      <c r="B263" s="28" t="s">
        <v>1200</v>
      </c>
      <c r="C263" s="25" t="s">
        <v>1201</v>
      </c>
      <c r="D263" s="26">
        <v>0</v>
      </c>
      <c r="E263" s="26">
        <v>0</v>
      </c>
      <c r="F263" s="26">
        <v>238750</v>
      </c>
      <c r="G263" s="26">
        <v>274500</v>
      </c>
      <c r="H263" s="27">
        <v>0</v>
      </c>
      <c r="I263" s="27">
        <v>35750</v>
      </c>
    </row>
    <row r="264" spans="1:9">
      <c r="A264" s="38" t="e">
        <f>IF(#REF!=Sheet1!B264,TRUE, FALSE)</f>
        <v>#REF!</v>
      </c>
      <c r="B264" s="28" t="s">
        <v>1202</v>
      </c>
      <c r="C264" s="25" t="s">
        <v>1203</v>
      </c>
      <c r="D264" s="26">
        <v>0</v>
      </c>
      <c r="E264" s="26">
        <v>0</v>
      </c>
      <c r="F264" s="26">
        <v>189200</v>
      </c>
      <c r="G264" s="26">
        <v>217800</v>
      </c>
      <c r="H264" s="27">
        <v>0</v>
      </c>
      <c r="I264" s="27">
        <v>28600</v>
      </c>
    </row>
    <row r="265" spans="1:9">
      <c r="A265" s="38" t="e">
        <f>IF(#REF!=Sheet1!B265,TRUE, FALSE)</f>
        <v>#REF!</v>
      </c>
      <c r="B265" s="28" t="s">
        <v>1204</v>
      </c>
      <c r="C265" s="25" t="s">
        <v>1205</v>
      </c>
      <c r="D265" s="26">
        <v>0</v>
      </c>
      <c r="E265" s="26">
        <v>0</v>
      </c>
      <c r="F265" s="26">
        <v>14000</v>
      </c>
      <c r="G265" s="26">
        <v>14000</v>
      </c>
      <c r="H265" s="27">
        <v>0</v>
      </c>
      <c r="I265" s="27">
        <v>0</v>
      </c>
    </row>
    <row r="266" spans="1:9">
      <c r="A266" s="38" t="e">
        <f>IF(#REF!=Sheet1!B266,TRUE, FALSE)</f>
        <v>#REF!</v>
      </c>
      <c r="B266" s="28" t="s">
        <v>1206</v>
      </c>
      <c r="C266" s="25" t="s">
        <v>1207</v>
      </c>
      <c r="D266" s="26">
        <v>0</v>
      </c>
      <c r="E266" s="26">
        <v>177835.4</v>
      </c>
      <c r="F266" s="26">
        <v>403808.4</v>
      </c>
      <c r="G266" s="26">
        <v>258135</v>
      </c>
      <c r="H266" s="27">
        <v>0</v>
      </c>
      <c r="I266" s="27">
        <v>32162</v>
      </c>
    </row>
    <row r="267" spans="1:9">
      <c r="A267" s="38" t="e">
        <f>IF(#REF!=Sheet1!B267,TRUE, FALSE)</f>
        <v>#REF!</v>
      </c>
      <c r="B267" s="28" t="s">
        <v>1208</v>
      </c>
      <c r="C267" s="25" t="s">
        <v>1209</v>
      </c>
      <c r="D267" s="26">
        <v>0</v>
      </c>
      <c r="E267" s="26">
        <v>3437350.05</v>
      </c>
      <c r="F267" s="26">
        <v>12984680</v>
      </c>
      <c r="G267" s="26">
        <v>15849600</v>
      </c>
      <c r="H267" s="27">
        <v>0</v>
      </c>
      <c r="I267" s="27">
        <v>6302270.0499999998</v>
      </c>
    </row>
    <row r="268" spans="1:9">
      <c r="A268" s="38" t="e">
        <f>IF(#REF!=Sheet1!B268,TRUE, FALSE)</f>
        <v>#REF!</v>
      </c>
      <c r="B268" s="28" t="s">
        <v>1210</v>
      </c>
      <c r="C268" s="25" t="s">
        <v>1211</v>
      </c>
      <c r="D268" s="26">
        <v>0</v>
      </c>
      <c r="E268" s="26">
        <v>0</v>
      </c>
      <c r="F268" s="26">
        <v>125088</v>
      </c>
      <c r="G268" s="26">
        <v>125088</v>
      </c>
      <c r="H268" s="27">
        <v>0</v>
      </c>
      <c r="I268" s="27">
        <v>0</v>
      </c>
    </row>
    <row r="269" spans="1:9">
      <c r="A269" s="38" t="e">
        <f>IF(#REF!=Sheet1!B269,TRUE, FALSE)</f>
        <v>#REF!</v>
      </c>
      <c r="B269" s="28" t="s">
        <v>1212</v>
      </c>
      <c r="C269" s="25" t="s">
        <v>1213</v>
      </c>
      <c r="D269" s="26">
        <v>0</v>
      </c>
      <c r="E269" s="26">
        <v>0</v>
      </c>
      <c r="F269" s="25"/>
      <c r="G269" s="26">
        <v>35280</v>
      </c>
      <c r="H269" s="27">
        <v>0</v>
      </c>
      <c r="I269" s="27">
        <v>35280</v>
      </c>
    </row>
    <row r="270" spans="1:9">
      <c r="A270" s="38" t="e">
        <f>IF(#REF!=Sheet1!B270,TRUE, FALSE)</f>
        <v>#REF!</v>
      </c>
      <c r="B270" s="28" t="s">
        <v>1214</v>
      </c>
      <c r="C270" s="25" t="s">
        <v>1215</v>
      </c>
      <c r="D270" s="26">
        <v>0</v>
      </c>
      <c r="E270" s="26">
        <v>9500</v>
      </c>
      <c r="F270" s="26">
        <v>222000</v>
      </c>
      <c r="G270" s="26">
        <v>248250</v>
      </c>
      <c r="H270" s="27">
        <v>0</v>
      </c>
      <c r="I270" s="27">
        <v>35750</v>
      </c>
    </row>
    <row r="271" spans="1:9">
      <c r="A271" s="38" t="e">
        <f>IF(#REF!=Sheet1!B271,TRUE, FALSE)</f>
        <v>#REF!</v>
      </c>
      <c r="B271" s="28" t="s">
        <v>1216</v>
      </c>
      <c r="C271" s="25" t="s">
        <v>1217</v>
      </c>
      <c r="D271" s="26">
        <v>0</v>
      </c>
      <c r="E271" s="26">
        <v>589433</v>
      </c>
      <c r="F271" s="26">
        <v>589433</v>
      </c>
      <c r="G271" s="25"/>
      <c r="H271" s="27">
        <v>0</v>
      </c>
      <c r="I271" s="27">
        <v>0</v>
      </c>
    </row>
    <row r="272" spans="1:9">
      <c r="A272" s="38" t="e">
        <f>IF(#REF!=Sheet1!B272,TRUE, FALSE)</f>
        <v>#REF!</v>
      </c>
      <c r="B272" s="28" t="s">
        <v>1218</v>
      </c>
      <c r="C272" s="25" t="s">
        <v>1219</v>
      </c>
      <c r="D272" s="26">
        <v>0</v>
      </c>
      <c r="E272" s="26">
        <v>156829.85</v>
      </c>
      <c r="F272" s="25"/>
      <c r="G272" s="25"/>
      <c r="H272" s="27">
        <v>0</v>
      </c>
      <c r="I272" s="27">
        <v>156829.85</v>
      </c>
    </row>
    <row r="273" spans="1:9">
      <c r="A273" s="38" t="e">
        <f>IF(#REF!=Sheet1!B273,TRUE, FALSE)</f>
        <v>#REF!</v>
      </c>
      <c r="B273" s="28" t="s">
        <v>1220</v>
      </c>
      <c r="C273" s="25" t="s">
        <v>1221</v>
      </c>
      <c r="D273" s="26">
        <v>0</v>
      </c>
      <c r="E273" s="26">
        <v>9304520.6999999993</v>
      </c>
      <c r="F273" s="26">
        <v>3450000</v>
      </c>
      <c r="G273" s="25"/>
      <c r="H273" s="27">
        <v>0</v>
      </c>
      <c r="I273" s="27">
        <v>5854520.7000000002</v>
      </c>
    </row>
    <row r="274" spans="1:9">
      <c r="A274" s="38" t="e">
        <f>IF(#REF!=Sheet1!B274,TRUE, FALSE)</f>
        <v>#REF!</v>
      </c>
      <c r="B274" s="28" t="s">
        <v>1222</v>
      </c>
      <c r="C274" s="25" t="s">
        <v>1223</v>
      </c>
      <c r="D274" s="26">
        <v>0</v>
      </c>
      <c r="E274" s="26">
        <v>244300</v>
      </c>
      <c r="F274" s="26">
        <v>1063100</v>
      </c>
      <c r="G274" s="26">
        <v>1884200</v>
      </c>
      <c r="H274" s="27">
        <v>0</v>
      </c>
      <c r="I274" s="27">
        <v>1065400</v>
      </c>
    </row>
    <row r="275" spans="1:9">
      <c r="A275" s="38" t="e">
        <f>IF(#REF!=Sheet1!B275,TRUE, FALSE)</f>
        <v>#REF!</v>
      </c>
      <c r="B275" s="28" t="s">
        <v>1224</v>
      </c>
      <c r="C275" s="25" t="s">
        <v>1225</v>
      </c>
      <c r="D275" s="26">
        <v>0</v>
      </c>
      <c r="E275" s="26">
        <v>0</v>
      </c>
      <c r="F275" s="26">
        <v>302154</v>
      </c>
      <c r="G275" s="26">
        <v>302162.5</v>
      </c>
      <c r="H275" s="27">
        <v>0</v>
      </c>
      <c r="I275" s="27">
        <v>8.5</v>
      </c>
    </row>
    <row r="276" spans="1:9">
      <c r="A276" s="38" t="e">
        <f>IF(#REF!=Sheet1!B276,TRUE, FALSE)</f>
        <v>#REF!</v>
      </c>
      <c r="B276" s="28" t="s">
        <v>1226</v>
      </c>
      <c r="C276" s="25" t="s">
        <v>1227</v>
      </c>
      <c r="D276" s="26">
        <v>0</v>
      </c>
      <c r="E276" s="26">
        <v>8004500</v>
      </c>
      <c r="F276" s="26">
        <v>1600000</v>
      </c>
      <c r="G276" s="26">
        <v>5400000</v>
      </c>
      <c r="H276" s="27">
        <v>0</v>
      </c>
      <c r="I276" s="27">
        <v>11804500</v>
      </c>
    </row>
    <row r="277" spans="1:9">
      <c r="A277" s="38" t="e">
        <f>IF(#REF!=Sheet1!B277,TRUE, FALSE)</f>
        <v>#REF!</v>
      </c>
      <c r="B277" s="28" t="s">
        <v>1228</v>
      </c>
      <c r="C277" s="25" t="s">
        <v>1229</v>
      </c>
      <c r="D277" s="26">
        <v>0</v>
      </c>
      <c r="E277" s="26">
        <v>919688.86</v>
      </c>
      <c r="F277" s="26">
        <v>300424.31</v>
      </c>
      <c r="G277" s="26">
        <v>957465.5</v>
      </c>
      <c r="H277" s="27">
        <v>0</v>
      </c>
      <c r="I277" s="27">
        <v>1576730.05</v>
      </c>
    </row>
    <row r="278" spans="1:9">
      <c r="A278" s="38" t="e">
        <f>IF(#REF!=Sheet1!B278,TRUE, FALSE)</f>
        <v>#REF!</v>
      </c>
      <c r="B278" s="28" t="s">
        <v>1230</v>
      </c>
      <c r="C278" s="25" t="s">
        <v>1231</v>
      </c>
      <c r="D278" s="26">
        <v>0</v>
      </c>
      <c r="E278" s="26">
        <v>97878.399999999994</v>
      </c>
      <c r="F278" s="26">
        <v>333801</v>
      </c>
      <c r="G278" s="26">
        <v>235923</v>
      </c>
      <c r="H278" s="27">
        <v>0</v>
      </c>
      <c r="I278" s="27">
        <v>0.4</v>
      </c>
    </row>
    <row r="279" spans="1:9">
      <c r="A279" s="38" t="e">
        <f>IF(#REF!=Sheet1!B279,TRUE, FALSE)</f>
        <v>#REF!</v>
      </c>
      <c r="B279" s="28" t="s">
        <v>1232</v>
      </c>
      <c r="C279" s="25" t="s">
        <v>1233</v>
      </c>
      <c r="D279" s="26">
        <v>0</v>
      </c>
      <c r="E279" s="26">
        <v>0</v>
      </c>
      <c r="F279" s="26">
        <v>331650</v>
      </c>
      <c r="G279" s="26">
        <v>378950</v>
      </c>
      <c r="H279" s="27">
        <v>0</v>
      </c>
      <c r="I279" s="27">
        <v>47300</v>
      </c>
    </row>
    <row r="280" spans="1:9">
      <c r="A280" s="38" t="e">
        <f>IF(#REF!=Sheet1!B280,TRUE, FALSE)</f>
        <v>#REF!</v>
      </c>
      <c r="B280" s="28" t="s">
        <v>1234</v>
      </c>
      <c r="C280" s="25" t="s">
        <v>1235</v>
      </c>
      <c r="D280" s="26">
        <v>0</v>
      </c>
      <c r="E280" s="26">
        <v>0</v>
      </c>
      <c r="F280" s="26">
        <v>152700</v>
      </c>
      <c r="G280" s="26">
        <v>152700</v>
      </c>
      <c r="H280" s="27">
        <v>0</v>
      </c>
      <c r="I280" s="27">
        <v>0</v>
      </c>
    </row>
    <row r="281" spans="1:9">
      <c r="A281" s="38" t="e">
        <f>IF(#REF!=Sheet1!B281,TRUE, FALSE)</f>
        <v>#REF!</v>
      </c>
      <c r="B281" s="28" t="s">
        <v>1236</v>
      </c>
      <c r="C281" s="25" t="s">
        <v>1237</v>
      </c>
      <c r="D281" s="26">
        <v>0</v>
      </c>
      <c r="E281" s="26">
        <v>38640</v>
      </c>
      <c r="F281" s="26">
        <v>177930</v>
      </c>
      <c r="G281" s="26">
        <v>139290</v>
      </c>
      <c r="H281" s="27">
        <v>0</v>
      </c>
      <c r="I281" s="27">
        <v>0</v>
      </c>
    </row>
    <row r="282" spans="1:9">
      <c r="A282" s="38" t="e">
        <f>IF(#REF!=Sheet1!B282,TRUE, FALSE)</f>
        <v>#REF!</v>
      </c>
      <c r="B282" s="28" t="s">
        <v>1238</v>
      </c>
      <c r="C282" s="25" t="s">
        <v>1239</v>
      </c>
      <c r="D282" s="26">
        <v>0</v>
      </c>
      <c r="E282" s="26">
        <v>180000</v>
      </c>
      <c r="F282" s="25"/>
      <c r="G282" s="25"/>
      <c r="H282" s="27">
        <v>0</v>
      </c>
      <c r="I282" s="27">
        <v>180000</v>
      </c>
    </row>
    <row r="283" spans="1:9">
      <c r="A283" s="38" t="e">
        <f>IF(#REF!=Sheet1!B283,TRUE, FALSE)</f>
        <v>#REF!</v>
      </c>
      <c r="B283" s="28" t="s">
        <v>1240</v>
      </c>
      <c r="C283" s="25" t="s">
        <v>1241</v>
      </c>
      <c r="D283" s="26">
        <v>0</v>
      </c>
      <c r="E283" s="26">
        <v>0</v>
      </c>
      <c r="F283" s="26">
        <v>16000</v>
      </c>
      <c r="G283" s="26">
        <v>84000</v>
      </c>
      <c r="H283" s="27">
        <v>0</v>
      </c>
      <c r="I283" s="27">
        <v>68000</v>
      </c>
    </row>
    <row r="284" spans="1:9">
      <c r="A284" s="38" t="e">
        <f>IF(#REF!=Sheet1!B284,TRUE, FALSE)</f>
        <v>#REF!</v>
      </c>
      <c r="B284" s="28" t="s">
        <v>1242</v>
      </c>
      <c r="C284" s="25" t="s">
        <v>1243</v>
      </c>
      <c r="D284" s="26">
        <v>0</v>
      </c>
      <c r="E284" s="26">
        <v>300000</v>
      </c>
      <c r="F284" s="26">
        <v>500000</v>
      </c>
      <c r="G284" s="26">
        <v>400000</v>
      </c>
      <c r="H284" s="27">
        <v>0</v>
      </c>
      <c r="I284" s="27">
        <v>200000</v>
      </c>
    </row>
    <row r="285" spans="1:9">
      <c r="A285" s="38" t="e">
        <f>IF(#REF!=Sheet1!B285,TRUE, FALSE)</f>
        <v>#REF!</v>
      </c>
      <c r="B285" s="28" t="s">
        <v>1244</v>
      </c>
      <c r="C285" s="25" t="s">
        <v>1245</v>
      </c>
      <c r="D285" s="26">
        <v>0</v>
      </c>
      <c r="E285" s="26">
        <v>352209784.18000001</v>
      </c>
      <c r="F285" s="25"/>
      <c r="G285" s="25"/>
      <c r="H285" s="27">
        <v>0</v>
      </c>
      <c r="I285" s="27">
        <v>352209784.18000001</v>
      </c>
    </row>
    <row r="286" spans="1:9">
      <c r="A286" s="38" t="e">
        <f>IF(#REF!=Sheet1!B286,TRUE, FALSE)</f>
        <v>#REF!</v>
      </c>
      <c r="B286" s="28" t="s">
        <v>1246</v>
      </c>
      <c r="C286" s="25" t="s">
        <v>1247</v>
      </c>
      <c r="D286" s="26">
        <v>0</v>
      </c>
      <c r="E286" s="26">
        <v>0</v>
      </c>
      <c r="F286" s="26">
        <v>122300</v>
      </c>
      <c r="G286" s="26">
        <v>123830</v>
      </c>
      <c r="H286" s="27">
        <v>0</v>
      </c>
      <c r="I286" s="27">
        <v>1530</v>
      </c>
    </row>
    <row r="287" spans="1:9">
      <c r="A287" s="38" t="e">
        <f>IF(#REF!=Sheet1!B287,TRUE, FALSE)</f>
        <v>#REF!</v>
      </c>
      <c r="B287" s="28" t="s">
        <v>1248</v>
      </c>
      <c r="C287" s="25" t="s">
        <v>1249</v>
      </c>
      <c r="D287" s="26">
        <v>0</v>
      </c>
      <c r="E287" s="26">
        <v>0</v>
      </c>
      <c r="F287" s="26">
        <v>180000</v>
      </c>
      <c r="G287" s="26">
        <v>180000</v>
      </c>
      <c r="H287" s="27">
        <v>0</v>
      </c>
      <c r="I287" s="27">
        <v>0</v>
      </c>
    </row>
    <row r="288" spans="1:9">
      <c r="A288" s="38" t="e">
        <f>IF(#REF!=Sheet1!B288,TRUE, FALSE)</f>
        <v>#REF!</v>
      </c>
      <c r="B288" s="28" t="s">
        <v>1250</v>
      </c>
      <c r="C288" s="25" t="s">
        <v>1251</v>
      </c>
      <c r="D288" s="26">
        <v>0</v>
      </c>
      <c r="E288" s="26">
        <v>0</v>
      </c>
      <c r="F288" s="26">
        <v>23400</v>
      </c>
      <c r="G288" s="25"/>
      <c r="H288" s="27">
        <v>23400</v>
      </c>
      <c r="I288" s="27">
        <v>0</v>
      </c>
    </row>
    <row r="289" spans="1:9">
      <c r="A289" s="38" t="e">
        <f>IF(#REF!=Sheet1!B289,TRUE, FALSE)</f>
        <v>#REF!</v>
      </c>
      <c r="B289" s="28" t="s">
        <v>1252</v>
      </c>
      <c r="C289" s="25" t="s">
        <v>1253</v>
      </c>
      <c r="D289" s="26">
        <v>0</v>
      </c>
      <c r="E289" s="26">
        <v>0</v>
      </c>
      <c r="F289" s="26">
        <v>210835</v>
      </c>
      <c r="G289" s="26">
        <v>210835</v>
      </c>
      <c r="H289" s="27">
        <v>0</v>
      </c>
      <c r="I289" s="27">
        <v>0</v>
      </c>
    </row>
    <row r="290" spans="1:9">
      <c r="A290" s="39" t="e">
        <f>IF(#REF!=Sheet1!B290,TRUE, FALSE)</f>
        <v>#REF!</v>
      </c>
      <c r="B290" s="28" t="s">
        <v>333</v>
      </c>
      <c r="C290" s="25" t="s">
        <v>334</v>
      </c>
      <c r="D290" s="26">
        <v>0</v>
      </c>
      <c r="E290" s="26">
        <v>0</v>
      </c>
      <c r="F290" s="26">
        <v>200000</v>
      </c>
      <c r="G290" s="26">
        <v>200000</v>
      </c>
      <c r="H290" s="27">
        <v>0</v>
      </c>
      <c r="I290" s="27">
        <v>0</v>
      </c>
    </row>
    <row r="291" spans="1:9">
      <c r="A291" s="38" t="e">
        <f>IF(#REF!=Sheet1!B291,TRUE, FALSE)</f>
        <v>#REF!</v>
      </c>
      <c r="B291" s="28" t="s">
        <v>1254</v>
      </c>
      <c r="C291" s="25" t="s">
        <v>1255</v>
      </c>
      <c r="D291" s="26">
        <v>0</v>
      </c>
      <c r="E291" s="26">
        <v>0</v>
      </c>
      <c r="F291" s="26">
        <v>560000</v>
      </c>
      <c r="G291" s="26">
        <v>656000</v>
      </c>
      <c r="H291" s="27">
        <v>0</v>
      </c>
      <c r="I291" s="27">
        <v>96000</v>
      </c>
    </row>
    <row r="292" spans="1:9">
      <c r="A292" s="38" t="e">
        <f>IF(#REF!=Sheet1!B292,TRUE, FALSE)</f>
        <v>#REF!</v>
      </c>
      <c r="B292" s="28" t="s">
        <v>1256</v>
      </c>
      <c r="C292" s="25" t="s">
        <v>1257</v>
      </c>
      <c r="D292" s="26">
        <v>0</v>
      </c>
      <c r="E292" s="26">
        <v>0</v>
      </c>
      <c r="F292" s="26">
        <v>3967985.6</v>
      </c>
      <c r="G292" s="26">
        <v>5348446.8</v>
      </c>
      <c r="H292" s="27">
        <v>0</v>
      </c>
      <c r="I292" s="27">
        <v>1380461.2</v>
      </c>
    </row>
    <row r="293" spans="1:9">
      <c r="A293" s="38" t="e">
        <f>IF(#REF!=Sheet1!B293,TRUE, FALSE)</f>
        <v>#REF!</v>
      </c>
      <c r="B293" s="28" t="s">
        <v>1258</v>
      </c>
      <c r="C293" s="25" t="s">
        <v>1259</v>
      </c>
      <c r="D293" s="26">
        <v>0</v>
      </c>
      <c r="E293" s="26">
        <v>0</v>
      </c>
      <c r="F293" s="25"/>
      <c r="G293" s="26">
        <v>14700</v>
      </c>
      <c r="H293" s="27">
        <v>0</v>
      </c>
      <c r="I293" s="27">
        <v>14700</v>
      </c>
    </row>
    <row r="294" spans="1:9">
      <c r="A294" s="38" t="e">
        <f>IF(#REF!=Sheet1!B294,TRUE, FALSE)</f>
        <v>#REF!</v>
      </c>
      <c r="B294" s="28" t="s">
        <v>1260</v>
      </c>
      <c r="C294" s="25" t="s">
        <v>1261</v>
      </c>
      <c r="D294" s="26">
        <v>0</v>
      </c>
      <c r="E294" s="26">
        <v>0</v>
      </c>
      <c r="F294" s="26">
        <v>14500</v>
      </c>
      <c r="G294" s="26">
        <v>14500</v>
      </c>
      <c r="H294" s="27">
        <v>0</v>
      </c>
      <c r="I294" s="27">
        <v>0</v>
      </c>
    </row>
    <row r="295" spans="1:9">
      <c r="A295" s="38" t="e">
        <f>IF(#REF!=Sheet1!B295,TRUE, FALSE)</f>
        <v>#REF!</v>
      </c>
      <c r="B295" s="28" t="s">
        <v>1262</v>
      </c>
      <c r="C295" s="25" t="s">
        <v>1263</v>
      </c>
      <c r="D295" s="26">
        <v>0</v>
      </c>
      <c r="E295" s="26">
        <v>46500</v>
      </c>
      <c r="F295" s="25"/>
      <c r="G295" s="25"/>
      <c r="H295" s="27">
        <v>0</v>
      </c>
      <c r="I295" s="27">
        <v>46500</v>
      </c>
    </row>
    <row r="296" spans="1:9">
      <c r="A296" s="38" t="e">
        <f>IF(#REF!=Sheet1!B296,TRUE, FALSE)</f>
        <v>#REF!</v>
      </c>
      <c r="B296" s="28" t="s">
        <v>1264</v>
      </c>
      <c r="C296" s="25" t="s">
        <v>1265</v>
      </c>
      <c r="D296" s="26">
        <v>0</v>
      </c>
      <c r="E296" s="26">
        <v>0</v>
      </c>
      <c r="F296" s="26">
        <v>180000</v>
      </c>
      <c r="G296" s="25"/>
      <c r="H296" s="27">
        <v>180000</v>
      </c>
      <c r="I296" s="27">
        <v>0</v>
      </c>
    </row>
    <row r="297" spans="1:9">
      <c r="A297" s="38" t="e">
        <f>IF(#REF!=Sheet1!B297,TRUE, FALSE)</f>
        <v>#REF!</v>
      </c>
      <c r="B297" s="28" t="s">
        <v>1266</v>
      </c>
      <c r="C297" s="25" t="s">
        <v>1267</v>
      </c>
      <c r="D297" s="26">
        <v>0</v>
      </c>
      <c r="E297" s="26">
        <v>0</v>
      </c>
      <c r="F297" s="26">
        <v>332200</v>
      </c>
      <c r="G297" s="26">
        <v>394900</v>
      </c>
      <c r="H297" s="27">
        <v>0</v>
      </c>
      <c r="I297" s="27">
        <v>62700</v>
      </c>
    </row>
    <row r="298" spans="1:9">
      <c r="A298" s="38" t="e">
        <f>IF(#REF!=Sheet1!B298,TRUE, FALSE)</f>
        <v>#REF!</v>
      </c>
      <c r="B298" s="28" t="s">
        <v>1268</v>
      </c>
      <c r="C298" s="25" t="s">
        <v>1269</v>
      </c>
      <c r="D298" s="26">
        <v>0</v>
      </c>
      <c r="E298" s="26">
        <v>0</v>
      </c>
      <c r="F298" s="26">
        <v>23750</v>
      </c>
      <c r="G298" s="26">
        <v>23750</v>
      </c>
      <c r="H298" s="27">
        <v>0</v>
      </c>
      <c r="I298" s="27">
        <v>0</v>
      </c>
    </row>
    <row r="299" spans="1:9">
      <c r="A299" s="38" t="e">
        <f>IF(#REF!=Sheet1!B299,TRUE, FALSE)</f>
        <v>#REF!</v>
      </c>
      <c r="B299" s="28" t="s">
        <v>1270</v>
      </c>
      <c r="C299" s="25" t="s">
        <v>1271</v>
      </c>
      <c r="D299" s="26">
        <v>0</v>
      </c>
      <c r="E299" s="26">
        <v>0</v>
      </c>
      <c r="F299" s="26">
        <v>876700</v>
      </c>
      <c r="G299" s="26">
        <v>1000450</v>
      </c>
      <c r="H299" s="27">
        <v>0</v>
      </c>
      <c r="I299" s="27">
        <v>123750</v>
      </c>
    </row>
    <row r="300" spans="1:9">
      <c r="A300" s="38" t="e">
        <f>IF(#REF!=Sheet1!B300,TRUE, FALSE)</f>
        <v>#REF!</v>
      </c>
      <c r="B300" s="28" t="s">
        <v>1272</v>
      </c>
      <c r="C300" s="25" t="s">
        <v>1273</v>
      </c>
      <c r="D300" s="26">
        <v>0</v>
      </c>
      <c r="E300" s="26">
        <v>0</v>
      </c>
      <c r="F300" s="26">
        <v>198450</v>
      </c>
      <c r="G300" s="26">
        <v>198450</v>
      </c>
      <c r="H300" s="27">
        <v>0</v>
      </c>
      <c r="I300" s="27">
        <v>0</v>
      </c>
    </row>
    <row r="301" spans="1:9">
      <c r="A301" s="38" t="e">
        <f>IF(#REF!=Sheet1!B301,TRUE, FALSE)</f>
        <v>#REF!</v>
      </c>
      <c r="B301" s="28" t="s">
        <v>1274</v>
      </c>
      <c r="C301" s="25" t="s">
        <v>1275</v>
      </c>
      <c r="D301" s="26">
        <v>0</v>
      </c>
      <c r="E301" s="26">
        <v>370000</v>
      </c>
      <c r="F301" s="25"/>
      <c r="G301" s="25"/>
      <c r="H301" s="27">
        <v>0</v>
      </c>
      <c r="I301" s="27">
        <v>370000</v>
      </c>
    </row>
    <row r="302" spans="1:9">
      <c r="A302" s="39" t="e">
        <f>IF(#REF!=Sheet1!B302,TRUE, FALSE)</f>
        <v>#REF!</v>
      </c>
      <c r="B302" s="28" t="s">
        <v>335</v>
      </c>
      <c r="C302" s="25" t="s">
        <v>336</v>
      </c>
      <c r="D302" s="26">
        <v>0</v>
      </c>
      <c r="E302" s="26">
        <v>0</v>
      </c>
      <c r="F302" s="25"/>
      <c r="G302" s="26">
        <v>6000</v>
      </c>
      <c r="H302" s="27">
        <v>0</v>
      </c>
      <c r="I302" s="27">
        <v>6000</v>
      </c>
    </row>
    <row r="303" spans="1:9">
      <c r="A303" s="38" t="e">
        <f>IF(#REF!=Sheet1!B303,TRUE, FALSE)</f>
        <v>#REF!</v>
      </c>
      <c r="B303" s="28" t="s">
        <v>1276</v>
      </c>
      <c r="C303" s="25" t="s">
        <v>1277</v>
      </c>
      <c r="D303" s="26">
        <v>0</v>
      </c>
      <c r="E303" s="26">
        <v>0</v>
      </c>
      <c r="F303" s="26">
        <v>28200</v>
      </c>
      <c r="G303" s="26">
        <v>13500</v>
      </c>
      <c r="H303" s="27">
        <v>14700</v>
      </c>
      <c r="I303" s="27">
        <v>0</v>
      </c>
    </row>
    <row r="304" spans="1:9">
      <c r="A304" s="38" t="e">
        <f>IF(#REF!=Sheet1!B304,TRUE, FALSE)</f>
        <v>#REF!</v>
      </c>
      <c r="B304" s="28" t="s">
        <v>1278</v>
      </c>
      <c r="C304" s="25" t="s">
        <v>1279</v>
      </c>
      <c r="D304" s="26">
        <v>0</v>
      </c>
      <c r="E304" s="26">
        <v>467798.54</v>
      </c>
      <c r="F304" s="26">
        <v>792360.14</v>
      </c>
      <c r="G304" s="26">
        <v>1676971.8</v>
      </c>
      <c r="H304" s="27">
        <v>0</v>
      </c>
      <c r="I304" s="27">
        <v>1352410.2</v>
      </c>
    </row>
    <row r="305" spans="1:9">
      <c r="A305" s="38" t="e">
        <f>IF(#REF!=Sheet1!B305,TRUE, FALSE)</f>
        <v>#REF!</v>
      </c>
      <c r="B305" s="28" t="s">
        <v>1280</v>
      </c>
      <c r="C305" s="25" t="s">
        <v>1281</v>
      </c>
      <c r="D305" s="26">
        <v>0</v>
      </c>
      <c r="E305" s="26">
        <v>0</v>
      </c>
      <c r="F305" s="26">
        <v>2820</v>
      </c>
      <c r="G305" s="26">
        <v>2820</v>
      </c>
      <c r="H305" s="27">
        <v>0</v>
      </c>
      <c r="I305" s="27">
        <v>0</v>
      </c>
    </row>
    <row r="306" spans="1:9">
      <c r="A306" s="38" t="e">
        <f>IF(#REF!=Sheet1!B306,TRUE, FALSE)</f>
        <v>#REF!</v>
      </c>
      <c r="B306" s="28" t="s">
        <v>1282</v>
      </c>
      <c r="C306" s="25" t="s">
        <v>1283</v>
      </c>
      <c r="D306" s="26">
        <v>0</v>
      </c>
      <c r="E306" s="26">
        <v>0</v>
      </c>
      <c r="F306" s="26">
        <v>67455</v>
      </c>
      <c r="G306" s="26">
        <v>67455</v>
      </c>
      <c r="H306" s="27">
        <v>0</v>
      </c>
      <c r="I306" s="27">
        <v>0</v>
      </c>
    </row>
    <row r="307" spans="1:9">
      <c r="A307" s="38" t="e">
        <f>IF(#REF!=Sheet1!B307,TRUE, FALSE)</f>
        <v>#REF!</v>
      </c>
      <c r="B307" s="28" t="s">
        <v>1284</v>
      </c>
      <c r="C307" s="25" t="s">
        <v>1285</v>
      </c>
      <c r="D307" s="26">
        <v>0</v>
      </c>
      <c r="E307" s="26">
        <v>722794</v>
      </c>
      <c r="F307" s="26">
        <v>482074</v>
      </c>
      <c r="G307" s="26">
        <v>30100</v>
      </c>
      <c r="H307" s="27">
        <v>0</v>
      </c>
      <c r="I307" s="27">
        <v>270820</v>
      </c>
    </row>
    <row r="308" spans="1:9">
      <c r="A308" s="38" t="e">
        <f>IF(#REF!=Sheet1!B308,TRUE, FALSE)</f>
        <v>#REF!</v>
      </c>
      <c r="B308" s="28" t="s">
        <v>1286</v>
      </c>
      <c r="C308" s="25" t="s">
        <v>1287</v>
      </c>
      <c r="D308" s="26">
        <v>0</v>
      </c>
      <c r="E308" s="26">
        <v>0</v>
      </c>
      <c r="F308" s="26">
        <v>25300</v>
      </c>
      <c r="G308" s="26">
        <v>4600</v>
      </c>
      <c r="H308" s="27">
        <v>20700</v>
      </c>
      <c r="I308" s="27">
        <v>0</v>
      </c>
    </row>
    <row r="309" spans="1:9">
      <c r="A309" s="38" t="e">
        <f>IF(#REF!=Sheet1!B309,TRUE, FALSE)</f>
        <v>#REF!</v>
      </c>
      <c r="B309" s="28" t="s">
        <v>1288</v>
      </c>
      <c r="C309" s="25" t="s">
        <v>1289</v>
      </c>
      <c r="D309" s="26">
        <v>0</v>
      </c>
      <c r="E309" s="26">
        <v>0</v>
      </c>
      <c r="F309" s="26">
        <v>126700</v>
      </c>
      <c r="G309" s="26">
        <v>126700</v>
      </c>
      <c r="H309" s="27">
        <v>0</v>
      </c>
      <c r="I309" s="27">
        <v>0</v>
      </c>
    </row>
    <row r="310" spans="1:9">
      <c r="A310" s="38" t="e">
        <f>IF(#REF!=Sheet1!B310,TRUE, FALSE)</f>
        <v>#REF!</v>
      </c>
      <c r="B310" s="28" t="s">
        <v>1290</v>
      </c>
      <c r="C310" s="25" t="s">
        <v>1291</v>
      </c>
      <c r="D310" s="26">
        <v>0</v>
      </c>
      <c r="E310" s="26">
        <v>500000</v>
      </c>
      <c r="F310" s="26">
        <v>500000</v>
      </c>
      <c r="G310" s="25"/>
      <c r="H310" s="27">
        <v>0</v>
      </c>
      <c r="I310" s="27">
        <v>0</v>
      </c>
    </row>
    <row r="311" spans="1:9">
      <c r="A311" s="38" t="e">
        <f>IF(#REF!=Sheet1!B311,TRUE, FALSE)</f>
        <v>#REF!</v>
      </c>
      <c r="B311" s="28" t="s">
        <v>1292</v>
      </c>
      <c r="C311" s="25" t="s">
        <v>1293</v>
      </c>
      <c r="D311" s="26">
        <v>0</v>
      </c>
      <c r="E311" s="26">
        <v>157200.20000000001</v>
      </c>
      <c r="F311" s="26">
        <v>157200.20000000001</v>
      </c>
      <c r="G311" s="26">
        <v>468000</v>
      </c>
      <c r="H311" s="27">
        <v>0</v>
      </c>
      <c r="I311" s="27">
        <v>468000</v>
      </c>
    </row>
    <row r="312" spans="1:9">
      <c r="A312" s="38" t="e">
        <f>IF(#REF!=Sheet1!B312,TRUE, FALSE)</f>
        <v>#REF!</v>
      </c>
      <c r="B312" s="28" t="s">
        <v>1294</v>
      </c>
      <c r="C312" s="25" t="s">
        <v>1295</v>
      </c>
      <c r="D312" s="26">
        <v>0</v>
      </c>
      <c r="E312" s="26">
        <v>0</v>
      </c>
      <c r="F312" s="26">
        <v>257786.66</v>
      </c>
      <c r="G312" s="26">
        <v>257786.8</v>
      </c>
      <c r="H312" s="27">
        <v>0</v>
      </c>
      <c r="I312" s="27">
        <v>0.14000000000000001</v>
      </c>
    </row>
    <row r="313" spans="1:9">
      <c r="A313" s="38" t="e">
        <f>IF(#REF!=Sheet1!B313,TRUE, FALSE)</f>
        <v>#REF!</v>
      </c>
      <c r="B313" s="28" t="s">
        <v>1296</v>
      </c>
      <c r="C313" s="25" t="s">
        <v>1297</v>
      </c>
      <c r="D313" s="26">
        <v>0</v>
      </c>
      <c r="E313" s="26">
        <v>0</v>
      </c>
      <c r="F313" s="26">
        <v>153000</v>
      </c>
      <c r="G313" s="26">
        <v>153000</v>
      </c>
      <c r="H313" s="27">
        <v>0</v>
      </c>
      <c r="I313" s="27">
        <v>0</v>
      </c>
    </row>
    <row r="314" spans="1:9">
      <c r="A314" s="38" t="e">
        <f>IF(#REF!=Sheet1!B314,TRUE, FALSE)</f>
        <v>#REF!</v>
      </c>
      <c r="B314" s="28" t="s">
        <v>1298</v>
      </c>
      <c r="C314" s="25" t="s">
        <v>1299</v>
      </c>
      <c r="D314" s="26">
        <v>0</v>
      </c>
      <c r="E314" s="26">
        <v>0</v>
      </c>
      <c r="F314" s="26">
        <v>41998</v>
      </c>
      <c r="G314" s="26">
        <v>44998</v>
      </c>
      <c r="H314" s="27">
        <v>0</v>
      </c>
      <c r="I314" s="27">
        <v>3000</v>
      </c>
    </row>
    <row r="315" spans="1:9">
      <c r="A315" s="38" t="e">
        <f>IF(#REF!=Sheet1!B315,TRUE, FALSE)</f>
        <v>#REF!</v>
      </c>
      <c r="B315" s="28" t="s">
        <v>1300</v>
      </c>
      <c r="C315" s="25" t="s">
        <v>1301</v>
      </c>
      <c r="D315" s="26">
        <v>0</v>
      </c>
      <c r="E315" s="26">
        <v>192160</v>
      </c>
      <c r="F315" s="25"/>
      <c r="G315" s="25"/>
      <c r="H315" s="27">
        <v>0</v>
      </c>
      <c r="I315" s="27">
        <v>192160</v>
      </c>
    </row>
    <row r="316" spans="1:9">
      <c r="A316" s="38" t="e">
        <f>IF(#REF!=Sheet1!B316,TRUE, FALSE)</f>
        <v>#REF!</v>
      </c>
      <c r="B316" s="28" t="s">
        <v>1302</v>
      </c>
      <c r="C316" s="25" t="s">
        <v>1303</v>
      </c>
      <c r="D316" s="26">
        <v>0</v>
      </c>
      <c r="E316" s="26">
        <v>0</v>
      </c>
      <c r="F316" s="26">
        <v>100000</v>
      </c>
      <c r="G316" s="26">
        <v>100000</v>
      </c>
      <c r="H316" s="27">
        <v>0</v>
      </c>
      <c r="I316" s="27">
        <v>0</v>
      </c>
    </row>
    <row r="317" spans="1:9">
      <c r="A317" s="39" t="e">
        <f>IF(#REF!=Sheet1!B317,TRUE, FALSE)</f>
        <v>#REF!</v>
      </c>
      <c r="B317" s="28" t="s">
        <v>337</v>
      </c>
      <c r="C317" s="25" t="s">
        <v>338</v>
      </c>
      <c r="D317" s="26">
        <v>0</v>
      </c>
      <c r="E317" s="26">
        <v>0</v>
      </c>
      <c r="F317" s="26">
        <v>30000</v>
      </c>
      <c r="G317" s="26">
        <v>30000</v>
      </c>
      <c r="H317" s="27">
        <v>0</v>
      </c>
      <c r="I317" s="27">
        <v>0</v>
      </c>
    </row>
    <row r="318" spans="1:9">
      <c r="A318" s="38" t="e">
        <f>IF(#REF!=Sheet1!B318,TRUE, FALSE)</f>
        <v>#REF!</v>
      </c>
      <c r="B318" s="28" t="s">
        <v>1304</v>
      </c>
      <c r="C318" s="25" t="s">
        <v>1305</v>
      </c>
      <c r="D318" s="26">
        <v>0</v>
      </c>
      <c r="E318" s="26">
        <v>23420371.600000001</v>
      </c>
      <c r="F318" s="26">
        <v>18000000</v>
      </c>
      <c r="G318" s="26">
        <v>6830795</v>
      </c>
      <c r="H318" s="27">
        <v>0</v>
      </c>
      <c r="I318" s="27">
        <v>12251166.6</v>
      </c>
    </row>
    <row r="319" spans="1:9">
      <c r="A319" s="38" t="e">
        <f>IF(#REF!=Sheet1!B319,TRUE, FALSE)</f>
        <v>#REF!</v>
      </c>
      <c r="B319" s="28" t="s">
        <v>1306</v>
      </c>
      <c r="C319" s="25" t="s">
        <v>1307</v>
      </c>
      <c r="D319" s="26">
        <v>0</v>
      </c>
      <c r="E319" s="26">
        <v>787566.4</v>
      </c>
      <c r="F319" s="25"/>
      <c r="G319" s="25"/>
      <c r="H319" s="27">
        <v>0</v>
      </c>
      <c r="I319" s="27">
        <v>787566.4</v>
      </c>
    </row>
    <row r="320" spans="1:9">
      <c r="A320" s="38" t="e">
        <f>IF(#REF!=Sheet1!B320,TRUE, FALSE)</f>
        <v>#REF!</v>
      </c>
      <c r="B320" s="28" t="s">
        <v>1308</v>
      </c>
      <c r="C320" s="25" t="s">
        <v>1309</v>
      </c>
      <c r="D320" s="26">
        <v>0</v>
      </c>
      <c r="E320" s="26">
        <v>25671000</v>
      </c>
      <c r="F320" s="25"/>
      <c r="G320" s="26">
        <v>11342698</v>
      </c>
      <c r="H320" s="27">
        <v>0</v>
      </c>
      <c r="I320" s="27">
        <v>37013698</v>
      </c>
    </row>
    <row r="321" spans="1:9">
      <c r="A321" s="38" t="e">
        <f>IF(#REF!=Sheet1!B321,TRUE, FALSE)</f>
        <v>#REF!</v>
      </c>
      <c r="B321" s="28" t="s">
        <v>1310</v>
      </c>
      <c r="C321" s="25" t="s">
        <v>1311</v>
      </c>
      <c r="D321" s="26">
        <v>0</v>
      </c>
      <c r="E321" s="26">
        <v>0</v>
      </c>
      <c r="F321" s="26">
        <v>5000000</v>
      </c>
      <c r="G321" s="26">
        <v>18777007</v>
      </c>
      <c r="H321" s="27">
        <v>0</v>
      </c>
      <c r="I321" s="27">
        <v>13777007</v>
      </c>
    </row>
    <row r="322" spans="1:9">
      <c r="A322" s="39" t="e">
        <f>IF(#REF!=Sheet1!B322,TRUE, FALSE)</f>
        <v>#REF!</v>
      </c>
      <c r="B322" s="28" t="s">
        <v>339</v>
      </c>
      <c r="C322" s="25" t="s">
        <v>340</v>
      </c>
      <c r="D322" s="26">
        <v>0</v>
      </c>
      <c r="E322" s="26">
        <v>0</v>
      </c>
      <c r="F322" s="26">
        <v>93600</v>
      </c>
      <c r="G322" s="26">
        <v>93600</v>
      </c>
      <c r="H322" s="27">
        <v>0</v>
      </c>
      <c r="I322" s="27">
        <v>0</v>
      </c>
    </row>
    <row r="323" spans="1:9">
      <c r="A323" s="38" t="e">
        <f>IF(#REF!=Sheet1!B323,TRUE, FALSE)</f>
        <v>#REF!</v>
      </c>
      <c r="B323" s="28" t="s">
        <v>1312</v>
      </c>
      <c r="C323" s="25" t="s">
        <v>1313</v>
      </c>
      <c r="D323" s="26">
        <v>0</v>
      </c>
      <c r="E323" s="26">
        <v>19520</v>
      </c>
      <c r="F323" s="26">
        <v>36000</v>
      </c>
      <c r="G323" s="26">
        <v>36000</v>
      </c>
      <c r="H323" s="27">
        <v>0</v>
      </c>
      <c r="I323" s="27">
        <v>19520</v>
      </c>
    </row>
    <row r="324" spans="1:9">
      <c r="A324" s="38" t="e">
        <f>IF(#REF!=Sheet1!B324,TRUE, FALSE)</f>
        <v>#REF!</v>
      </c>
      <c r="B324" s="28" t="s">
        <v>1314</v>
      </c>
      <c r="C324" s="25" t="s">
        <v>1315</v>
      </c>
      <c r="D324" s="26">
        <v>0</v>
      </c>
      <c r="E324" s="26">
        <v>0</v>
      </c>
      <c r="F324" s="26">
        <v>265000</v>
      </c>
      <c r="G324" s="26">
        <v>265000</v>
      </c>
      <c r="H324" s="27">
        <v>0</v>
      </c>
      <c r="I324" s="27">
        <v>0</v>
      </c>
    </row>
    <row r="325" spans="1:9">
      <c r="A325" s="38" t="e">
        <f>IF(#REF!=Sheet1!B325,TRUE, FALSE)</f>
        <v>#REF!</v>
      </c>
      <c r="B325" s="28" t="s">
        <v>1316</v>
      </c>
      <c r="C325" s="25" t="s">
        <v>1317</v>
      </c>
      <c r="D325" s="26">
        <v>0</v>
      </c>
      <c r="E325" s="26">
        <v>0</v>
      </c>
      <c r="F325" s="26">
        <v>67200</v>
      </c>
      <c r="G325" s="26">
        <v>278350</v>
      </c>
      <c r="H325" s="27">
        <v>0</v>
      </c>
      <c r="I325" s="27">
        <v>211150</v>
      </c>
    </row>
    <row r="326" spans="1:9">
      <c r="A326" s="38" t="e">
        <f>IF(#REF!=Sheet1!B326,TRUE, FALSE)</f>
        <v>#REF!</v>
      </c>
      <c r="B326" s="28" t="s">
        <v>1318</v>
      </c>
      <c r="C326" s="25" t="s">
        <v>1319</v>
      </c>
      <c r="D326" s="26">
        <v>0</v>
      </c>
      <c r="E326" s="26">
        <v>0</v>
      </c>
      <c r="F326" s="26">
        <v>514000</v>
      </c>
      <c r="G326" s="26">
        <v>589000</v>
      </c>
      <c r="H326" s="27">
        <v>0</v>
      </c>
      <c r="I326" s="27">
        <v>75000</v>
      </c>
    </row>
    <row r="327" spans="1:9">
      <c r="A327" s="38" t="e">
        <f>IF(#REF!=Sheet1!B327,TRUE, FALSE)</f>
        <v>#REF!</v>
      </c>
      <c r="B327" s="28" t="s">
        <v>1320</v>
      </c>
      <c r="C327" s="25" t="s">
        <v>1321</v>
      </c>
      <c r="D327" s="26">
        <v>0</v>
      </c>
      <c r="E327" s="26">
        <v>0</v>
      </c>
      <c r="F327" s="26">
        <v>481800</v>
      </c>
      <c r="G327" s="26">
        <v>640200</v>
      </c>
      <c r="H327" s="27">
        <v>0</v>
      </c>
      <c r="I327" s="27">
        <v>158400</v>
      </c>
    </row>
    <row r="328" spans="1:9">
      <c r="A328" s="38" t="e">
        <f>IF(#REF!=Sheet1!B328,TRUE, FALSE)</f>
        <v>#REF!</v>
      </c>
      <c r="B328" s="28" t="s">
        <v>1322</v>
      </c>
      <c r="C328" s="25" t="s">
        <v>1323</v>
      </c>
      <c r="D328" s="26">
        <v>0</v>
      </c>
      <c r="E328" s="26">
        <v>0</v>
      </c>
      <c r="F328" s="26">
        <v>45000</v>
      </c>
      <c r="G328" s="26">
        <v>45000</v>
      </c>
      <c r="H328" s="27">
        <v>0</v>
      </c>
      <c r="I328" s="27">
        <v>0</v>
      </c>
    </row>
    <row r="329" spans="1:9">
      <c r="A329" s="38" t="e">
        <f>IF(#REF!=Sheet1!B329,TRUE, FALSE)</f>
        <v>#REF!</v>
      </c>
      <c r="B329" s="28" t="s">
        <v>1324</v>
      </c>
      <c r="C329" s="25" t="s">
        <v>1325</v>
      </c>
      <c r="D329" s="26">
        <v>0</v>
      </c>
      <c r="E329" s="26">
        <v>0</v>
      </c>
      <c r="F329" s="26">
        <v>64600</v>
      </c>
      <c r="G329" s="26">
        <v>64600</v>
      </c>
      <c r="H329" s="27">
        <v>0</v>
      </c>
      <c r="I329" s="27">
        <v>0</v>
      </c>
    </row>
    <row r="330" spans="1:9">
      <c r="A330" s="38" t="e">
        <f>IF(#REF!=Sheet1!B330,TRUE, FALSE)</f>
        <v>#REF!</v>
      </c>
      <c r="B330" s="28" t="s">
        <v>1326</v>
      </c>
      <c r="C330" s="25" t="s">
        <v>1327</v>
      </c>
      <c r="D330" s="26">
        <v>0</v>
      </c>
      <c r="E330" s="26">
        <v>458640</v>
      </c>
      <c r="F330" s="26">
        <v>458640</v>
      </c>
      <c r="G330" s="25"/>
      <c r="H330" s="27">
        <v>0</v>
      </c>
      <c r="I330" s="27">
        <v>0</v>
      </c>
    </row>
    <row r="331" spans="1:9">
      <c r="A331" s="38" t="e">
        <f>IF(#REF!=Sheet1!B331,TRUE, FALSE)</f>
        <v>#REF!</v>
      </c>
      <c r="B331" s="28" t="s">
        <v>1328</v>
      </c>
      <c r="C331" s="25" t="s">
        <v>1329</v>
      </c>
      <c r="D331" s="26">
        <v>0</v>
      </c>
      <c r="E331" s="26">
        <v>122500</v>
      </c>
      <c r="F331" s="26">
        <v>1631956</v>
      </c>
      <c r="G331" s="26">
        <v>5458280</v>
      </c>
      <c r="H331" s="27">
        <v>0</v>
      </c>
      <c r="I331" s="27">
        <v>3948824</v>
      </c>
    </row>
    <row r="332" spans="1:9">
      <c r="A332" s="38" t="e">
        <f>IF(#REF!=Sheet1!B332,TRUE, FALSE)</f>
        <v>#REF!</v>
      </c>
      <c r="B332" s="28" t="s">
        <v>1330</v>
      </c>
      <c r="C332" s="25" t="s">
        <v>1331</v>
      </c>
      <c r="D332" s="26">
        <v>0</v>
      </c>
      <c r="E332" s="26">
        <v>0</v>
      </c>
      <c r="F332" s="26">
        <v>4100</v>
      </c>
      <c r="G332" s="26">
        <v>4100</v>
      </c>
      <c r="H332" s="27">
        <v>0</v>
      </c>
      <c r="I332" s="27">
        <v>0</v>
      </c>
    </row>
    <row r="333" spans="1:9">
      <c r="A333" s="38" t="e">
        <f>IF(#REF!=Sheet1!B333,TRUE, FALSE)</f>
        <v>#REF!</v>
      </c>
      <c r="B333" s="28" t="s">
        <v>1332</v>
      </c>
      <c r="C333" s="25" t="s">
        <v>1333</v>
      </c>
      <c r="D333" s="26">
        <v>0</v>
      </c>
      <c r="E333" s="26">
        <v>0</v>
      </c>
      <c r="F333" s="26">
        <v>409200</v>
      </c>
      <c r="G333" s="26">
        <v>549000</v>
      </c>
      <c r="H333" s="27">
        <v>0</v>
      </c>
      <c r="I333" s="27">
        <v>139800</v>
      </c>
    </row>
    <row r="334" spans="1:9">
      <c r="A334" s="38" t="e">
        <f>IF(#REF!=Sheet1!B334,TRUE, FALSE)</f>
        <v>#REF!</v>
      </c>
      <c r="B334" s="28" t="s">
        <v>1334</v>
      </c>
      <c r="C334" s="25" t="s">
        <v>1335</v>
      </c>
      <c r="D334" s="26">
        <v>0</v>
      </c>
      <c r="E334" s="26">
        <v>0</v>
      </c>
      <c r="F334" s="26">
        <v>990432</v>
      </c>
      <c r="G334" s="26">
        <v>1163232</v>
      </c>
      <c r="H334" s="27">
        <v>0</v>
      </c>
      <c r="I334" s="27">
        <v>172800</v>
      </c>
    </row>
    <row r="335" spans="1:9">
      <c r="A335" s="38" t="e">
        <f>IF(#REF!=Sheet1!B335,TRUE, FALSE)</f>
        <v>#REF!</v>
      </c>
      <c r="B335" s="28" t="s">
        <v>1336</v>
      </c>
      <c r="C335" s="25" t="s">
        <v>1337</v>
      </c>
      <c r="D335" s="26">
        <v>0</v>
      </c>
      <c r="E335" s="26">
        <v>1458600</v>
      </c>
      <c r="F335" s="25"/>
      <c r="G335" s="25"/>
      <c r="H335" s="27">
        <v>0</v>
      </c>
      <c r="I335" s="27">
        <v>1458600</v>
      </c>
    </row>
    <row r="336" spans="1:9">
      <c r="A336" s="38" t="e">
        <f>IF(#REF!=Sheet1!B336,TRUE, FALSE)</f>
        <v>#REF!</v>
      </c>
      <c r="B336" s="28" t="s">
        <v>1338</v>
      </c>
      <c r="C336" s="25" t="s">
        <v>1339</v>
      </c>
      <c r="D336" s="26">
        <v>0</v>
      </c>
      <c r="E336" s="26">
        <v>0</v>
      </c>
      <c r="F336" s="26">
        <v>10000</v>
      </c>
      <c r="G336" s="26">
        <v>10000</v>
      </c>
      <c r="H336" s="27">
        <v>0</v>
      </c>
      <c r="I336" s="27">
        <v>0</v>
      </c>
    </row>
    <row r="337" spans="1:9">
      <c r="A337" s="38" t="e">
        <f>IF(#REF!=Sheet1!B337,TRUE, FALSE)</f>
        <v>#REF!</v>
      </c>
      <c r="B337" s="28" t="s">
        <v>1340</v>
      </c>
      <c r="C337" s="25" t="s">
        <v>1341</v>
      </c>
      <c r="D337" s="26">
        <v>0</v>
      </c>
      <c r="E337" s="26">
        <v>0</v>
      </c>
      <c r="F337" s="26">
        <v>6300</v>
      </c>
      <c r="G337" s="26">
        <v>12600</v>
      </c>
      <c r="H337" s="27">
        <v>0</v>
      </c>
      <c r="I337" s="27">
        <v>6300</v>
      </c>
    </row>
    <row r="338" spans="1:9">
      <c r="A338" s="38" t="e">
        <f>IF(#REF!=Sheet1!B338,TRUE, FALSE)</f>
        <v>#REF!</v>
      </c>
      <c r="B338" s="28" t="s">
        <v>1342</v>
      </c>
      <c r="C338" s="25" t="s">
        <v>1343</v>
      </c>
      <c r="D338" s="26">
        <v>829092</v>
      </c>
      <c r="E338" s="26">
        <v>0</v>
      </c>
      <c r="F338" s="26">
        <v>87987</v>
      </c>
      <c r="G338" s="26">
        <v>916326</v>
      </c>
      <c r="H338" s="27">
        <v>753</v>
      </c>
      <c r="I338" s="27">
        <v>0</v>
      </c>
    </row>
    <row r="339" spans="1:9">
      <c r="A339" s="38" t="e">
        <f>IF(#REF!=Sheet1!B339,TRUE, FALSE)</f>
        <v>#REF!</v>
      </c>
      <c r="B339" s="28" t="s">
        <v>1344</v>
      </c>
      <c r="C339" s="25" t="s">
        <v>1345</v>
      </c>
      <c r="D339" s="26">
        <v>0</v>
      </c>
      <c r="E339" s="26">
        <v>0</v>
      </c>
      <c r="F339" s="26">
        <v>30000</v>
      </c>
      <c r="G339" s="26">
        <v>30000</v>
      </c>
      <c r="H339" s="27">
        <v>0</v>
      </c>
      <c r="I339" s="27">
        <v>0</v>
      </c>
    </row>
    <row r="340" spans="1:9">
      <c r="A340" s="38" t="e">
        <f>IF(#REF!=Sheet1!B340,TRUE, FALSE)</f>
        <v>#REF!</v>
      </c>
      <c r="B340" s="28" t="s">
        <v>1346</v>
      </c>
      <c r="C340" s="25" t="s">
        <v>1347</v>
      </c>
      <c r="D340" s="26">
        <v>0</v>
      </c>
      <c r="E340" s="26">
        <v>0</v>
      </c>
      <c r="F340" s="26">
        <v>14000</v>
      </c>
      <c r="G340" s="26">
        <v>17000</v>
      </c>
      <c r="H340" s="27">
        <v>0</v>
      </c>
      <c r="I340" s="27">
        <v>3000</v>
      </c>
    </row>
    <row r="341" spans="1:9">
      <c r="A341" s="39" t="e">
        <f>IF(#REF!=Sheet1!B341,TRUE, FALSE)</f>
        <v>#REF!</v>
      </c>
      <c r="B341" s="28" t="s">
        <v>341</v>
      </c>
      <c r="C341" s="25" t="s">
        <v>342</v>
      </c>
      <c r="D341" s="26">
        <v>0</v>
      </c>
      <c r="E341" s="26">
        <v>0</v>
      </c>
      <c r="F341" s="25"/>
      <c r="G341" s="26">
        <v>558000</v>
      </c>
      <c r="H341" s="27">
        <v>0</v>
      </c>
      <c r="I341" s="27">
        <v>558000</v>
      </c>
    </row>
    <row r="342" spans="1:9">
      <c r="A342" s="38" t="e">
        <f>IF(#REF!=Sheet1!B342,TRUE, FALSE)</f>
        <v>#REF!</v>
      </c>
      <c r="B342" s="28" t="s">
        <v>1348</v>
      </c>
      <c r="C342" s="25" t="s">
        <v>1349</v>
      </c>
      <c r="D342" s="26">
        <v>0</v>
      </c>
      <c r="E342" s="26">
        <v>0</v>
      </c>
      <c r="F342" s="26">
        <v>117304</v>
      </c>
      <c r="G342" s="26">
        <v>183704</v>
      </c>
      <c r="H342" s="27">
        <v>0</v>
      </c>
      <c r="I342" s="27">
        <v>66400</v>
      </c>
    </row>
    <row r="343" spans="1:9">
      <c r="A343" s="38" t="e">
        <f>IF(#REF!=Sheet1!B343,TRUE, FALSE)</f>
        <v>#REF!</v>
      </c>
      <c r="B343" s="28" t="s">
        <v>1350</v>
      </c>
      <c r="C343" s="25" t="s">
        <v>1351</v>
      </c>
      <c r="D343" s="26">
        <v>0</v>
      </c>
      <c r="E343" s="26">
        <v>2380790</v>
      </c>
      <c r="F343" s="26">
        <v>29500000</v>
      </c>
      <c r="G343" s="26">
        <v>21816759</v>
      </c>
      <c r="H343" s="27">
        <v>5302451</v>
      </c>
      <c r="I343" s="27">
        <v>0</v>
      </c>
    </row>
    <row r="344" spans="1:9">
      <c r="A344" s="38" t="e">
        <f>IF(#REF!=Sheet1!B344,TRUE, FALSE)</f>
        <v>#REF!</v>
      </c>
      <c r="B344" s="28" t="s">
        <v>1352</v>
      </c>
      <c r="C344" s="25" t="s">
        <v>1353</v>
      </c>
      <c r="D344" s="26">
        <v>0</v>
      </c>
      <c r="E344" s="26">
        <v>0</v>
      </c>
      <c r="F344" s="26">
        <v>142450</v>
      </c>
      <c r="G344" s="26">
        <v>197450</v>
      </c>
      <c r="H344" s="27">
        <v>0</v>
      </c>
      <c r="I344" s="27">
        <v>55000</v>
      </c>
    </row>
    <row r="345" spans="1:9">
      <c r="A345" s="38" t="e">
        <f>IF(#REF!=Sheet1!B345,TRUE, FALSE)</f>
        <v>#REF!</v>
      </c>
      <c r="B345" s="28" t="s">
        <v>1354</v>
      </c>
      <c r="C345" s="25" t="s">
        <v>1355</v>
      </c>
      <c r="D345" s="26">
        <v>0</v>
      </c>
      <c r="E345" s="26">
        <v>285120.40000000002</v>
      </c>
      <c r="F345" s="26">
        <v>2596405.5299999998</v>
      </c>
      <c r="G345" s="26">
        <v>2596406.35</v>
      </c>
      <c r="H345" s="27">
        <v>0</v>
      </c>
      <c r="I345" s="27">
        <v>285121.21999999997</v>
      </c>
    </row>
    <row r="346" spans="1:9">
      <c r="A346" s="38" t="e">
        <f>IF(#REF!=Sheet1!B346,TRUE, FALSE)</f>
        <v>#REF!</v>
      </c>
      <c r="B346" s="28" t="s">
        <v>1356</v>
      </c>
      <c r="C346" s="25" t="s">
        <v>1357</v>
      </c>
      <c r="D346" s="26">
        <v>0</v>
      </c>
      <c r="E346" s="26">
        <v>0</v>
      </c>
      <c r="F346" s="25"/>
      <c r="G346" s="26">
        <v>78222</v>
      </c>
      <c r="H346" s="27">
        <v>0</v>
      </c>
      <c r="I346" s="27">
        <v>78222</v>
      </c>
    </row>
    <row r="347" spans="1:9">
      <c r="A347" s="38" t="e">
        <f>IF(#REF!=Sheet1!B347,TRUE, FALSE)</f>
        <v>#REF!</v>
      </c>
      <c r="B347" s="28" t="s">
        <v>1358</v>
      </c>
      <c r="C347" s="25" t="s">
        <v>1359</v>
      </c>
      <c r="D347" s="26">
        <v>0</v>
      </c>
      <c r="E347" s="26">
        <v>0</v>
      </c>
      <c r="F347" s="26">
        <v>130000</v>
      </c>
      <c r="G347" s="26">
        <v>130000</v>
      </c>
      <c r="H347" s="27">
        <v>0</v>
      </c>
      <c r="I347" s="27">
        <v>0</v>
      </c>
    </row>
    <row r="348" spans="1:9">
      <c r="A348" s="38" t="e">
        <f>IF(#REF!=Sheet1!B348,TRUE, FALSE)</f>
        <v>#REF!</v>
      </c>
      <c r="B348" s="28" t="s">
        <v>1360</v>
      </c>
      <c r="C348" s="25" t="s">
        <v>1361</v>
      </c>
      <c r="D348" s="26">
        <v>0</v>
      </c>
      <c r="E348" s="26">
        <v>342297.33</v>
      </c>
      <c r="F348" s="26">
        <v>561248.32999999996</v>
      </c>
      <c r="G348" s="26">
        <v>659616</v>
      </c>
      <c r="H348" s="27">
        <v>0</v>
      </c>
      <c r="I348" s="27">
        <v>440665</v>
      </c>
    </row>
    <row r="349" spans="1:9">
      <c r="A349" s="38" t="e">
        <f>IF(#REF!=Sheet1!B349,TRUE, FALSE)</f>
        <v>#REF!</v>
      </c>
      <c r="B349" s="28" t="s">
        <v>1362</v>
      </c>
      <c r="C349" s="25" t="s">
        <v>1363</v>
      </c>
      <c r="D349" s="26">
        <v>0</v>
      </c>
      <c r="E349" s="26">
        <v>0</v>
      </c>
      <c r="F349" s="26">
        <v>9229104</v>
      </c>
      <c r="G349" s="26">
        <v>9229104</v>
      </c>
      <c r="H349" s="27">
        <v>0</v>
      </c>
      <c r="I349" s="27">
        <v>0</v>
      </c>
    </row>
    <row r="350" spans="1:9">
      <c r="A350" s="38" t="e">
        <f>IF(#REF!=Sheet1!B350,TRUE, FALSE)</f>
        <v>#REF!</v>
      </c>
      <c r="B350" s="28" t="s">
        <v>1364</v>
      </c>
      <c r="C350" s="25" t="s">
        <v>1365</v>
      </c>
      <c r="D350" s="26">
        <v>0</v>
      </c>
      <c r="E350" s="26">
        <v>245640</v>
      </c>
      <c r="F350" s="26">
        <v>234000</v>
      </c>
      <c r="G350" s="26">
        <v>1900800</v>
      </c>
      <c r="H350" s="27">
        <v>0</v>
      </c>
      <c r="I350" s="27">
        <v>1912440</v>
      </c>
    </row>
    <row r="351" spans="1:9">
      <c r="A351" s="38" t="e">
        <f>IF(#REF!=Sheet1!B351,TRUE, FALSE)</f>
        <v>#REF!</v>
      </c>
      <c r="B351" s="28" t="s">
        <v>1366</v>
      </c>
      <c r="C351" s="25" t="s">
        <v>1367</v>
      </c>
      <c r="D351" s="26">
        <v>0</v>
      </c>
      <c r="E351" s="26">
        <v>62000</v>
      </c>
      <c r="F351" s="25"/>
      <c r="G351" s="25"/>
      <c r="H351" s="27">
        <v>0</v>
      </c>
      <c r="I351" s="27">
        <v>62000</v>
      </c>
    </row>
    <row r="352" spans="1:9">
      <c r="A352" s="38" t="e">
        <f>IF(#REF!=Sheet1!B352,TRUE, FALSE)</f>
        <v>#REF!</v>
      </c>
      <c r="B352" s="28" t="s">
        <v>1368</v>
      </c>
      <c r="C352" s="25" t="s">
        <v>1369</v>
      </c>
      <c r="D352" s="26">
        <v>0</v>
      </c>
      <c r="E352" s="26">
        <v>1079368</v>
      </c>
      <c r="F352" s="26">
        <v>3608173</v>
      </c>
      <c r="G352" s="26">
        <v>2855949.68</v>
      </c>
      <c r="H352" s="27">
        <v>0</v>
      </c>
      <c r="I352" s="27">
        <v>327144.68</v>
      </c>
    </row>
    <row r="353" spans="1:9">
      <c r="A353" s="38" t="e">
        <f>IF(#REF!=Sheet1!B353,TRUE, FALSE)</f>
        <v>#REF!</v>
      </c>
      <c r="B353" s="28" t="s">
        <v>1370</v>
      </c>
      <c r="C353" s="25" t="s">
        <v>1371</v>
      </c>
      <c r="D353" s="26">
        <v>0</v>
      </c>
      <c r="E353" s="26">
        <v>132970</v>
      </c>
      <c r="F353" s="25"/>
      <c r="G353" s="25"/>
      <c r="H353" s="27">
        <v>0</v>
      </c>
      <c r="I353" s="27">
        <v>132970</v>
      </c>
    </row>
    <row r="354" spans="1:9">
      <c r="A354" s="38" t="e">
        <f>IF(#REF!=Sheet1!B354,TRUE, FALSE)</f>
        <v>#REF!</v>
      </c>
      <c r="B354" s="28" t="s">
        <v>1372</v>
      </c>
      <c r="C354" s="25" t="s">
        <v>1373</v>
      </c>
      <c r="D354" s="26">
        <v>0</v>
      </c>
      <c r="E354" s="26">
        <v>1416000</v>
      </c>
      <c r="F354" s="26">
        <v>1416000</v>
      </c>
      <c r="G354" s="26">
        <v>1137600</v>
      </c>
      <c r="H354" s="27">
        <v>0</v>
      </c>
      <c r="I354" s="27">
        <v>1137600</v>
      </c>
    </row>
    <row r="355" spans="1:9">
      <c r="A355" s="38" t="e">
        <f>IF(#REF!=Sheet1!B355,TRUE, FALSE)</f>
        <v>#REF!</v>
      </c>
      <c r="B355" s="28" t="s">
        <v>1374</v>
      </c>
      <c r="C355" s="25" t="s">
        <v>1375</v>
      </c>
      <c r="D355" s="26">
        <v>0</v>
      </c>
      <c r="E355" s="26">
        <v>7005166.4000000004</v>
      </c>
      <c r="F355" s="25"/>
      <c r="G355" s="26">
        <v>8276839</v>
      </c>
      <c r="H355" s="27">
        <v>0</v>
      </c>
      <c r="I355" s="27">
        <v>15282005.4</v>
      </c>
    </row>
    <row r="356" spans="1:9">
      <c r="A356" s="38" t="e">
        <f>IF(#REF!=Sheet1!B356,TRUE, FALSE)</f>
        <v>#REF!</v>
      </c>
      <c r="B356" s="28" t="s">
        <v>1376</v>
      </c>
      <c r="C356" s="25" t="s">
        <v>1377</v>
      </c>
      <c r="D356" s="26">
        <v>0</v>
      </c>
      <c r="E356" s="26">
        <v>928065.36</v>
      </c>
      <c r="F356" s="26">
        <v>2124189</v>
      </c>
      <c r="G356" s="26">
        <v>2196406.4</v>
      </c>
      <c r="H356" s="27">
        <v>0</v>
      </c>
      <c r="I356" s="27">
        <v>1000282.76</v>
      </c>
    </row>
    <row r="357" spans="1:9">
      <c r="A357" s="38" t="e">
        <f>IF(#REF!=Sheet1!B357,TRUE, FALSE)</f>
        <v>#REF!</v>
      </c>
      <c r="B357" s="28" t="s">
        <v>1378</v>
      </c>
      <c r="C357" s="25" t="s">
        <v>1379</v>
      </c>
      <c r="D357" s="26">
        <v>0</v>
      </c>
      <c r="E357" s="26">
        <v>0</v>
      </c>
      <c r="F357" s="26">
        <v>416068</v>
      </c>
      <c r="G357" s="26">
        <v>416068</v>
      </c>
      <c r="H357" s="27">
        <v>0</v>
      </c>
      <c r="I357" s="27">
        <v>0</v>
      </c>
    </row>
    <row r="358" spans="1:9">
      <c r="A358" s="38" t="e">
        <f>IF(#REF!=Sheet1!B358,TRUE, FALSE)</f>
        <v>#REF!</v>
      </c>
      <c r="B358" s="28" t="s">
        <v>1380</v>
      </c>
      <c r="C358" s="25" t="s">
        <v>1381</v>
      </c>
      <c r="D358" s="26">
        <v>0</v>
      </c>
      <c r="E358" s="26">
        <v>1312364</v>
      </c>
      <c r="F358" s="26">
        <v>6625319.4800000004</v>
      </c>
      <c r="G358" s="26">
        <v>7709208.4800000004</v>
      </c>
      <c r="H358" s="27">
        <v>0</v>
      </c>
      <c r="I358" s="27">
        <v>2396253</v>
      </c>
    </row>
    <row r="359" spans="1:9">
      <c r="A359" s="38" t="e">
        <f>IF(#REF!=Sheet1!B359,TRUE, FALSE)</f>
        <v>#REF!</v>
      </c>
      <c r="B359" s="28" t="s">
        <v>1382</v>
      </c>
      <c r="C359" s="25" t="s">
        <v>1383</v>
      </c>
      <c r="D359" s="26">
        <v>0</v>
      </c>
      <c r="E359" s="26">
        <v>0</v>
      </c>
      <c r="F359" s="25"/>
      <c r="G359" s="26">
        <v>80625</v>
      </c>
      <c r="H359" s="27">
        <v>0</v>
      </c>
      <c r="I359" s="27">
        <v>80625</v>
      </c>
    </row>
    <row r="360" spans="1:9">
      <c r="A360" s="38" t="e">
        <f>IF(#REF!=Sheet1!B360,TRUE, FALSE)</f>
        <v>#REF!</v>
      </c>
      <c r="B360" s="28" t="s">
        <v>1384</v>
      </c>
      <c r="C360" s="25" t="s">
        <v>1385</v>
      </c>
      <c r="D360" s="26">
        <v>0</v>
      </c>
      <c r="E360" s="26">
        <v>140000</v>
      </c>
      <c r="F360" s="26">
        <v>140000</v>
      </c>
      <c r="G360" s="26">
        <v>93000</v>
      </c>
      <c r="H360" s="27">
        <v>0</v>
      </c>
      <c r="I360" s="27">
        <v>93000</v>
      </c>
    </row>
    <row r="361" spans="1:9">
      <c r="A361" s="38" t="e">
        <f>IF(#REF!=Sheet1!B361,TRUE, FALSE)</f>
        <v>#REF!</v>
      </c>
      <c r="B361" s="28" t="s">
        <v>1386</v>
      </c>
      <c r="C361" s="25" t="s">
        <v>1387</v>
      </c>
      <c r="D361" s="26">
        <v>0</v>
      </c>
      <c r="E361" s="26">
        <v>0</v>
      </c>
      <c r="F361" s="26">
        <v>7987160.7999999998</v>
      </c>
      <c r="G361" s="26">
        <v>7978760.7999999998</v>
      </c>
      <c r="H361" s="27">
        <v>8400</v>
      </c>
      <c r="I361" s="27">
        <v>0</v>
      </c>
    </row>
    <row r="362" spans="1:9">
      <c r="A362" s="38" t="e">
        <f>IF(#REF!=Sheet1!B362,TRUE, FALSE)</f>
        <v>#REF!</v>
      </c>
      <c r="B362" s="28" t="s">
        <v>1388</v>
      </c>
      <c r="C362" s="25" t="s">
        <v>1389</v>
      </c>
      <c r="D362" s="26">
        <v>0</v>
      </c>
      <c r="E362" s="26">
        <v>115541</v>
      </c>
      <c r="F362" s="26">
        <v>1674465.62</v>
      </c>
      <c r="G362" s="26">
        <v>2449828.62</v>
      </c>
      <c r="H362" s="27">
        <v>0</v>
      </c>
      <c r="I362" s="27">
        <v>890904</v>
      </c>
    </row>
    <row r="363" spans="1:9">
      <c r="A363" s="38" t="e">
        <f>IF(#REF!=Sheet1!B363,TRUE, FALSE)</f>
        <v>#REF!</v>
      </c>
      <c r="B363" s="28" t="s">
        <v>1390</v>
      </c>
      <c r="C363" s="25" t="s">
        <v>1391</v>
      </c>
      <c r="D363" s="26">
        <v>0</v>
      </c>
      <c r="E363" s="26">
        <v>249312</v>
      </c>
      <c r="F363" s="25"/>
      <c r="G363" s="25"/>
      <c r="H363" s="27">
        <v>0</v>
      </c>
      <c r="I363" s="27">
        <v>249312</v>
      </c>
    </row>
    <row r="364" spans="1:9">
      <c r="A364" s="38" t="e">
        <f>IF(#REF!=Sheet1!B364,TRUE, FALSE)</f>
        <v>#REF!</v>
      </c>
      <c r="B364" s="28" t="s">
        <v>1392</v>
      </c>
      <c r="C364" s="25" t="s">
        <v>1393</v>
      </c>
      <c r="D364" s="26">
        <v>0</v>
      </c>
      <c r="E364" s="26">
        <v>417833.04</v>
      </c>
      <c r="F364" s="26">
        <v>995251</v>
      </c>
      <c r="G364" s="26">
        <v>1300442</v>
      </c>
      <c r="H364" s="27">
        <v>0</v>
      </c>
      <c r="I364" s="27">
        <v>723024.04</v>
      </c>
    </row>
    <row r="365" spans="1:9">
      <c r="A365" s="38" t="e">
        <f>IF(#REF!=Sheet1!B365,TRUE, FALSE)</f>
        <v>#REF!</v>
      </c>
      <c r="B365" s="28" t="s">
        <v>1394</v>
      </c>
      <c r="C365" s="25" t="s">
        <v>1395</v>
      </c>
      <c r="D365" s="26">
        <v>0</v>
      </c>
      <c r="E365" s="26">
        <v>14000</v>
      </c>
      <c r="F365" s="26">
        <v>71900</v>
      </c>
      <c r="G365" s="26">
        <v>57900</v>
      </c>
      <c r="H365" s="27">
        <v>0</v>
      </c>
      <c r="I365" s="27">
        <v>0</v>
      </c>
    </row>
    <row r="366" spans="1:9">
      <c r="A366" s="38" t="e">
        <f>IF(#REF!=Sheet1!B366,TRUE, FALSE)</f>
        <v>#REF!</v>
      </c>
      <c r="B366" s="28" t="s">
        <v>1396</v>
      </c>
      <c r="C366" s="25" t="s">
        <v>1397</v>
      </c>
      <c r="D366" s="26">
        <v>0</v>
      </c>
      <c r="E366" s="26">
        <v>15120</v>
      </c>
      <c r="F366" s="26">
        <v>49140</v>
      </c>
      <c r="G366" s="26">
        <v>34020</v>
      </c>
      <c r="H366" s="27">
        <v>0</v>
      </c>
      <c r="I366" s="27">
        <v>0</v>
      </c>
    </row>
    <row r="367" spans="1:9">
      <c r="A367" s="38" t="e">
        <f>IF(#REF!=Sheet1!B367,TRUE, FALSE)</f>
        <v>#REF!</v>
      </c>
      <c r="B367" s="28" t="s">
        <v>1398</v>
      </c>
      <c r="C367" s="25" t="s">
        <v>1399</v>
      </c>
      <c r="D367" s="26">
        <v>700000</v>
      </c>
      <c r="E367" s="26">
        <v>0</v>
      </c>
      <c r="F367" s="25"/>
      <c r="G367" s="25"/>
      <c r="H367" s="27">
        <v>700000</v>
      </c>
      <c r="I367" s="27">
        <v>0</v>
      </c>
    </row>
    <row r="368" spans="1:9">
      <c r="A368" s="38" t="e">
        <f>IF(#REF!=Sheet1!B368,TRUE, FALSE)</f>
        <v>#REF!</v>
      </c>
      <c r="B368" s="28" t="s">
        <v>1400</v>
      </c>
      <c r="C368" s="25" t="s">
        <v>1401</v>
      </c>
      <c r="D368" s="26">
        <v>0</v>
      </c>
      <c r="E368" s="26">
        <v>80000</v>
      </c>
      <c r="F368" s="26">
        <v>80000</v>
      </c>
      <c r="G368" s="25"/>
      <c r="H368" s="27">
        <v>0</v>
      </c>
      <c r="I368" s="27">
        <v>0</v>
      </c>
    </row>
    <row r="369" spans="1:9">
      <c r="A369" s="38" t="e">
        <f>IF(#REF!=Sheet1!B369,TRUE, FALSE)</f>
        <v>#REF!</v>
      </c>
      <c r="B369" s="28" t="s">
        <v>1402</v>
      </c>
      <c r="C369" s="25" t="s">
        <v>1403</v>
      </c>
      <c r="D369" s="26">
        <v>0</v>
      </c>
      <c r="E369" s="26">
        <v>0</v>
      </c>
      <c r="F369" s="26">
        <v>283020</v>
      </c>
      <c r="G369" s="26">
        <v>283020</v>
      </c>
      <c r="H369" s="27">
        <v>0</v>
      </c>
      <c r="I369" s="27">
        <v>0</v>
      </c>
    </row>
    <row r="370" spans="1:9">
      <c r="A370" s="39" t="e">
        <f>IF(#REF!=Sheet1!B370,TRUE, FALSE)</f>
        <v>#REF!</v>
      </c>
      <c r="B370" s="28" t="s">
        <v>343</v>
      </c>
      <c r="C370" s="25" t="s">
        <v>344</v>
      </c>
      <c r="D370" s="26">
        <v>0</v>
      </c>
      <c r="E370" s="26">
        <v>0</v>
      </c>
      <c r="F370" s="26">
        <v>16500</v>
      </c>
      <c r="G370" s="26">
        <v>16500</v>
      </c>
      <c r="H370" s="27">
        <v>0</v>
      </c>
      <c r="I370" s="27">
        <v>0</v>
      </c>
    </row>
    <row r="371" spans="1:9">
      <c r="A371" s="38" t="e">
        <f>IF(#REF!=Sheet1!B371,TRUE, FALSE)</f>
        <v>#REF!</v>
      </c>
      <c r="B371" s="28" t="s">
        <v>1404</v>
      </c>
      <c r="C371" s="25" t="s">
        <v>1405</v>
      </c>
      <c r="D371" s="26">
        <v>0</v>
      </c>
      <c r="E371" s="26">
        <v>0</v>
      </c>
      <c r="F371" s="26">
        <v>1250</v>
      </c>
      <c r="G371" s="26">
        <v>1250</v>
      </c>
      <c r="H371" s="27">
        <v>0</v>
      </c>
      <c r="I371" s="27">
        <v>0</v>
      </c>
    </row>
    <row r="372" spans="1:9">
      <c r="A372" s="38" t="e">
        <f>IF(#REF!=Sheet1!B372,TRUE, FALSE)</f>
        <v>#REF!</v>
      </c>
      <c r="B372" s="28" t="s">
        <v>1406</v>
      </c>
      <c r="C372" s="25" t="s">
        <v>1407</v>
      </c>
      <c r="D372" s="26">
        <v>195453.92</v>
      </c>
      <c r="E372" s="26">
        <v>0</v>
      </c>
      <c r="F372" s="25"/>
      <c r="G372" s="25"/>
      <c r="H372" s="27">
        <v>195453.92</v>
      </c>
      <c r="I372" s="27">
        <v>0</v>
      </c>
    </row>
    <row r="373" spans="1:9">
      <c r="A373" s="38" t="e">
        <f>IF(#REF!=Sheet1!B373,TRUE, FALSE)</f>
        <v>#REF!</v>
      </c>
      <c r="B373" s="28" t="s">
        <v>1408</v>
      </c>
      <c r="C373" s="25" t="s">
        <v>1409</v>
      </c>
      <c r="D373" s="26">
        <v>0</v>
      </c>
      <c r="E373" s="26">
        <v>4162845</v>
      </c>
      <c r="F373" s="26">
        <v>4000000</v>
      </c>
      <c r="G373" s="26">
        <v>10743335</v>
      </c>
      <c r="H373" s="27">
        <v>0</v>
      </c>
      <c r="I373" s="27">
        <v>10906180</v>
      </c>
    </row>
    <row r="374" spans="1:9">
      <c r="A374" s="38" t="e">
        <f>IF(#REF!=Sheet1!B374,TRUE, FALSE)</f>
        <v>#REF!</v>
      </c>
      <c r="B374" s="28" t="s">
        <v>1410</v>
      </c>
      <c r="C374" s="25" t="s">
        <v>1411</v>
      </c>
      <c r="D374" s="26">
        <v>0</v>
      </c>
      <c r="E374" s="26">
        <v>166000</v>
      </c>
      <c r="F374" s="26">
        <v>397900</v>
      </c>
      <c r="G374" s="26">
        <v>231900</v>
      </c>
      <c r="H374" s="27">
        <v>0</v>
      </c>
      <c r="I374" s="27">
        <v>0</v>
      </c>
    </row>
    <row r="375" spans="1:9">
      <c r="A375" s="39" t="e">
        <f>IF(#REF!=Sheet1!B375,TRUE, FALSE)</f>
        <v>#REF!</v>
      </c>
      <c r="B375" s="28" t="s">
        <v>345</v>
      </c>
      <c r="C375" s="25" t="s">
        <v>346</v>
      </c>
      <c r="D375" s="26">
        <v>0</v>
      </c>
      <c r="E375" s="26">
        <v>0</v>
      </c>
      <c r="F375" s="26">
        <v>6000</v>
      </c>
      <c r="G375" s="26">
        <v>145500</v>
      </c>
      <c r="H375" s="27">
        <v>0</v>
      </c>
      <c r="I375" s="27">
        <v>139500</v>
      </c>
    </row>
    <row r="376" spans="1:9">
      <c r="A376" s="38" t="e">
        <f>IF(#REF!=Sheet1!B376,TRUE, FALSE)</f>
        <v>#REF!</v>
      </c>
      <c r="B376" s="28" t="s">
        <v>1412</v>
      </c>
      <c r="C376" s="25" t="s">
        <v>1413</v>
      </c>
      <c r="D376" s="26">
        <v>0</v>
      </c>
      <c r="E376" s="26">
        <v>27480</v>
      </c>
      <c r="F376" s="26">
        <v>240332.75</v>
      </c>
      <c r="G376" s="26">
        <v>212852.75</v>
      </c>
      <c r="H376" s="27">
        <v>0</v>
      </c>
      <c r="I376" s="27">
        <v>0</v>
      </c>
    </row>
    <row r="377" spans="1:9">
      <c r="A377" s="38" t="e">
        <f>IF(#REF!=Sheet1!B377,TRUE, FALSE)</f>
        <v>#REF!</v>
      </c>
      <c r="B377" s="28" t="s">
        <v>1414</v>
      </c>
      <c r="C377" s="25" t="s">
        <v>1415</v>
      </c>
      <c r="D377" s="26">
        <v>0</v>
      </c>
      <c r="E377" s="26">
        <v>0</v>
      </c>
      <c r="F377" s="26">
        <v>80000</v>
      </c>
      <c r="G377" s="26">
        <v>80000</v>
      </c>
      <c r="H377" s="27">
        <v>0</v>
      </c>
      <c r="I377" s="27">
        <v>0</v>
      </c>
    </row>
    <row r="378" spans="1:9">
      <c r="A378" s="38" t="e">
        <f>IF(#REF!=Sheet1!B378,TRUE, FALSE)</f>
        <v>#REF!</v>
      </c>
      <c r="B378" s="28" t="s">
        <v>1416</v>
      </c>
      <c r="C378" s="25" t="s">
        <v>1417</v>
      </c>
      <c r="D378" s="26">
        <v>0</v>
      </c>
      <c r="E378" s="26">
        <v>100000</v>
      </c>
      <c r="F378" s="26">
        <v>100000</v>
      </c>
      <c r="G378" s="25"/>
      <c r="H378" s="27">
        <v>0</v>
      </c>
      <c r="I378" s="27">
        <v>0</v>
      </c>
    </row>
    <row r="379" spans="1:9">
      <c r="A379" s="38" t="e">
        <f>IF(#REF!=Sheet1!B379,TRUE, FALSE)</f>
        <v>#REF!</v>
      </c>
      <c r="B379" s="28" t="s">
        <v>1418</v>
      </c>
      <c r="C379" s="25" t="s">
        <v>1419</v>
      </c>
      <c r="D379" s="26">
        <v>0</v>
      </c>
      <c r="E379" s="26">
        <v>85000</v>
      </c>
      <c r="F379" s="26">
        <v>85000</v>
      </c>
      <c r="G379" s="25"/>
      <c r="H379" s="27">
        <v>0</v>
      </c>
      <c r="I379" s="27">
        <v>0</v>
      </c>
    </row>
    <row r="380" spans="1:9">
      <c r="A380" s="38" t="e">
        <f>IF(#REF!=Sheet1!B380,TRUE, FALSE)</f>
        <v>#REF!</v>
      </c>
      <c r="B380" s="28" t="s">
        <v>1420</v>
      </c>
      <c r="C380" s="25" t="s">
        <v>1421</v>
      </c>
      <c r="D380" s="26">
        <v>0</v>
      </c>
      <c r="E380" s="26">
        <v>12612</v>
      </c>
      <c r="F380" s="25"/>
      <c r="G380" s="25"/>
      <c r="H380" s="27">
        <v>0</v>
      </c>
      <c r="I380" s="27">
        <v>12612</v>
      </c>
    </row>
    <row r="381" spans="1:9">
      <c r="A381" s="38" t="e">
        <f>IF(#REF!=Sheet1!B381,TRUE, FALSE)</f>
        <v>#REF!</v>
      </c>
      <c r="B381" s="28" t="s">
        <v>1422</v>
      </c>
      <c r="C381" s="25" t="s">
        <v>958</v>
      </c>
      <c r="D381" s="26">
        <v>0</v>
      </c>
      <c r="E381" s="26">
        <v>115236</v>
      </c>
      <c r="F381" s="26">
        <v>115236</v>
      </c>
      <c r="G381" s="25"/>
      <c r="H381" s="27">
        <v>0</v>
      </c>
      <c r="I381" s="27">
        <v>0</v>
      </c>
    </row>
    <row r="382" spans="1:9">
      <c r="A382" s="38" t="e">
        <f>IF(#REF!=Sheet1!B382,TRUE, FALSE)</f>
        <v>#REF!</v>
      </c>
      <c r="B382" s="28" t="s">
        <v>1423</v>
      </c>
      <c r="C382" s="25" t="s">
        <v>1424</v>
      </c>
      <c r="D382" s="26">
        <v>0</v>
      </c>
      <c r="E382" s="26">
        <v>1442918</v>
      </c>
      <c r="F382" s="26">
        <v>1442918</v>
      </c>
      <c r="G382" s="25"/>
      <c r="H382" s="27">
        <v>0</v>
      </c>
      <c r="I382" s="27">
        <v>0</v>
      </c>
    </row>
    <row r="383" spans="1:9">
      <c r="A383" s="38" t="e">
        <f>IF(#REF!=Sheet1!B383,TRUE, FALSE)</f>
        <v>#REF!</v>
      </c>
      <c r="B383" s="28" t="s">
        <v>1425</v>
      </c>
      <c r="C383" s="25" t="s">
        <v>1426</v>
      </c>
      <c r="D383" s="26">
        <v>0</v>
      </c>
      <c r="E383" s="26">
        <v>476990</v>
      </c>
      <c r="F383" s="26">
        <v>476999</v>
      </c>
      <c r="G383" s="26">
        <v>1134990</v>
      </c>
      <c r="H383" s="27">
        <v>0</v>
      </c>
      <c r="I383" s="27">
        <v>1134981</v>
      </c>
    </row>
    <row r="384" spans="1:9">
      <c r="A384" s="38" t="e">
        <f>IF(#REF!=Sheet1!B384,TRUE, FALSE)</f>
        <v>#REF!</v>
      </c>
      <c r="B384" s="28" t="s">
        <v>1427</v>
      </c>
      <c r="C384" s="25" t="s">
        <v>1428</v>
      </c>
      <c r="D384" s="26">
        <v>302750</v>
      </c>
      <c r="E384" s="26">
        <v>0</v>
      </c>
      <c r="F384" s="26">
        <v>512954</v>
      </c>
      <c r="G384" s="26">
        <v>308750</v>
      </c>
      <c r="H384" s="27">
        <v>506954</v>
      </c>
      <c r="I384" s="27">
        <v>0</v>
      </c>
    </row>
    <row r="385" spans="1:9">
      <c r="A385" s="38" t="e">
        <f>IF(#REF!=Sheet1!B385,TRUE, FALSE)</f>
        <v>#REF!</v>
      </c>
      <c r="B385" s="28" t="s">
        <v>1429</v>
      </c>
      <c r="C385" s="25" t="s">
        <v>1430</v>
      </c>
      <c r="D385" s="26">
        <v>0</v>
      </c>
      <c r="E385" s="26">
        <v>23600</v>
      </c>
      <c r="F385" s="26">
        <v>23600</v>
      </c>
      <c r="G385" s="25"/>
      <c r="H385" s="27">
        <v>0</v>
      </c>
      <c r="I385" s="27">
        <v>0</v>
      </c>
    </row>
    <row r="386" spans="1:9">
      <c r="A386" s="38" t="e">
        <f>IF(#REF!=Sheet1!B386,TRUE, FALSE)</f>
        <v>#REF!</v>
      </c>
      <c r="B386" s="28" t="s">
        <v>1431</v>
      </c>
      <c r="C386" s="25" t="s">
        <v>1432</v>
      </c>
      <c r="D386" s="26">
        <v>0</v>
      </c>
      <c r="E386" s="26">
        <v>31974</v>
      </c>
      <c r="F386" s="25"/>
      <c r="G386" s="26">
        <v>4250</v>
      </c>
      <c r="H386" s="27">
        <v>0</v>
      </c>
      <c r="I386" s="27">
        <v>36224</v>
      </c>
    </row>
    <row r="387" spans="1:9">
      <c r="A387" s="38" t="e">
        <f>IF(#REF!=Sheet1!B387,TRUE, FALSE)</f>
        <v>#REF!</v>
      </c>
      <c r="B387" s="28" t="s">
        <v>1433</v>
      </c>
      <c r="C387" s="25" t="s">
        <v>1434</v>
      </c>
      <c r="D387" s="26">
        <v>0</v>
      </c>
      <c r="E387" s="26">
        <v>1738684.8</v>
      </c>
      <c r="F387" s="26">
        <v>1738684.8</v>
      </c>
      <c r="G387" s="25"/>
      <c r="H387" s="27">
        <v>0</v>
      </c>
      <c r="I387" s="27">
        <v>0</v>
      </c>
    </row>
    <row r="388" spans="1:9">
      <c r="A388" s="38" t="e">
        <f>IF(#REF!=Sheet1!B388,TRUE, FALSE)</f>
        <v>#REF!</v>
      </c>
      <c r="B388" s="28" t="s">
        <v>1435</v>
      </c>
      <c r="C388" s="25" t="s">
        <v>1436</v>
      </c>
      <c r="D388" s="26">
        <v>603017.69999999995</v>
      </c>
      <c r="E388" s="26">
        <v>0</v>
      </c>
      <c r="F388" s="25"/>
      <c r="G388" s="25"/>
      <c r="H388" s="27">
        <v>603017.69999999995</v>
      </c>
      <c r="I388" s="27">
        <v>0</v>
      </c>
    </row>
    <row r="389" spans="1:9">
      <c r="A389" s="38" t="e">
        <f>IF(#REF!=Sheet1!B389,TRUE, FALSE)</f>
        <v>#REF!</v>
      </c>
      <c r="B389" s="28" t="s">
        <v>1437</v>
      </c>
      <c r="C389" s="25" t="s">
        <v>1438</v>
      </c>
      <c r="D389" s="26">
        <v>3600</v>
      </c>
      <c r="E389" s="26">
        <v>0</v>
      </c>
      <c r="F389" s="26">
        <v>62520</v>
      </c>
      <c r="G389" s="26">
        <v>197641.59</v>
      </c>
      <c r="H389" s="27">
        <v>0</v>
      </c>
      <c r="I389" s="27">
        <v>131521.59</v>
      </c>
    </row>
    <row r="390" spans="1:9">
      <c r="A390" s="38" t="e">
        <f>IF(#REF!=Sheet1!B390,TRUE, FALSE)</f>
        <v>#REF!</v>
      </c>
      <c r="B390" s="28" t="s">
        <v>1439</v>
      </c>
      <c r="C390" s="25" t="s">
        <v>1440</v>
      </c>
      <c r="D390" s="26">
        <v>0</v>
      </c>
      <c r="E390" s="26">
        <v>0</v>
      </c>
      <c r="F390" s="25"/>
      <c r="G390" s="26">
        <v>72000</v>
      </c>
      <c r="H390" s="27">
        <v>0</v>
      </c>
      <c r="I390" s="27">
        <v>72000</v>
      </c>
    </row>
    <row r="391" spans="1:9">
      <c r="A391" s="38" t="e">
        <f>IF(#REF!=Sheet1!B391,TRUE, FALSE)</f>
        <v>#REF!</v>
      </c>
      <c r="B391" s="28" t="s">
        <v>1441</v>
      </c>
      <c r="C391" s="25" t="s">
        <v>1442</v>
      </c>
      <c r="D391" s="26">
        <v>0</v>
      </c>
      <c r="E391" s="26">
        <v>0</v>
      </c>
      <c r="F391" s="26">
        <v>198300</v>
      </c>
      <c r="G391" s="26">
        <v>238050</v>
      </c>
      <c r="H391" s="27">
        <v>0</v>
      </c>
      <c r="I391" s="27">
        <v>39750</v>
      </c>
    </row>
    <row r="392" spans="1:9">
      <c r="A392" s="38" t="e">
        <f>IF(#REF!=Sheet1!B392,TRUE, FALSE)</f>
        <v>#REF!</v>
      </c>
      <c r="B392" s="28" t="s">
        <v>1443</v>
      </c>
      <c r="C392" s="25" t="s">
        <v>1444</v>
      </c>
      <c r="D392" s="26">
        <v>0</v>
      </c>
      <c r="E392" s="26">
        <v>0</v>
      </c>
      <c r="F392" s="26">
        <v>590139</v>
      </c>
      <c r="G392" s="26">
        <v>714979</v>
      </c>
      <c r="H392" s="27">
        <v>0</v>
      </c>
      <c r="I392" s="27">
        <v>124840</v>
      </c>
    </row>
    <row r="393" spans="1:9">
      <c r="A393" s="38" t="e">
        <f>IF(#REF!=Sheet1!B393,TRUE, FALSE)</f>
        <v>#REF!</v>
      </c>
      <c r="B393" s="28" t="s">
        <v>1445</v>
      </c>
      <c r="C393" s="25" t="s">
        <v>1446</v>
      </c>
      <c r="D393" s="26">
        <v>0</v>
      </c>
      <c r="E393" s="26">
        <v>0</v>
      </c>
      <c r="F393" s="26">
        <v>18200</v>
      </c>
      <c r="G393" s="26">
        <v>18200</v>
      </c>
      <c r="H393" s="27">
        <v>0</v>
      </c>
      <c r="I393" s="27">
        <v>0</v>
      </c>
    </row>
    <row r="394" spans="1:9">
      <c r="A394" s="38" t="e">
        <f>IF(#REF!=Sheet1!B394,TRUE, FALSE)</f>
        <v>#REF!</v>
      </c>
      <c r="B394" s="28" t="s">
        <v>1447</v>
      </c>
      <c r="C394" s="25" t="s">
        <v>1448</v>
      </c>
      <c r="D394" s="26">
        <v>0</v>
      </c>
      <c r="E394" s="26">
        <v>0</v>
      </c>
      <c r="F394" s="26">
        <v>60000</v>
      </c>
      <c r="G394" s="26">
        <v>60000</v>
      </c>
      <c r="H394" s="27">
        <v>0</v>
      </c>
      <c r="I394" s="27">
        <v>0</v>
      </c>
    </row>
    <row r="395" spans="1:9">
      <c r="A395" s="38" t="e">
        <f>IF(#REF!=Sheet1!B395,TRUE, FALSE)</f>
        <v>#REF!</v>
      </c>
      <c r="B395" s="28" t="s">
        <v>1449</v>
      </c>
      <c r="C395" s="25" t="s">
        <v>1450</v>
      </c>
      <c r="D395" s="26">
        <v>0</v>
      </c>
      <c r="E395" s="26">
        <v>0</v>
      </c>
      <c r="F395" s="26">
        <v>138000</v>
      </c>
      <c r="G395" s="26">
        <v>138000</v>
      </c>
      <c r="H395" s="27">
        <v>0</v>
      </c>
      <c r="I395" s="27">
        <v>0</v>
      </c>
    </row>
    <row r="396" spans="1:9">
      <c r="A396" s="38" t="e">
        <f>IF(#REF!=Sheet1!B396,TRUE, FALSE)</f>
        <v>#REF!</v>
      </c>
      <c r="B396" s="28" t="s">
        <v>1451</v>
      </c>
      <c r="C396" s="25" t="s">
        <v>1452</v>
      </c>
      <c r="D396" s="26">
        <v>0</v>
      </c>
      <c r="E396" s="26">
        <v>0</v>
      </c>
      <c r="F396" s="25"/>
      <c r="G396" s="26">
        <v>13000</v>
      </c>
      <c r="H396" s="27">
        <v>0</v>
      </c>
      <c r="I396" s="27">
        <v>13000</v>
      </c>
    </row>
    <row r="397" spans="1:9">
      <c r="A397" s="38" t="e">
        <f>IF(#REF!=Sheet1!B397,TRUE, FALSE)</f>
        <v>#REF!</v>
      </c>
      <c r="B397" s="28" t="s">
        <v>1453</v>
      </c>
      <c r="C397" s="25" t="s">
        <v>1454</v>
      </c>
      <c r="D397" s="26">
        <v>0</v>
      </c>
      <c r="E397" s="26">
        <v>0</v>
      </c>
      <c r="F397" s="26">
        <v>53900</v>
      </c>
      <c r="G397" s="26">
        <v>53900</v>
      </c>
      <c r="H397" s="27">
        <v>0</v>
      </c>
      <c r="I397" s="27">
        <v>0</v>
      </c>
    </row>
    <row r="398" spans="1:9">
      <c r="A398" s="38" t="e">
        <f>IF(#REF!=Sheet1!B398,TRUE, FALSE)</f>
        <v>#REF!</v>
      </c>
      <c r="B398" s="28" t="s">
        <v>1455</v>
      </c>
      <c r="C398" s="25" t="s">
        <v>1456</v>
      </c>
      <c r="D398" s="26">
        <v>0</v>
      </c>
      <c r="E398" s="26">
        <v>0</v>
      </c>
      <c r="F398" s="26">
        <v>66700</v>
      </c>
      <c r="G398" s="26">
        <v>66700</v>
      </c>
      <c r="H398" s="27">
        <v>0</v>
      </c>
      <c r="I398" s="27">
        <v>0</v>
      </c>
    </row>
    <row r="399" spans="1:9">
      <c r="A399" s="38" t="e">
        <f>IF(#REF!=Sheet1!B399,TRUE, FALSE)</f>
        <v>#REF!</v>
      </c>
      <c r="B399" s="28" t="s">
        <v>1457</v>
      </c>
      <c r="C399" s="25" t="s">
        <v>1458</v>
      </c>
      <c r="D399" s="26">
        <v>0</v>
      </c>
      <c r="E399" s="26">
        <v>0</v>
      </c>
      <c r="F399" s="26">
        <v>603660</v>
      </c>
      <c r="G399" s="26">
        <v>603660.19999999995</v>
      </c>
      <c r="H399" s="27">
        <v>0</v>
      </c>
      <c r="I399" s="27">
        <v>0.2</v>
      </c>
    </row>
    <row r="400" spans="1:9">
      <c r="A400" s="38" t="e">
        <f>IF(#REF!=Sheet1!B400,TRUE, FALSE)</f>
        <v>#REF!</v>
      </c>
      <c r="B400" s="28" t="s">
        <v>1459</v>
      </c>
      <c r="C400" s="25" t="s">
        <v>1460</v>
      </c>
      <c r="D400" s="26">
        <v>0</v>
      </c>
      <c r="E400" s="26">
        <v>0</v>
      </c>
      <c r="F400" s="26">
        <v>70200</v>
      </c>
      <c r="G400" s="26">
        <v>93600</v>
      </c>
      <c r="H400" s="27">
        <v>0</v>
      </c>
      <c r="I400" s="27">
        <v>23400</v>
      </c>
    </row>
    <row r="401" spans="1:9">
      <c r="A401" s="38" t="e">
        <f>IF(#REF!=Sheet1!B401,TRUE, FALSE)</f>
        <v>#REF!</v>
      </c>
      <c r="B401" s="28" t="s">
        <v>1461</v>
      </c>
      <c r="C401" s="25" t="s">
        <v>1462</v>
      </c>
      <c r="D401" s="26">
        <v>0</v>
      </c>
      <c r="E401" s="26">
        <v>0</v>
      </c>
      <c r="F401" s="26">
        <v>710200</v>
      </c>
      <c r="G401" s="26">
        <v>656200</v>
      </c>
      <c r="H401" s="27">
        <v>54000</v>
      </c>
      <c r="I401" s="27">
        <v>0</v>
      </c>
    </row>
    <row r="402" spans="1:9">
      <c r="A402" s="38" t="e">
        <f>IF(#REF!=Sheet1!B402,TRUE, FALSE)</f>
        <v>#REF!</v>
      </c>
      <c r="B402" s="28" t="s">
        <v>1463</v>
      </c>
      <c r="C402" s="25" t="s">
        <v>1464</v>
      </c>
      <c r="D402" s="26">
        <v>0</v>
      </c>
      <c r="E402" s="26">
        <v>0</v>
      </c>
      <c r="F402" s="26">
        <v>11400</v>
      </c>
      <c r="G402" s="26">
        <v>11400</v>
      </c>
      <c r="H402" s="27">
        <v>0</v>
      </c>
      <c r="I402" s="27">
        <v>0</v>
      </c>
    </row>
    <row r="403" spans="1:9">
      <c r="A403" s="38" t="e">
        <f>IF(#REF!=Sheet1!B403,TRUE, FALSE)</f>
        <v>#REF!</v>
      </c>
      <c r="B403" s="28" t="s">
        <v>1465</v>
      </c>
      <c r="C403" s="25" t="s">
        <v>1466</v>
      </c>
      <c r="D403" s="26">
        <v>0</v>
      </c>
      <c r="E403" s="26">
        <v>0</v>
      </c>
      <c r="F403" s="26">
        <v>19200</v>
      </c>
      <c r="G403" s="26">
        <v>4200</v>
      </c>
      <c r="H403" s="27">
        <v>15000</v>
      </c>
      <c r="I403" s="27">
        <v>0</v>
      </c>
    </row>
    <row r="404" spans="1:9">
      <c r="A404" s="38" t="e">
        <f>IF(#REF!=Sheet1!B404,TRUE, FALSE)</f>
        <v>#REF!</v>
      </c>
      <c r="B404" s="28" t="s">
        <v>1467</v>
      </c>
      <c r="C404" s="25" t="s">
        <v>1468</v>
      </c>
      <c r="D404" s="26">
        <v>0</v>
      </c>
      <c r="E404" s="26">
        <v>0</v>
      </c>
      <c r="F404" s="26">
        <v>260100</v>
      </c>
      <c r="G404" s="26">
        <v>260100</v>
      </c>
      <c r="H404" s="27">
        <v>0</v>
      </c>
      <c r="I404" s="27">
        <v>0</v>
      </c>
    </row>
    <row r="405" spans="1:9">
      <c r="A405" s="38" t="e">
        <f>IF(#REF!=Sheet1!B405,TRUE, FALSE)</f>
        <v>#REF!</v>
      </c>
      <c r="B405" s="28" t="s">
        <v>1469</v>
      </c>
      <c r="C405" s="25" t="s">
        <v>1470</v>
      </c>
      <c r="D405" s="26">
        <v>0</v>
      </c>
      <c r="E405" s="26">
        <v>0</v>
      </c>
      <c r="F405" s="26">
        <v>2640</v>
      </c>
      <c r="G405" s="26">
        <v>2640</v>
      </c>
      <c r="H405" s="27">
        <v>0</v>
      </c>
      <c r="I405" s="27">
        <v>0</v>
      </c>
    </row>
    <row r="406" spans="1:9">
      <c r="A406" s="38" t="e">
        <f>IF(#REF!=Sheet1!B406,TRUE, FALSE)</f>
        <v>#REF!</v>
      </c>
      <c r="B406" s="28" t="s">
        <v>1471</v>
      </c>
      <c r="C406" s="25" t="s">
        <v>1472</v>
      </c>
      <c r="D406" s="26">
        <v>0</v>
      </c>
      <c r="E406" s="26">
        <v>0</v>
      </c>
      <c r="F406" s="26">
        <v>100900</v>
      </c>
      <c r="G406" s="26">
        <v>100900</v>
      </c>
      <c r="H406" s="27">
        <v>0</v>
      </c>
      <c r="I406" s="27">
        <v>0</v>
      </c>
    </row>
    <row r="407" spans="1:9">
      <c r="A407" s="38" t="e">
        <f>IF(#REF!=Sheet1!B407,TRUE, FALSE)</f>
        <v>#REF!</v>
      </c>
      <c r="B407" s="28" t="s">
        <v>1473</v>
      </c>
      <c r="C407" s="25" t="s">
        <v>1474</v>
      </c>
      <c r="D407" s="26">
        <v>0</v>
      </c>
      <c r="E407" s="26">
        <v>0</v>
      </c>
      <c r="F407" s="26">
        <v>30000</v>
      </c>
      <c r="G407" s="26">
        <v>30000</v>
      </c>
      <c r="H407" s="27">
        <v>0</v>
      </c>
      <c r="I407" s="27">
        <v>0</v>
      </c>
    </row>
    <row r="408" spans="1:9">
      <c r="A408" s="38" t="e">
        <f>IF(#REF!=Sheet1!B408,TRUE, FALSE)</f>
        <v>#REF!</v>
      </c>
      <c r="B408" s="28" t="s">
        <v>1475</v>
      </c>
      <c r="C408" s="25" t="s">
        <v>1476</v>
      </c>
      <c r="D408" s="26">
        <v>0</v>
      </c>
      <c r="E408" s="26">
        <v>0</v>
      </c>
      <c r="F408" s="26">
        <v>40000</v>
      </c>
      <c r="G408" s="26">
        <v>40000</v>
      </c>
      <c r="H408" s="27">
        <v>0</v>
      </c>
      <c r="I408" s="27">
        <v>0</v>
      </c>
    </row>
    <row r="409" spans="1:9">
      <c r="A409" s="38" t="e">
        <f>IF(#REF!=Sheet1!B409,TRUE, FALSE)</f>
        <v>#REF!</v>
      </c>
      <c r="B409" s="28" t="s">
        <v>1477</v>
      </c>
      <c r="C409" s="25" t="s">
        <v>1478</v>
      </c>
      <c r="D409" s="26">
        <v>0</v>
      </c>
      <c r="E409" s="26">
        <v>0</v>
      </c>
      <c r="F409" s="25"/>
      <c r="G409" s="26">
        <v>8400</v>
      </c>
      <c r="H409" s="27">
        <v>0</v>
      </c>
      <c r="I409" s="27">
        <v>8400</v>
      </c>
    </row>
    <row r="410" spans="1:9">
      <c r="A410" s="38" t="e">
        <f>IF(#REF!=Sheet1!B410,TRUE, FALSE)</f>
        <v>#REF!</v>
      </c>
      <c r="B410" s="28" t="s">
        <v>1479</v>
      </c>
      <c r="C410" s="25" t="s">
        <v>1480</v>
      </c>
      <c r="D410" s="26">
        <v>0</v>
      </c>
      <c r="E410" s="26">
        <v>0</v>
      </c>
      <c r="F410" s="26">
        <v>2520</v>
      </c>
      <c r="G410" s="26">
        <v>2520</v>
      </c>
      <c r="H410" s="27">
        <v>0</v>
      </c>
      <c r="I410" s="27">
        <v>0</v>
      </c>
    </row>
    <row r="411" spans="1:9">
      <c r="A411" s="38" t="e">
        <f>IF(#REF!=Sheet1!B411,TRUE, FALSE)</f>
        <v>#REF!</v>
      </c>
      <c r="B411" s="28" t="s">
        <v>1481</v>
      </c>
      <c r="C411" s="25" t="s">
        <v>1482</v>
      </c>
      <c r="D411" s="26">
        <v>0</v>
      </c>
      <c r="E411" s="26">
        <v>0</v>
      </c>
      <c r="F411" s="26">
        <v>663840</v>
      </c>
      <c r="G411" s="26">
        <v>663840</v>
      </c>
      <c r="H411" s="27">
        <v>0</v>
      </c>
      <c r="I411" s="27">
        <v>0</v>
      </c>
    </row>
    <row r="412" spans="1:9">
      <c r="A412" s="38" t="e">
        <f>IF(#REF!=Sheet1!B412,TRUE, FALSE)</f>
        <v>#REF!</v>
      </c>
      <c r="B412" s="28" t="s">
        <v>1483</v>
      </c>
      <c r="C412" s="25" t="s">
        <v>1484</v>
      </c>
      <c r="D412" s="26">
        <v>0</v>
      </c>
      <c r="E412" s="26">
        <v>0</v>
      </c>
      <c r="F412" s="26">
        <v>46120</v>
      </c>
      <c r="G412" s="26">
        <v>46120</v>
      </c>
      <c r="H412" s="27">
        <v>0</v>
      </c>
      <c r="I412" s="27">
        <v>0</v>
      </c>
    </row>
    <row r="413" spans="1:9">
      <c r="A413" s="38" t="e">
        <f>IF(#REF!=Sheet1!B413,TRUE, FALSE)</f>
        <v>#REF!</v>
      </c>
      <c r="B413" s="28" t="s">
        <v>1485</v>
      </c>
      <c r="C413" s="25" t="s">
        <v>1486</v>
      </c>
      <c r="D413" s="26">
        <v>0</v>
      </c>
      <c r="E413" s="26">
        <v>0</v>
      </c>
      <c r="F413" s="26">
        <v>15000</v>
      </c>
      <c r="G413" s="26">
        <v>15000</v>
      </c>
      <c r="H413" s="27">
        <v>0</v>
      </c>
      <c r="I413" s="27">
        <v>0</v>
      </c>
    </row>
    <row r="414" spans="1:9">
      <c r="A414" s="38" t="e">
        <f>IF(#REF!=Sheet1!B414,TRUE, FALSE)</f>
        <v>#REF!</v>
      </c>
      <c r="B414" s="28" t="s">
        <v>1487</v>
      </c>
      <c r="C414" s="25" t="s">
        <v>1488</v>
      </c>
      <c r="D414" s="26">
        <v>0</v>
      </c>
      <c r="E414" s="26">
        <v>0</v>
      </c>
      <c r="F414" s="26">
        <v>315000</v>
      </c>
      <c r="G414" s="26">
        <v>315000</v>
      </c>
      <c r="H414" s="27">
        <v>0</v>
      </c>
      <c r="I414" s="27">
        <v>0</v>
      </c>
    </row>
    <row r="415" spans="1:9">
      <c r="A415" s="38" t="e">
        <f>IF(#REF!=Sheet1!B415,TRUE, FALSE)</f>
        <v>#REF!</v>
      </c>
      <c r="B415" s="28" t="s">
        <v>1489</v>
      </c>
      <c r="C415" s="25" t="s">
        <v>1490</v>
      </c>
      <c r="D415" s="26">
        <v>0</v>
      </c>
      <c r="E415" s="26">
        <v>0</v>
      </c>
      <c r="F415" s="26">
        <v>1158020</v>
      </c>
      <c r="G415" s="26">
        <v>1158020</v>
      </c>
      <c r="H415" s="27">
        <v>0</v>
      </c>
      <c r="I415" s="27">
        <v>0</v>
      </c>
    </row>
    <row r="416" spans="1:9">
      <c r="A416" s="38" t="e">
        <f>IF(#REF!=Sheet1!B416,TRUE, FALSE)</f>
        <v>#REF!</v>
      </c>
      <c r="B416" s="28" t="s">
        <v>1491</v>
      </c>
      <c r="C416" s="25" t="s">
        <v>1492</v>
      </c>
      <c r="D416" s="26">
        <v>0</v>
      </c>
      <c r="E416" s="26">
        <v>0</v>
      </c>
      <c r="F416" s="26">
        <v>279168</v>
      </c>
      <c r="G416" s="26">
        <v>279168</v>
      </c>
      <c r="H416" s="27">
        <v>0</v>
      </c>
      <c r="I416" s="27">
        <v>0</v>
      </c>
    </row>
    <row r="417" spans="1:9">
      <c r="A417" s="38" t="e">
        <f>IF(#REF!=Sheet1!B417,TRUE, FALSE)</f>
        <v>#REF!</v>
      </c>
      <c r="B417" s="28" t="s">
        <v>1493</v>
      </c>
      <c r="C417" s="25" t="s">
        <v>1494</v>
      </c>
      <c r="D417" s="26">
        <v>0</v>
      </c>
      <c r="E417" s="26">
        <v>0</v>
      </c>
      <c r="F417" s="26">
        <v>25500</v>
      </c>
      <c r="G417" s="26">
        <v>25500</v>
      </c>
      <c r="H417" s="27">
        <v>0</v>
      </c>
      <c r="I417" s="27">
        <v>0</v>
      </c>
    </row>
    <row r="418" spans="1:9">
      <c r="A418" s="38" t="e">
        <f>IF(#REF!=Sheet1!B418,TRUE, FALSE)</f>
        <v>#REF!</v>
      </c>
      <c r="B418" s="28" t="s">
        <v>1495</v>
      </c>
      <c r="C418" s="25" t="s">
        <v>1496</v>
      </c>
      <c r="D418" s="26">
        <v>0</v>
      </c>
      <c r="E418" s="26">
        <v>0</v>
      </c>
      <c r="F418" s="26">
        <v>126500</v>
      </c>
      <c r="G418" s="26">
        <v>126500</v>
      </c>
      <c r="H418" s="27">
        <v>0</v>
      </c>
      <c r="I418" s="27">
        <v>0</v>
      </c>
    </row>
    <row r="419" spans="1:9">
      <c r="A419" s="38" t="e">
        <f>IF(#REF!=Sheet1!B419,TRUE, FALSE)</f>
        <v>#REF!</v>
      </c>
      <c r="B419" s="28" t="s">
        <v>1497</v>
      </c>
      <c r="C419" s="25" t="s">
        <v>1498</v>
      </c>
      <c r="D419" s="26">
        <v>0</v>
      </c>
      <c r="E419" s="26">
        <v>0</v>
      </c>
      <c r="F419" s="26">
        <v>672600</v>
      </c>
      <c r="G419" s="26">
        <v>672600</v>
      </c>
      <c r="H419" s="27">
        <v>0</v>
      </c>
      <c r="I419" s="27">
        <v>0</v>
      </c>
    </row>
    <row r="420" spans="1:9">
      <c r="A420" s="38" t="e">
        <f>IF(#REF!=Sheet1!B420,TRUE, FALSE)</f>
        <v>#REF!</v>
      </c>
      <c r="B420" s="28" t="s">
        <v>1499</v>
      </c>
      <c r="C420" s="25" t="s">
        <v>1500</v>
      </c>
      <c r="D420" s="26">
        <v>0</v>
      </c>
      <c r="E420" s="26">
        <v>0</v>
      </c>
      <c r="F420" s="26">
        <v>96007</v>
      </c>
      <c r="G420" s="26">
        <v>110820</v>
      </c>
      <c r="H420" s="27">
        <v>0</v>
      </c>
      <c r="I420" s="27">
        <v>14813</v>
      </c>
    </row>
    <row r="421" spans="1:9">
      <c r="A421" s="38" t="e">
        <f>IF(#REF!=Sheet1!B421,TRUE, FALSE)</f>
        <v>#REF!</v>
      </c>
      <c r="B421" s="28" t="s">
        <v>1501</v>
      </c>
      <c r="C421" s="25" t="s">
        <v>1502</v>
      </c>
      <c r="D421" s="26">
        <v>0</v>
      </c>
      <c r="E421" s="26">
        <v>0</v>
      </c>
      <c r="F421" s="26">
        <v>111904</v>
      </c>
      <c r="G421" s="26">
        <v>133526</v>
      </c>
      <c r="H421" s="27">
        <v>0</v>
      </c>
      <c r="I421" s="27">
        <v>21622</v>
      </c>
    </row>
    <row r="422" spans="1:9">
      <c r="A422" s="38" t="e">
        <f>IF(#REF!=Sheet1!B422,TRUE, FALSE)</f>
        <v>#REF!</v>
      </c>
      <c r="B422" s="28" t="s">
        <v>1503</v>
      </c>
      <c r="C422" s="25" t="s">
        <v>1504</v>
      </c>
      <c r="D422" s="26">
        <v>0</v>
      </c>
      <c r="E422" s="26">
        <v>0</v>
      </c>
      <c r="F422" s="26">
        <v>191200</v>
      </c>
      <c r="G422" s="26">
        <v>191200</v>
      </c>
      <c r="H422" s="27">
        <v>0</v>
      </c>
      <c r="I422" s="27">
        <v>0</v>
      </c>
    </row>
    <row r="423" spans="1:9">
      <c r="A423" s="38" t="e">
        <f>IF(#REF!=Sheet1!B423,TRUE, FALSE)</f>
        <v>#REF!</v>
      </c>
      <c r="B423" s="28" t="s">
        <v>1505</v>
      </c>
      <c r="C423" s="25" t="s">
        <v>1506</v>
      </c>
      <c r="D423" s="26">
        <v>0</v>
      </c>
      <c r="E423" s="26">
        <v>0</v>
      </c>
      <c r="F423" s="26">
        <v>191200</v>
      </c>
      <c r="G423" s="26">
        <v>191200</v>
      </c>
      <c r="H423" s="27">
        <v>0</v>
      </c>
      <c r="I423" s="27">
        <v>0</v>
      </c>
    </row>
    <row r="424" spans="1:9">
      <c r="A424" s="38" t="e">
        <f>IF(#REF!=Sheet1!B424,TRUE, FALSE)</f>
        <v>#REF!</v>
      </c>
      <c r="B424" s="28" t="s">
        <v>1507</v>
      </c>
      <c r="C424" s="25" t="s">
        <v>1508</v>
      </c>
      <c r="D424" s="26">
        <v>0</v>
      </c>
      <c r="E424" s="26">
        <v>0</v>
      </c>
      <c r="F424" s="26">
        <v>189600</v>
      </c>
      <c r="G424" s="26">
        <v>189600</v>
      </c>
      <c r="H424" s="27">
        <v>0</v>
      </c>
      <c r="I424" s="27">
        <v>0</v>
      </c>
    </row>
    <row r="425" spans="1:9">
      <c r="A425" s="38" t="e">
        <f>IF(#REF!=Sheet1!B425,TRUE, FALSE)</f>
        <v>#REF!</v>
      </c>
      <c r="B425" s="28" t="s">
        <v>1509</v>
      </c>
      <c r="C425" s="25" t="s">
        <v>1510</v>
      </c>
      <c r="D425" s="26">
        <v>0</v>
      </c>
      <c r="E425" s="26">
        <v>0</v>
      </c>
      <c r="F425" s="26">
        <v>230500</v>
      </c>
      <c r="G425" s="26">
        <v>230500</v>
      </c>
      <c r="H425" s="27">
        <v>0</v>
      </c>
      <c r="I425" s="27">
        <v>0</v>
      </c>
    </row>
    <row r="426" spans="1:9">
      <c r="A426" s="38" t="e">
        <f>IF(#REF!=Sheet1!B426,TRUE, FALSE)</f>
        <v>#REF!</v>
      </c>
      <c r="B426" s="28" t="s">
        <v>1511</v>
      </c>
      <c r="C426" s="25" t="s">
        <v>1512</v>
      </c>
      <c r="D426" s="26">
        <v>0</v>
      </c>
      <c r="E426" s="26">
        <v>0</v>
      </c>
      <c r="F426" s="26">
        <v>4020520</v>
      </c>
      <c r="G426" s="26">
        <v>4020620</v>
      </c>
      <c r="H426" s="27">
        <v>0</v>
      </c>
      <c r="I426" s="27">
        <v>100</v>
      </c>
    </row>
    <row r="427" spans="1:9">
      <c r="A427" s="38" t="e">
        <f>IF(#REF!=Sheet1!B427,TRUE, FALSE)</f>
        <v>#REF!</v>
      </c>
      <c r="B427" s="28" t="s">
        <v>1513</v>
      </c>
      <c r="C427" s="25" t="s">
        <v>1514</v>
      </c>
      <c r="D427" s="26">
        <v>0</v>
      </c>
      <c r="E427" s="26">
        <v>0</v>
      </c>
      <c r="F427" s="26">
        <v>250000</v>
      </c>
      <c r="G427" s="25"/>
      <c r="H427" s="27">
        <v>250000</v>
      </c>
      <c r="I427" s="27">
        <v>0</v>
      </c>
    </row>
    <row r="428" spans="1:9">
      <c r="A428" s="38" t="e">
        <f>IF(#REF!=Sheet1!B428,TRUE, FALSE)</f>
        <v>#REF!</v>
      </c>
      <c r="B428" s="28" t="s">
        <v>1515</v>
      </c>
      <c r="C428" s="25" t="s">
        <v>1516</v>
      </c>
      <c r="D428" s="26">
        <v>0</v>
      </c>
      <c r="E428" s="26">
        <v>0</v>
      </c>
      <c r="F428" s="26">
        <v>172680</v>
      </c>
      <c r="G428" s="26">
        <v>378120</v>
      </c>
      <c r="H428" s="27">
        <v>0</v>
      </c>
      <c r="I428" s="27">
        <v>205440</v>
      </c>
    </row>
    <row r="429" spans="1:9">
      <c r="A429" s="38" t="e">
        <f>IF(#REF!=Sheet1!B429,TRUE, FALSE)</f>
        <v>#REF!</v>
      </c>
      <c r="B429" s="28" t="s">
        <v>1517</v>
      </c>
      <c r="C429" s="25" t="s">
        <v>1518</v>
      </c>
      <c r="D429" s="26">
        <v>0</v>
      </c>
      <c r="E429" s="26">
        <v>0</v>
      </c>
      <c r="F429" s="25"/>
      <c r="G429" s="26">
        <v>21000</v>
      </c>
      <c r="H429" s="27">
        <v>0</v>
      </c>
      <c r="I429" s="27">
        <v>21000</v>
      </c>
    </row>
    <row r="430" spans="1:9">
      <c r="A430" s="38" t="e">
        <f>IF(#REF!=Sheet1!B430,TRUE, FALSE)</f>
        <v>#REF!</v>
      </c>
      <c r="B430" s="28" t="s">
        <v>1519</v>
      </c>
      <c r="C430" s="25" t="s">
        <v>1520</v>
      </c>
      <c r="D430" s="26">
        <v>0</v>
      </c>
      <c r="E430" s="26">
        <v>0</v>
      </c>
      <c r="F430" s="26">
        <v>98000</v>
      </c>
      <c r="G430" s="26">
        <v>98000</v>
      </c>
      <c r="H430" s="27">
        <v>0</v>
      </c>
      <c r="I430" s="27">
        <v>0</v>
      </c>
    </row>
    <row r="431" spans="1:9">
      <c r="A431" s="38" t="e">
        <f>IF(#REF!=Sheet1!B431,TRUE, FALSE)</f>
        <v>#REF!</v>
      </c>
      <c r="B431" s="28" t="s">
        <v>1521</v>
      </c>
      <c r="C431" s="25" t="s">
        <v>1522</v>
      </c>
      <c r="D431" s="26">
        <v>0</v>
      </c>
      <c r="E431" s="26">
        <v>0</v>
      </c>
      <c r="F431" s="26">
        <v>30000</v>
      </c>
      <c r="G431" s="26">
        <v>30000</v>
      </c>
      <c r="H431" s="27">
        <v>0</v>
      </c>
      <c r="I431" s="27">
        <v>0</v>
      </c>
    </row>
    <row r="432" spans="1:9">
      <c r="A432" s="38" t="e">
        <f>IF(#REF!=Sheet1!B432,TRUE, FALSE)</f>
        <v>#REF!</v>
      </c>
      <c r="B432" s="28" t="s">
        <v>1523</v>
      </c>
      <c r="C432" s="25" t="s">
        <v>1524</v>
      </c>
      <c r="D432" s="26">
        <v>0</v>
      </c>
      <c r="E432" s="26">
        <v>0</v>
      </c>
      <c r="F432" s="26">
        <v>62057</v>
      </c>
      <c r="G432" s="26">
        <v>62057</v>
      </c>
      <c r="H432" s="27">
        <v>0</v>
      </c>
      <c r="I432" s="27">
        <v>0</v>
      </c>
    </row>
    <row r="433" spans="1:9">
      <c r="A433" s="38" t="e">
        <f>IF(#REF!=Sheet1!B433,TRUE, FALSE)</f>
        <v>#REF!</v>
      </c>
      <c r="B433" s="28" t="s">
        <v>1525</v>
      </c>
      <c r="C433" s="25" t="s">
        <v>1526</v>
      </c>
      <c r="D433" s="26">
        <v>0</v>
      </c>
      <c r="E433" s="26">
        <v>0</v>
      </c>
      <c r="F433" s="25"/>
      <c r="G433" s="26">
        <v>750000</v>
      </c>
      <c r="H433" s="27">
        <v>0</v>
      </c>
      <c r="I433" s="27">
        <v>750000</v>
      </c>
    </row>
    <row r="434" spans="1:9">
      <c r="A434" s="38" t="e">
        <f>IF(#REF!=Sheet1!B434,TRUE, FALSE)</f>
        <v>#REF!</v>
      </c>
      <c r="B434" s="28" t="s">
        <v>1527</v>
      </c>
      <c r="C434" s="25" t="s">
        <v>1528</v>
      </c>
      <c r="D434" s="26">
        <v>0</v>
      </c>
      <c r="E434" s="26">
        <v>0</v>
      </c>
      <c r="F434" s="26">
        <v>449200</v>
      </c>
      <c r="G434" s="26">
        <v>449200</v>
      </c>
      <c r="H434" s="27">
        <v>0</v>
      </c>
      <c r="I434" s="27">
        <v>0</v>
      </c>
    </row>
    <row r="435" spans="1:9">
      <c r="A435" s="38" t="e">
        <f>IF(#REF!=Sheet1!B435,TRUE, FALSE)</f>
        <v>#REF!</v>
      </c>
      <c r="B435" s="28" t="s">
        <v>1529</v>
      </c>
      <c r="C435" s="25" t="s">
        <v>1530</v>
      </c>
      <c r="D435" s="26">
        <v>0</v>
      </c>
      <c r="E435" s="26">
        <v>0</v>
      </c>
      <c r="F435" s="26">
        <v>28000</v>
      </c>
      <c r="G435" s="26">
        <v>28098</v>
      </c>
      <c r="H435" s="27">
        <v>0</v>
      </c>
      <c r="I435" s="27">
        <v>98</v>
      </c>
    </row>
    <row r="436" spans="1:9">
      <c r="A436" s="38" t="e">
        <f>IF(#REF!=Sheet1!B436,TRUE, FALSE)</f>
        <v>#REF!</v>
      </c>
      <c r="B436" s="28" t="s">
        <v>1531</v>
      </c>
      <c r="C436" s="25" t="s">
        <v>1532</v>
      </c>
      <c r="D436" s="26">
        <v>0</v>
      </c>
      <c r="E436" s="26">
        <v>0</v>
      </c>
      <c r="F436" s="26">
        <v>210000</v>
      </c>
      <c r="G436" s="26">
        <v>210000</v>
      </c>
      <c r="H436" s="27">
        <v>0</v>
      </c>
      <c r="I436" s="27">
        <v>0</v>
      </c>
    </row>
    <row r="437" spans="1:9">
      <c r="A437" s="38" t="e">
        <f>IF(#REF!=Sheet1!B437,TRUE, FALSE)</f>
        <v>#REF!</v>
      </c>
      <c r="B437" s="28" t="s">
        <v>1533</v>
      </c>
      <c r="C437" s="25" t="s">
        <v>1534</v>
      </c>
      <c r="D437" s="26">
        <v>0</v>
      </c>
      <c r="E437" s="26">
        <v>0</v>
      </c>
      <c r="F437" s="25"/>
      <c r="G437" s="25">
        <v>810</v>
      </c>
      <c r="H437" s="27">
        <v>0</v>
      </c>
      <c r="I437" s="27">
        <v>810</v>
      </c>
    </row>
    <row r="438" spans="1:9">
      <c r="A438" s="38" t="e">
        <f>IF(#REF!=Sheet1!B438,TRUE, FALSE)</f>
        <v>#REF!</v>
      </c>
      <c r="B438" s="28" t="s">
        <v>1535</v>
      </c>
      <c r="C438" s="25" t="s">
        <v>1536</v>
      </c>
      <c r="D438" s="26">
        <v>0</v>
      </c>
      <c r="E438" s="26">
        <v>0</v>
      </c>
      <c r="F438" s="26">
        <v>150000</v>
      </c>
      <c r="G438" s="26">
        <v>150000</v>
      </c>
      <c r="H438" s="27">
        <v>0</v>
      </c>
      <c r="I438" s="27">
        <v>0</v>
      </c>
    </row>
    <row r="439" spans="1:9">
      <c r="A439" s="38" t="e">
        <f>IF(#REF!=Sheet1!B439,TRUE, FALSE)</f>
        <v>#REF!</v>
      </c>
      <c r="B439" s="28" t="s">
        <v>1537</v>
      </c>
      <c r="C439" s="25" t="s">
        <v>1538</v>
      </c>
      <c r="D439" s="26">
        <v>0</v>
      </c>
      <c r="E439" s="26">
        <v>0</v>
      </c>
      <c r="F439" s="25"/>
      <c r="G439" s="26">
        <v>18900</v>
      </c>
      <c r="H439" s="27">
        <v>0</v>
      </c>
      <c r="I439" s="27">
        <v>18900</v>
      </c>
    </row>
    <row r="440" spans="1:9">
      <c r="A440" s="38" t="e">
        <f>IF(#REF!=Sheet1!B440,TRUE, FALSE)</f>
        <v>#REF!</v>
      </c>
      <c r="B440" s="28" t="s">
        <v>1539</v>
      </c>
      <c r="C440" s="25" t="s">
        <v>1540</v>
      </c>
      <c r="D440" s="26">
        <v>0</v>
      </c>
      <c r="E440" s="26">
        <v>0</v>
      </c>
      <c r="F440" s="26">
        <v>64732</v>
      </c>
      <c r="G440" s="26">
        <v>76545</v>
      </c>
      <c r="H440" s="27">
        <v>0</v>
      </c>
      <c r="I440" s="27">
        <v>11813</v>
      </c>
    </row>
    <row r="441" spans="1:9">
      <c r="A441" s="38" t="e">
        <f>IF(#REF!=Sheet1!B441,TRUE, FALSE)</f>
        <v>#REF!</v>
      </c>
      <c r="B441" s="28" t="s">
        <v>1541</v>
      </c>
      <c r="C441" s="25" t="s">
        <v>1542</v>
      </c>
      <c r="D441" s="26">
        <v>0</v>
      </c>
      <c r="E441" s="26">
        <v>0</v>
      </c>
      <c r="F441" s="26">
        <v>65914</v>
      </c>
      <c r="G441" s="26">
        <v>77727</v>
      </c>
      <c r="H441" s="27">
        <v>0</v>
      </c>
      <c r="I441" s="27">
        <v>11813</v>
      </c>
    </row>
    <row r="442" spans="1:9">
      <c r="A442" s="38" t="e">
        <f>IF(#REF!=Sheet1!B442,TRUE, FALSE)</f>
        <v>#REF!</v>
      </c>
      <c r="B442" s="28" t="s">
        <v>1543</v>
      </c>
      <c r="C442" s="25" t="s">
        <v>1544</v>
      </c>
      <c r="D442" s="26">
        <v>0</v>
      </c>
      <c r="E442" s="26">
        <v>0</v>
      </c>
      <c r="F442" s="26">
        <v>69339</v>
      </c>
      <c r="G442" s="26">
        <v>81152</v>
      </c>
      <c r="H442" s="27">
        <v>0</v>
      </c>
      <c r="I442" s="27">
        <v>11813</v>
      </c>
    </row>
    <row r="443" spans="1:9">
      <c r="A443" s="38" t="e">
        <f>IF(#REF!=Sheet1!B443,TRUE, FALSE)</f>
        <v>#REF!</v>
      </c>
      <c r="B443" s="28" t="s">
        <v>1545</v>
      </c>
      <c r="C443" s="25" t="s">
        <v>1546</v>
      </c>
      <c r="D443" s="26">
        <v>0</v>
      </c>
      <c r="E443" s="26">
        <v>0</v>
      </c>
      <c r="F443" s="26">
        <v>47842</v>
      </c>
      <c r="G443" s="26">
        <v>65088</v>
      </c>
      <c r="H443" s="27">
        <v>0</v>
      </c>
      <c r="I443" s="27">
        <v>17246</v>
      </c>
    </row>
    <row r="444" spans="1:9">
      <c r="A444" s="38" t="e">
        <f>IF(#REF!=Sheet1!B444,TRUE, FALSE)</f>
        <v>#REF!</v>
      </c>
      <c r="B444" s="28" t="s">
        <v>1547</v>
      </c>
      <c r="C444" s="25" t="s">
        <v>1548</v>
      </c>
      <c r="D444" s="26">
        <v>0</v>
      </c>
      <c r="E444" s="26">
        <v>0</v>
      </c>
      <c r="F444" s="26">
        <v>85073</v>
      </c>
      <c r="G444" s="26">
        <v>107850</v>
      </c>
      <c r="H444" s="27">
        <v>0</v>
      </c>
      <c r="I444" s="27">
        <v>22777</v>
      </c>
    </row>
    <row r="445" spans="1:9">
      <c r="A445" s="38" t="e">
        <f>IF(#REF!=Sheet1!B445,TRUE, FALSE)</f>
        <v>#REF!</v>
      </c>
      <c r="B445" s="28" t="s">
        <v>1549</v>
      </c>
      <c r="C445" s="25" t="s">
        <v>1550</v>
      </c>
      <c r="D445" s="26">
        <v>0</v>
      </c>
      <c r="E445" s="26">
        <v>0</v>
      </c>
      <c r="F445" s="26">
        <v>50439</v>
      </c>
      <c r="G445" s="26">
        <v>68250</v>
      </c>
      <c r="H445" s="27">
        <v>0</v>
      </c>
      <c r="I445" s="27">
        <v>17811</v>
      </c>
    </row>
    <row r="446" spans="1:9">
      <c r="A446" s="38" t="e">
        <f>IF(#REF!=Sheet1!B446,TRUE, FALSE)</f>
        <v>#REF!</v>
      </c>
      <c r="B446" s="28" t="s">
        <v>1551</v>
      </c>
      <c r="C446" s="25" t="s">
        <v>1552</v>
      </c>
      <c r="D446" s="26">
        <v>0</v>
      </c>
      <c r="E446" s="26">
        <v>0</v>
      </c>
      <c r="F446" s="26">
        <v>316800</v>
      </c>
      <c r="G446" s="26">
        <v>316800</v>
      </c>
      <c r="H446" s="27">
        <v>0</v>
      </c>
      <c r="I446" s="27">
        <v>0</v>
      </c>
    </row>
    <row r="447" spans="1:9">
      <c r="A447" s="38" t="e">
        <f>IF(#REF!=Sheet1!B447,TRUE, FALSE)</f>
        <v>#REF!</v>
      </c>
      <c r="B447" s="28" t="s">
        <v>1553</v>
      </c>
      <c r="C447" s="25" t="s">
        <v>1554</v>
      </c>
      <c r="D447" s="26">
        <v>0</v>
      </c>
      <c r="E447" s="26">
        <v>0</v>
      </c>
      <c r="F447" s="26">
        <v>10800</v>
      </c>
      <c r="G447" s="26">
        <v>10800</v>
      </c>
      <c r="H447" s="27">
        <v>0</v>
      </c>
      <c r="I447" s="27">
        <v>0</v>
      </c>
    </row>
    <row r="448" spans="1:9">
      <c r="A448" s="39" t="e">
        <f>IF(#REF!=Sheet1!B448,TRUE, FALSE)</f>
        <v>#REF!</v>
      </c>
      <c r="B448" s="28" t="s">
        <v>347</v>
      </c>
      <c r="C448" s="25" t="s">
        <v>348</v>
      </c>
      <c r="D448" s="26">
        <v>0</v>
      </c>
      <c r="E448" s="26">
        <v>0</v>
      </c>
      <c r="F448" s="26">
        <v>200000</v>
      </c>
      <c r="G448" s="26">
        <v>200000</v>
      </c>
      <c r="H448" s="27">
        <v>0</v>
      </c>
      <c r="I448" s="27">
        <v>0</v>
      </c>
    </row>
    <row r="449" spans="1:9">
      <c r="A449" s="38" t="e">
        <f>IF(#REF!=Sheet1!B449,TRUE, FALSE)</f>
        <v>#REF!</v>
      </c>
      <c r="B449" s="28" t="s">
        <v>1555</v>
      </c>
      <c r="C449" s="25" t="s">
        <v>1556</v>
      </c>
      <c r="D449" s="26">
        <v>0</v>
      </c>
      <c r="E449" s="26">
        <v>0</v>
      </c>
      <c r="F449" s="25"/>
      <c r="G449" s="26">
        <v>19800</v>
      </c>
      <c r="H449" s="27">
        <v>0</v>
      </c>
      <c r="I449" s="27">
        <v>19800</v>
      </c>
    </row>
    <row r="450" spans="1:9">
      <c r="A450" s="38" t="e">
        <f>IF(#REF!=Sheet1!B450,TRUE, FALSE)</f>
        <v>#REF!</v>
      </c>
      <c r="B450" s="28" t="s">
        <v>349</v>
      </c>
      <c r="C450" s="25" t="s">
        <v>350</v>
      </c>
      <c r="D450" s="26">
        <v>0</v>
      </c>
      <c r="E450" s="26">
        <v>0</v>
      </c>
      <c r="F450" s="26">
        <v>109000</v>
      </c>
      <c r="G450" s="26">
        <v>109000</v>
      </c>
      <c r="H450" s="27">
        <v>0</v>
      </c>
      <c r="I450" s="27">
        <v>0</v>
      </c>
    </row>
    <row r="451" spans="1:9">
      <c r="A451" s="38" t="e">
        <f>IF(#REF!=Sheet1!B451,TRUE, FALSE)</f>
        <v>#REF!</v>
      </c>
      <c r="B451" s="28" t="s">
        <v>351</v>
      </c>
      <c r="C451" s="25" t="s">
        <v>352</v>
      </c>
      <c r="D451" s="26">
        <v>0</v>
      </c>
      <c r="E451" s="26">
        <v>0</v>
      </c>
      <c r="F451" s="26">
        <v>108000</v>
      </c>
      <c r="G451" s="26">
        <v>108000</v>
      </c>
      <c r="H451" s="27">
        <v>0</v>
      </c>
      <c r="I451" s="27">
        <v>0</v>
      </c>
    </row>
    <row r="452" spans="1:9">
      <c r="A452" s="38" t="e">
        <f>IF(#REF!=Sheet1!B452,TRUE, FALSE)</f>
        <v>#REF!</v>
      </c>
      <c r="B452" s="28" t="s">
        <v>353</v>
      </c>
      <c r="C452" s="25" t="s">
        <v>354</v>
      </c>
      <c r="D452" s="26">
        <v>0</v>
      </c>
      <c r="E452" s="26">
        <v>0</v>
      </c>
      <c r="F452" s="26">
        <v>54960</v>
      </c>
      <c r="G452" s="26">
        <v>54960</v>
      </c>
      <c r="H452" s="27">
        <v>0</v>
      </c>
      <c r="I452" s="27">
        <v>0</v>
      </c>
    </row>
    <row r="453" spans="1:9">
      <c r="A453" s="38" t="e">
        <f>IF(#REF!=Sheet1!B453,TRUE, FALSE)</f>
        <v>#REF!</v>
      </c>
      <c r="B453" s="28" t="s">
        <v>355</v>
      </c>
      <c r="C453" s="25" t="s">
        <v>356</v>
      </c>
      <c r="D453" s="26">
        <v>0</v>
      </c>
      <c r="E453" s="26">
        <v>0</v>
      </c>
      <c r="F453" s="26">
        <v>35000</v>
      </c>
      <c r="G453" s="26">
        <v>35000</v>
      </c>
      <c r="H453" s="27">
        <v>0</v>
      </c>
      <c r="I453" s="27">
        <v>0</v>
      </c>
    </row>
    <row r="454" spans="1:9">
      <c r="A454" s="38" t="e">
        <f>IF(#REF!=Sheet1!B454,TRUE, FALSE)</f>
        <v>#REF!</v>
      </c>
      <c r="B454" s="28" t="s">
        <v>357</v>
      </c>
      <c r="C454" s="25" t="s">
        <v>358</v>
      </c>
      <c r="D454" s="26">
        <v>0</v>
      </c>
      <c r="E454" s="26">
        <v>0</v>
      </c>
      <c r="F454" s="26">
        <v>76500</v>
      </c>
      <c r="G454" s="26">
        <v>76500</v>
      </c>
      <c r="H454" s="27">
        <v>0</v>
      </c>
      <c r="I454" s="27">
        <v>0</v>
      </c>
    </row>
    <row r="455" spans="1:9">
      <c r="A455" s="38" t="e">
        <f>IF(#REF!=Sheet1!B455,TRUE, FALSE)</f>
        <v>#REF!</v>
      </c>
      <c r="B455" s="28" t="s">
        <v>359</v>
      </c>
      <c r="C455" s="25" t="s">
        <v>360</v>
      </c>
      <c r="D455" s="26">
        <v>0</v>
      </c>
      <c r="E455" s="26">
        <v>0</v>
      </c>
      <c r="F455" s="26">
        <v>76500</v>
      </c>
      <c r="G455" s="26">
        <v>76500</v>
      </c>
      <c r="H455" s="27">
        <v>0</v>
      </c>
      <c r="I455" s="27">
        <v>0</v>
      </c>
    </row>
    <row r="456" spans="1:9">
      <c r="A456" s="38" t="e">
        <f>IF(#REF!=Sheet1!B456,TRUE, FALSE)</f>
        <v>#REF!</v>
      </c>
      <c r="B456" s="28" t="s">
        <v>361</v>
      </c>
      <c r="C456" s="25" t="s">
        <v>362</v>
      </c>
      <c r="D456" s="26">
        <v>0</v>
      </c>
      <c r="E456" s="26">
        <v>0</v>
      </c>
      <c r="F456" s="26">
        <v>67500</v>
      </c>
      <c r="G456" s="26">
        <v>67500</v>
      </c>
      <c r="H456" s="27">
        <v>0</v>
      </c>
      <c r="I456" s="27">
        <v>0</v>
      </c>
    </row>
    <row r="457" spans="1:9">
      <c r="A457" s="38" t="e">
        <f>IF(#REF!=Sheet1!B457,TRUE, FALSE)</f>
        <v>#REF!</v>
      </c>
      <c r="B457" s="28" t="s">
        <v>363</v>
      </c>
      <c r="C457" s="25" t="s">
        <v>364</v>
      </c>
      <c r="D457" s="26">
        <v>0</v>
      </c>
      <c r="E457" s="26">
        <v>0</v>
      </c>
      <c r="F457" s="26">
        <v>40500</v>
      </c>
      <c r="G457" s="26">
        <v>40500</v>
      </c>
      <c r="H457" s="27">
        <v>0</v>
      </c>
      <c r="I457" s="27">
        <v>0</v>
      </c>
    </row>
    <row r="458" spans="1:9">
      <c r="A458" s="38" t="e">
        <f>IF(#REF!=Sheet1!B458,TRUE, FALSE)</f>
        <v>#REF!</v>
      </c>
      <c r="B458" s="28" t="s">
        <v>365</v>
      </c>
      <c r="C458" s="25" t="s">
        <v>366</v>
      </c>
      <c r="D458" s="26">
        <v>0</v>
      </c>
      <c r="E458" s="26">
        <v>0</v>
      </c>
      <c r="F458" s="26">
        <v>30000</v>
      </c>
      <c r="G458" s="26">
        <v>30000</v>
      </c>
      <c r="H458" s="27">
        <v>0</v>
      </c>
      <c r="I458" s="27">
        <v>0</v>
      </c>
    </row>
    <row r="459" spans="1:9">
      <c r="A459" s="38" t="e">
        <f>IF(#REF!=Sheet1!B459,TRUE, FALSE)</f>
        <v>#REF!</v>
      </c>
      <c r="B459" s="28" t="s">
        <v>367</v>
      </c>
      <c r="C459" s="25" t="s">
        <v>368</v>
      </c>
      <c r="D459" s="26">
        <v>0</v>
      </c>
      <c r="E459" s="26">
        <v>0</v>
      </c>
      <c r="F459" s="26">
        <v>31000</v>
      </c>
      <c r="G459" s="26">
        <v>31000</v>
      </c>
      <c r="H459" s="27">
        <v>0</v>
      </c>
      <c r="I459" s="27">
        <v>0</v>
      </c>
    </row>
    <row r="460" spans="1:9">
      <c r="A460" s="38" t="e">
        <f>IF(#REF!=Sheet1!B460,TRUE, FALSE)</f>
        <v>#REF!</v>
      </c>
      <c r="B460" s="28" t="s">
        <v>369</v>
      </c>
      <c r="C460" s="25" t="s">
        <v>370</v>
      </c>
      <c r="D460" s="26">
        <v>0</v>
      </c>
      <c r="E460" s="26">
        <v>0</v>
      </c>
      <c r="F460" s="26">
        <v>249600</v>
      </c>
      <c r="G460" s="26">
        <v>249600</v>
      </c>
      <c r="H460" s="27">
        <v>0</v>
      </c>
      <c r="I460" s="27">
        <v>0</v>
      </c>
    </row>
    <row r="461" spans="1:9">
      <c r="A461" s="38" t="e">
        <f>IF(#REF!=Sheet1!B461,TRUE, FALSE)</f>
        <v>#REF!</v>
      </c>
      <c r="B461" s="28" t="s">
        <v>371</v>
      </c>
      <c r="C461" s="25" t="s">
        <v>372</v>
      </c>
      <c r="D461" s="26">
        <v>0</v>
      </c>
      <c r="E461" s="26">
        <v>0</v>
      </c>
      <c r="F461" s="26">
        <v>1000</v>
      </c>
      <c r="G461" s="26">
        <v>1000</v>
      </c>
      <c r="H461" s="27">
        <v>0</v>
      </c>
      <c r="I461" s="27">
        <v>0</v>
      </c>
    </row>
    <row r="462" spans="1:9">
      <c r="A462" s="38" t="e">
        <f>IF(#REF!=Sheet1!B462,TRUE, FALSE)</f>
        <v>#REF!</v>
      </c>
      <c r="B462" s="28" t="s">
        <v>373</v>
      </c>
      <c r="C462" s="25" t="s">
        <v>374</v>
      </c>
      <c r="D462" s="26">
        <v>0</v>
      </c>
      <c r="E462" s="26">
        <v>0</v>
      </c>
      <c r="F462" s="26">
        <v>300000</v>
      </c>
      <c r="G462" s="26">
        <v>300000</v>
      </c>
      <c r="H462" s="27">
        <v>0</v>
      </c>
      <c r="I462" s="27">
        <v>0</v>
      </c>
    </row>
    <row r="463" spans="1:9">
      <c r="A463" s="38" t="e">
        <f>IF(#REF!=Sheet1!B463,TRUE, FALSE)</f>
        <v>#REF!</v>
      </c>
      <c r="B463" s="28" t="s">
        <v>375</v>
      </c>
      <c r="C463" s="25" t="s">
        <v>376</v>
      </c>
      <c r="D463" s="26">
        <v>0</v>
      </c>
      <c r="E463" s="26">
        <v>0</v>
      </c>
      <c r="F463" s="26">
        <v>273900</v>
      </c>
      <c r="G463" s="26">
        <v>273900</v>
      </c>
      <c r="H463" s="27">
        <v>0</v>
      </c>
      <c r="I463" s="27">
        <v>0</v>
      </c>
    </row>
    <row r="464" spans="1:9">
      <c r="A464" s="38" t="e">
        <f>IF(#REF!=Sheet1!B464,TRUE, FALSE)</f>
        <v>#REF!</v>
      </c>
      <c r="B464" s="28" t="s">
        <v>377</v>
      </c>
      <c r="C464" s="25" t="s">
        <v>378</v>
      </c>
      <c r="D464" s="26">
        <v>0</v>
      </c>
      <c r="E464" s="26">
        <v>0</v>
      </c>
      <c r="F464" s="26">
        <v>911379</v>
      </c>
      <c r="G464" s="26">
        <v>911379</v>
      </c>
      <c r="H464" s="27">
        <v>0</v>
      </c>
      <c r="I464" s="27">
        <v>0</v>
      </c>
    </row>
    <row r="465" spans="1:9">
      <c r="A465" s="38" t="e">
        <f>IF(#REF!=Sheet1!B465,TRUE, FALSE)</f>
        <v>#REF!</v>
      </c>
      <c r="B465" s="28" t="s">
        <v>379</v>
      </c>
      <c r="C465" s="25" t="s">
        <v>380</v>
      </c>
      <c r="D465" s="26">
        <v>0</v>
      </c>
      <c r="E465" s="26">
        <v>0</v>
      </c>
      <c r="F465" s="26">
        <v>14400</v>
      </c>
      <c r="G465" s="26">
        <v>14400</v>
      </c>
      <c r="H465" s="27">
        <v>0</v>
      </c>
      <c r="I465" s="27">
        <v>0</v>
      </c>
    </row>
    <row r="466" spans="1:9">
      <c r="A466" s="38" t="e">
        <f>IF(#REF!=Sheet1!B466,TRUE, FALSE)</f>
        <v>#REF!</v>
      </c>
      <c r="B466" s="28" t="s">
        <v>381</v>
      </c>
      <c r="C466" s="25" t="s">
        <v>382</v>
      </c>
      <c r="D466" s="26">
        <v>0</v>
      </c>
      <c r="E466" s="26">
        <v>0</v>
      </c>
      <c r="F466" s="25"/>
      <c r="G466" s="26">
        <v>91130</v>
      </c>
      <c r="H466" s="27">
        <v>0</v>
      </c>
      <c r="I466" s="27">
        <v>91130</v>
      </c>
    </row>
    <row r="467" spans="1:9">
      <c r="A467" s="38" t="e">
        <f>IF(#REF!=Sheet1!B467,TRUE, FALSE)</f>
        <v>#REF!</v>
      </c>
      <c r="B467" s="28" t="s">
        <v>383</v>
      </c>
      <c r="C467" s="25" t="s">
        <v>384</v>
      </c>
      <c r="D467" s="26">
        <v>0</v>
      </c>
      <c r="E467" s="26">
        <v>0</v>
      </c>
      <c r="F467" s="26">
        <v>150000</v>
      </c>
      <c r="G467" s="25"/>
      <c r="H467" s="27">
        <v>150000</v>
      </c>
      <c r="I467" s="27">
        <v>0</v>
      </c>
    </row>
    <row r="468" spans="1:9">
      <c r="A468" s="38" t="e">
        <f>IF(#REF!=Sheet1!B468,TRUE, FALSE)</f>
        <v>#REF!</v>
      </c>
      <c r="B468" s="28" t="s">
        <v>385</v>
      </c>
      <c r="C468" s="25" t="s">
        <v>386</v>
      </c>
      <c r="D468" s="26">
        <v>0</v>
      </c>
      <c r="E468" s="26">
        <v>0</v>
      </c>
      <c r="F468" s="26">
        <v>750000</v>
      </c>
      <c r="G468" s="26">
        <v>750000</v>
      </c>
      <c r="H468" s="27">
        <v>0</v>
      </c>
      <c r="I468" s="27">
        <v>0</v>
      </c>
    </row>
    <row r="469" spans="1:9">
      <c r="A469" s="38" t="e">
        <f>IF(#REF!=Sheet1!B469,TRUE, FALSE)</f>
        <v>#REF!</v>
      </c>
      <c r="B469" s="28" t="s">
        <v>387</v>
      </c>
      <c r="C469" s="25" t="s">
        <v>1558</v>
      </c>
      <c r="D469" s="26">
        <v>0</v>
      </c>
      <c r="E469" s="26">
        <v>0</v>
      </c>
      <c r="F469" s="26">
        <v>350000</v>
      </c>
      <c r="G469" s="25"/>
      <c r="H469" s="27">
        <v>350000</v>
      </c>
      <c r="I469" s="27">
        <v>0</v>
      </c>
    </row>
    <row r="470" spans="1:9">
      <c r="A470" s="38" t="e">
        <f>IF(#REF!=Sheet1!B470,TRUE, FALSE)</f>
        <v>#REF!</v>
      </c>
      <c r="B470" s="28" t="s">
        <v>388</v>
      </c>
      <c r="C470" s="25" t="s">
        <v>389</v>
      </c>
      <c r="D470" s="26">
        <v>0</v>
      </c>
      <c r="E470" s="26">
        <v>0</v>
      </c>
      <c r="F470" s="25"/>
      <c r="G470" s="26">
        <v>71590</v>
      </c>
      <c r="H470" s="27">
        <v>0</v>
      </c>
      <c r="I470" s="27">
        <v>71590</v>
      </c>
    </row>
    <row r="471" spans="1:9">
      <c r="A471" s="38" t="e">
        <f>IF(#REF!=Sheet1!B471,TRUE, FALSE)</f>
        <v>#REF!</v>
      </c>
      <c r="B471" s="28" t="s">
        <v>390</v>
      </c>
      <c r="C471" s="25" t="s">
        <v>391</v>
      </c>
      <c r="D471" s="26">
        <v>0</v>
      </c>
      <c r="E471" s="26">
        <v>0</v>
      </c>
      <c r="F471" s="25"/>
      <c r="G471" s="26">
        <v>126000</v>
      </c>
      <c r="H471" s="27">
        <v>0</v>
      </c>
      <c r="I471" s="27">
        <v>126000</v>
      </c>
    </row>
    <row r="472" spans="1:9">
      <c r="A472" s="38" t="e">
        <f>IF(#REF!=Sheet1!B472,TRUE, FALSE)</f>
        <v>#REF!</v>
      </c>
      <c r="B472" s="28" t="s">
        <v>392</v>
      </c>
      <c r="C472" s="25" t="s">
        <v>393</v>
      </c>
      <c r="D472" s="26">
        <v>0</v>
      </c>
      <c r="E472" s="26">
        <v>0</v>
      </c>
      <c r="F472" s="25"/>
      <c r="G472" s="26">
        <v>2332250</v>
      </c>
      <c r="H472" s="27">
        <v>0</v>
      </c>
      <c r="I472" s="27">
        <v>2332250</v>
      </c>
    </row>
    <row r="473" spans="1:9">
      <c r="A473" s="38" t="e">
        <f>IF(#REF!=Sheet1!B473,TRUE, FALSE)</f>
        <v>#REF!</v>
      </c>
      <c r="B473" s="28" t="s">
        <v>1557</v>
      </c>
      <c r="C473" s="25" t="s">
        <v>1558</v>
      </c>
      <c r="D473" s="26">
        <v>290115</v>
      </c>
      <c r="E473" s="26">
        <v>0</v>
      </c>
      <c r="F473" s="26">
        <v>579250</v>
      </c>
      <c r="G473" s="26">
        <v>1145655</v>
      </c>
      <c r="H473" s="27">
        <v>0</v>
      </c>
      <c r="I473" s="27">
        <v>276290</v>
      </c>
    </row>
    <row r="474" spans="1:9">
      <c r="A474" s="38" t="e">
        <f>IF(#REF!=Sheet1!B474,TRUE, FALSE)</f>
        <v>#REF!</v>
      </c>
      <c r="B474" s="28" t="s">
        <v>1559</v>
      </c>
      <c r="C474" s="25" t="s">
        <v>990</v>
      </c>
      <c r="D474" s="26">
        <v>0</v>
      </c>
      <c r="E474" s="26">
        <v>12966926.890000001</v>
      </c>
      <c r="F474" s="26">
        <v>719602.56</v>
      </c>
      <c r="G474" s="26">
        <v>101682.99</v>
      </c>
      <c r="H474" s="27">
        <v>0</v>
      </c>
      <c r="I474" s="27">
        <v>12349007.32</v>
      </c>
    </row>
    <row r="475" spans="1:9">
      <c r="A475" s="38" t="e">
        <f>IF(#REF!=Sheet1!B475,TRUE, FALSE)</f>
        <v>#REF!</v>
      </c>
      <c r="B475" s="28" t="s">
        <v>1560</v>
      </c>
      <c r="C475" s="25" t="s">
        <v>1561</v>
      </c>
      <c r="D475" s="26">
        <v>0</v>
      </c>
      <c r="E475" s="26">
        <v>21168335.469999999</v>
      </c>
      <c r="F475" s="26">
        <v>3523441.74</v>
      </c>
      <c r="G475" s="26">
        <v>146496.10999999999</v>
      </c>
      <c r="H475" s="27">
        <v>0</v>
      </c>
      <c r="I475" s="27">
        <v>17791389.84</v>
      </c>
    </row>
    <row r="476" spans="1:9">
      <c r="A476" s="38" t="e">
        <f>IF(#REF!=Sheet1!B476,TRUE, FALSE)</f>
        <v>#REF!</v>
      </c>
      <c r="B476" s="28" t="s">
        <v>1562</v>
      </c>
      <c r="C476" s="25" t="s">
        <v>1563</v>
      </c>
      <c r="D476" s="26">
        <v>0</v>
      </c>
      <c r="E476" s="26">
        <v>68632.92</v>
      </c>
      <c r="F476" s="26">
        <v>3808.8</v>
      </c>
      <c r="G476" s="25">
        <v>538.20000000000005</v>
      </c>
      <c r="H476" s="27">
        <v>0</v>
      </c>
      <c r="I476" s="27">
        <v>65362.32</v>
      </c>
    </row>
    <row r="477" spans="1:9">
      <c r="A477" s="38" t="e">
        <f>IF(#REF!=Sheet1!B477,TRUE, FALSE)</f>
        <v>#REF!</v>
      </c>
      <c r="B477" s="28" t="s">
        <v>1564</v>
      </c>
      <c r="C477" s="25" t="s">
        <v>1565</v>
      </c>
      <c r="D477" s="26">
        <v>1367685</v>
      </c>
      <c r="E477" s="26">
        <v>0</v>
      </c>
      <c r="F477" s="26">
        <v>10725</v>
      </c>
      <c r="G477" s="26">
        <v>75900</v>
      </c>
      <c r="H477" s="27">
        <v>1302510</v>
      </c>
      <c r="I477" s="27">
        <v>0</v>
      </c>
    </row>
    <row r="478" spans="1:9">
      <c r="A478" s="38" t="e">
        <f>IF(#REF!=Sheet1!B478,TRUE, FALSE)</f>
        <v>#REF!</v>
      </c>
      <c r="B478" s="28" t="s">
        <v>1566</v>
      </c>
      <c r="C478" s="25" t="s">
        <v>1567</v>
      </c>
      <c r="D478" s="26">
        <v>0</v>
      </c>
      <c r="E478" s="26">
        <v>23872320</v>
      </c>
      <c r="F478" s="26">
        <v>3538850</v>
      </c>
      <c r="G478" s="26">
        <v>4216870</v>
      </c>
      <c r="H478" s="27">
        <v>0</v>
      </c>
      <c r="I478" s="27">
        <v>24550340</v>
      </c>
    </row>
    <row r="479" spans="1:9">
      <c r="A479" s="38" t="e">
        <f>IF(#REF!=Sheet1!B479,TRUE, FALSE)</f>
        <v>#REF!</v>
      </c>
      <c r="B479" s="28" t="s">
        <v>1568</v>
      </c>
      <c r="C479" s="25" t="s">
        <v>1569</v>
      </c>
      <c r="D479" s="26">
        <v>0</v>
      </c>
      <c r="E479" s="26">
        <v>480762</v>
      </c>
      <c r="F479" s="26">
        <v>483372</v>
      </c>
      <c r="G479" s="26">
        <v>2610</v>
      </c>
      <c r="H479" s="27">
        <v>0</v>
      </c>
      <c r="I479" s="27">
        <v>0</v>
      </c>
    </row>
    <row r="480" spans="1:9">
      <c r="A480" s="38" t="e">
        <f>IF(#REF!=Sheet1!B480,TRUE, FALSE)</f>
        <v>#REF!</v>
      </c>
      <c r="B480" s="28" t="s">
        <v>1570</v>
      </c>
      <c r="C480" s="25" t="s">
        <v>936</v>
      </c>
      <c r="D480" s="26">
        <v>0</v>
      </c>
      <c r="E480" s="26">
        <v>24472346.620000001</v>
      </c>
      <c r="F480" s="26">
        <v>17009194.620000001</v>
      </c>
      <c r="G480" s="26">
        <v>12069344.800000001</v>
      </c>
      <c r="H480" s="27">
        <v>0</v>
      </c>
      <c r="I480" s="27">
        <v>19532496.800000001</v>
      </c>
    </row>
    <row r="481" spans="1:9">
      <c r="A481" s="38" t="e">
        <f>IF(#REF!=Sheet1!B481,TRUE, FALSE)</f>
        <v>#REF!</v>
      </c>
      <c r="B481" s="28" t="s">
        <v>394</v>
      </c>
      <c r="C481" s="25" t="s">
        <v>395</v>
      </c>
      <c r="D481" s="26">
        <v>0</v>
      </c>
      <c r="E481" s="26">
        <v>0</v>
      </c>
      <c r="F481" s="25"/>
      <c r="G481" s="26">
        <v>181787.77</v>
      </c>
      <c r="H481" s="27">
        <v>0</v>
      </c>
      <c r="I481" s="27">
        <v>181787.77</v>
      </c>
    </row>
    <row r="482" spans="1:9">
      <c r="A482" s="38" t="e">
        <f>IF(#REF!=Sheet1!B482,TRUE, FALSE)</f>
        <v>#REF!</v>
      </c>
      <c r="B482" s="28" t="s">
        <v>1571</v>
      </c>
      <c r="C482" s="25" t="s">
        <v>1572</v>
      </c>
      <c r="D482" s="26">
        <v>248338.44</v>
      </c>
      <c r="E482" s="26">
        <v>0</v>
      </c>
      <c r="F482" s="26">
        <v>1947.4</v>
      </c>
      <c r="G482" s="26">
        <v>13781.6</v>
      </c>
      <c r="H482" s="27">
        <v>236504.24</v>
      </c>
      <c r="I482" s="27">
        <v>0</v>
      </c>
    </row>
    <row r="483" spans="1:9">
      <c r="A483" s="38" t="e">
        <f>IF(#REF!=Sheet1!B483,TRUE, FALSE)</f>
        <v>#REF!</v>
      </c>
      <c r="B483" s="28" t="s">
        <v>1573</v>
      </c>
      <c r="C483" s="25" t="s">
        <v>1574</v>
      </c>
      <c r="D483" s="26">
        <v>0</v>
      </c>
      <c r="E483" s="26">
        <v>0</v>
      </c>
      <c r="F483" s="26">
        <v>1197079.68</v>
      </c>
      <c r="G483" s="26">
        <v>1197079.68</v>
      </c>
      <c r="H483" s="27">
        <v>0</v>
      </c>
      <c r="I483" s="27">
        <v>0</v>
      </c>
    </row>
    <row r="484" spans="1:9">
      <c r="A484" s="38" t="e">
        <f>IF(#REF!=Sheet1!B484,TRUE, FALSE)</f>
        <v>#REF!</v>
      </c>
      <c r="B484" s="28" t="s">
        <v>1575</v>
      </c>
      <c r="C484" s="25" t="s">
        <v>1576</v>
      </c>
      <c r="D484" s="26">
        <v>0</v>
      </c>
      <c r="E484" s="26">
        <v>0</v>
      </c>
      <c r="F484" s="26">
        <v>3609</v>
      </c>
      <c r="G484" s="26">
        <v>74655</v>
      </c>
      <c r="H484" s="27">
        <v>0</v>
      </c>
      <c r="I484" s="27">
        <v>71046</v>
      </c>
    </row>
    <row r="485" spans="1:9">
      <c r="A485" s="38" t="e">
        <f>IF(#REF!=Sheet1!B485,TRUE, FALSE)</f>
        <v>#REF!</v>
      </c>
      <c r="B485" s="28" t="s">
        <v>1577</v>
      </c>
      <c r="C485" s="25" t="s">
        <v>1578</v>
      </c>
      <c r="D485" s="26">
        <v>10023127.26</v>
      </c>
      <c r="E485" s="26">
        <v>0</v>
      </c>
      <c r="F485" s="26">
        <v>10032804.4</v>
      </c>
      <c r="G485" s="26">
        <v>8829788.6799999997</v>
      </c>
      <c r="H485" s="27">
        <v>11226142.98</v>
      </c>
      <c r="I485" s="27">
        <v>0</v>
      </c>
    </row>
    <row r="486" spans="1:9">
      <c r="A486" s="38" t="e">
        <f>IF(#REF!=Sheet1!B486,TRUE, FALSE)</f>
        <v>#REF!</v>
      </c>
      <c r="B486" s="28" t="s">
        <v>1579</v>
      </c>
      <c r="C486" s="25" t="s">
        <v>1580</v>
      </c>
      <c r="D486" s="26">
        <v>0</v>
      </c>
      <c r="E486" s="26">
        <v>4865916.42</v>
      </c>
      <c r="F486" s="26">
        <v>189062.64</v>
      </c>
      <c r="G486" s="26">
        <v>1236605.3799999999</v>
      </c>
      <c r="H486" s="27">
        <v>0</v>
      </c>
      <c r="I486" s="27">
        <v>5913459.1600000001</v>
      </c>
    </row>
    <row r="487" spans="1:9">
      <c r="A487" s="38" t="e">
        <f>IF(#REF!=Sheet1!B487,TRUE, FALSE)</f>
        <v>#REF!</v>
      </c>
      <c r="B487" s="28" t="s">
        <v>1581</v>
      </c>
      <c r="C487" s="25" t="s">
        <v>1582</v>
      </c>
      <c r="D487" s="26">
        <v>0</v>
      </c>
      <c r="E487" s="26">
        <v>0</v>
      </c>
      <c r="F487" s="26">
        <v>576815.93000000005</v>
      </c>
      <c r="G487" s="26">
        <v>576815.93000000005</v>
      </c>
      <c r="H487" s="27">
        <v>0</v>
      </c>
      <c r="I487" s="27">
        <v>0</v>
      </c>
    </row>
    <row r="488" spans="1:9">
      <c r="A488" s="38" t="e">
        <f>IF(#REF!=Sheet1!B488,TRUE, FALSE)</f>
        <v>#REF!</v>
      </c>
      <c r="B488" s="28" t="s">
        <v>1583</v>
      </c>
      <c r="C488" s="25" t="s">
        <v>1584</v>
      </c>
      <c r="D488" s="26">
        <v>0</v>
      </c>
      <c r="E488" s="26">
        <v>0</v>
      </c>
      <c r="F488" s="26">
        <v>29094.62</v>
      </c>
      <c r="G488" s="26">
        <v>4115763.73</v>
      </c>
      <c r="H488" s="27">
        <v>0</v>
      </c>
      <c r="I488" s="27">
        <v>4086669.11</v>
      </c>
    </row>
    <row r="489" spans="1:9">
      <c r="A489" s="38" t="e">
        <f>IF(#REF!=Sheet1!B489,TRUE, FALSE)</f>
        <v>#REF!</v>
      </c>
      <c r="B489" s="28" t="s">
        <v>1585</v>
      </c>
      <c r="C489" s="25" t="s">
        <v>1586</v>
      </c>
      <c r="D489" s="26">
        <v>0</v>
      </c>
      <c r="E489" s="26">
        <v>129067.32</v>
      </c>
      <c r="F489" s="26">
        <v>3184309.9</v>
      </c>
      <c r="G489" s="26">
        <v>3110.47</v>
      </c>
      <c r="H489" s="27">
        <v>3052132.11</v>
      </c>
      <c r="I489" s="27">
        <v>0</v>
      </c>
    </row>
    <row r="490" spans="1:9">
      <c r="A490" s="38" t="e">
        <f>IF(#REF!=Sheet1!B490,TRUE, FALSE)</f>
        <v>#REF!</v>
      </c>
      <c r="B490" s="28" t="s">
        <v>1587</v>
      </c>
      <c r="C490" s="25" t="s">
        <v>1588</v>
      </c>
      <c r="D490" s="26">
        <v>1594672.29</v>
      </c>
      <c r="E490" s="26">
        <v>0</v>
      </c>
      <c r="F490" s="26">
        <v>2193073.59</v>
      </c>
      <c r="G490" s="26">
        <v>5377211.0800000001</v>
      </c>
      <c r="H490" s="27">
        <v>0</v>
      </c>
      <c r="I490" s="27">
        <v>1589465.2</v>
      </c>
    </row>
    <row r="491" spans="1:9">
      <c r="A491" s="38" t="e">
        <f>IF(#REF!=Sheet1!B491,TRUE, FALSE)</f>
        <v>#REF!</v>
      </c>
      <c r="B491" s="28" t="s">
        <v>1589</v>
      </c>
      <c r="C491" s="25" t="s">
        <v>1590</v>
      </c>
      <c r="D491" s="26">
        <v>568712.6</v>
      </c>
      <c r="E491" s="26">
        <v>0</v>
      </c>
      <c r="F491" s="26">
        <v>4448136.3600000003</v>
      </c>
      <c r="G491" s="26">
        <v>1902190.46</v>
      </c>
      <c r="H491" s="27">
        <v>3114658.5</v>
      </c>
      <c r="I491" s="27">
        <v>0</v>
      </c>
    </row>
    <row r="492" spans="1:9">
      <c r="A492" s="38" t="e">
        <f>IF(#REF!=Sheet1!B492,TRUE, FALSE)</f>
        <v>#REF!</v>
      </c>
      <c r="B492" s="28" t="s">
        <v>1591</v>
      </c>
      <c r="C492" s="25" t="s">
        <v>1561</v>
      </c>
      <c r="D492" s="26">
        <v>0</v>
      </c>
      <c r="E492" s="26">
        <v>5076957.47</v>
      </c>
      <c r="F492" s="26">
        <v>2863266.34</v>
      </c>
      <c r="G492" s="26">
        <v>34005486.07</v>
      </c>
      <c r="H492" s="27">
        <v>0</v>
      </c>
      <c r="I492" s="27">
        <v>36219177.200000003</v>
      </c>
    </row>
    <row r="493" spans="1:9">
      <c r="A493" s="38" t="e">
        <f>IF(#REF!=Sheet1!B493,TRUE, FALSE)</f>
        <v>#REF!</v>
      </c>
      <c r="B493" s="28" t="s">
        <v>1592</v>
      </c>
      <c r="C493" s="25" t="s">
        <v>1593</v>
      </c>
      <c r="D493" s="26">
        <v>0</v>
      </c>
      <c r="E493" s="26">
        <v>13395.8</v>
      </c>
      <c r="F493" s="25">
        <v>180.4</v>
      </c>
      <c r="G493" s="25">
        <v>287.10000000000002</v>
      </c>
      <c r="H493" s="27">
        <v>0</v>
      </c>
      <c r="I493" s="27">
        <v>13502.5</v>
      </c>
    </row>
    <row r="494" spans="1:9">
      <c r="A494" s="38" t="e">
        <f>IF(#REF!=Sheet1!B494,TRUE, FALSE)</f>
        <v>#REF!</v>
      </c>
      <c r="B494" s="28" t="s">
        <v>1594</v>
      </c>
      <c r="C494" s="25" t="s">
        <v>1595</v>
      </c>
      <c r="D494" s="26">
        <v>0</v>
      </c>
      <c r="E494" s="26">
        <v>34412.589999999997</v>
      </c>
      <c r="F494" s="25">
        <v>463.43</v>
      </c>
      <c r="G494" s="25">
        <v>737.53</v>
      </c>
      <c r="H494" s="27">
        <v>0</v>
      </c>
      <c r="I494" s="27">
        <v>34686.69</v>
      </c>
    </row>
    <row r="495" spans="1:9">
      <c r="A495" s="38" t="e">
        <f>IF(#REF!=Sheet1!B495,TRUE, FALSE)</f>
        <v>#REF!</v>
      </c>
      <c r="B495" s="28" t="s">
        <v>1596</v>
      </c>
      <c r="C495" s="25" t="s">
        <v>1597</v>
      </c>
      <c r="D495" s="26">
        <v>0</v>
      </c>
      <c r="E495" s="26">
        <v>0</v>
      </c>
      <c r="F495" s="26">
        <v>358472.4</v>
      </c>
      <c r="G495" s="26">
        <v>360160.21</v>
      </c>
      <c r="H495" s="27">
        <v>0</v>
      </c>
      <c r="I495" s="27">
        <v>1687.81</v>
      </c>
    </row>
    <row r="496" spans="1:9">
      <c r="A496" s="38" t="e">
        <f>IF(#REF!=Sheet1!B496,TRUE, FALSE)</f>
        <v>#REF!</v>
      </c>
      <c r="B496" s="28" t="s">
        <v>1598</v>
      </c>
      <c r="C496" s="25" t="s">
        <v>1599</v>
      </c>
      <c r="D496" s="26">
        <v>358033.2</v>
      </c>
      <c r="E496" s="26">
        <v>0</v>
      </c>
      <c r="F496" s="25">
        <v>480.6</v>
      </c>
      <c r="G496" s="26">
        <v>341942.55</v>
      </c>
      <c r="H496" s="27">
        <v>16571.25</v>
      </c>
      <c r="I496" s="27">
        <v>0</v>
      </c>
    </row>
    <row r="497" spans="1:9">
      <c r="A497" s="38" t="e">
        <f>IF(#REF!=Sheet1!B497,TRUE, FALSE)</f>
        <v>#REF!</v>
      </c>
      <c r="B497" s="28" t="s">
        <v>1600</v>
      </c>
      <c r="C497" s="25" t="s">
        <v>1601</v>
      </c>
      <c r="D497" s="26">
        <v>27765840</v>
      </c>
      <c r="E497" s="26">
        <v>0</v>
      </c>
      <c r="F497" s="26">
        <v>811680</v>
      </c>
      <c r="G497" s="26">
        <v>590520</v>
      </c>
      <c r="H497" s="27">
        <v>27987000</v>
      </c>
      <c r="I497" s="27">
        <v>0</v>
      </c>
    </row>
    <row r="498" spans="1:9">
      <c r="A498" s="38" t="e">
        <f>IF(#REF!=Sheet1!B498,TRUE, FALSE)</f>
        <v>#REF!</v>
      </c>
      <c r="B498" s="28" t="s">
        <v>1602</v>
      </c>
      <c r="C498" s="25" t="s">
        <v>1603</v>
      </c>
      <c r="D498" s="26">
        <v>0</v>
      </c>
      <c r="E498" s="26">
        <v>7207048.3600000003</v>
      </c>
      <c r="F498" s="26">
        <v>148387.29</v>
      </c>
      <c r="G498" s="26">
        <v>371211.08</v>
      </c>
      <c r="H498" s="27">
        <v>0</v>
      </c>
      <c r="I498" s="27">
        <v>7429872.1500000004</v>
      </c>
    </row>
    <row r="499" spans="1:9">
      <c r="A499" s="38" t="e">
        <f>IF(#REF!=Sheet1!B499,TRUE, FALSE)</f>
        <v>#REF!</v>
      </c>
      <c r="B499" s="28" t="s">
        <v>1604</v>
      </c>
      <c r="C499" s="25" t="s">
        <v>1605</v>
      </c>
      <c r="D499" s="26">
        <v>24563904.600000001</v>
      </c>
      <c r="E499" s="26">
        <v>0</v>
      </c>
      <c r="F499" s="26">
        <v>125658699.45</v>
      </c>
      <c r="G499" s="26">
        <v>135132152.36000001</v>
      </c>
      <c r="H499" s="27">
        <v>15090451.689999999</v>
      </c>
      <c r="I499" s="27">
        <v>0</v>
      </c>
    </row>
    <row r="500" spans="1:9">
      <c r="A500" s="38" t="e">
        <f>IF(#REF!=Sheet1!B500,TRUE, FALSE)</f>
        <v>#REF!</v>
      </c>
      <c r="B500" s="28" t="s">
        <v>1606</v>
      </c>
      <c r="C500" s="25" t="s">
        <v>1607</v>
      </c>
      <c r="D500" s="26">
        <v>1987.45</v>
      </c>
      <c r="E500" s="26">
        <v>0</v>
      </c>
      <c r="F500" s="26">
        <v>372737.45</v>
      </c>
      <c r="G500" s="26">
        <v>398774.08</v>
      </c>
      <c r="H500" s="27">
        <v>0</v>
      </c>
      <c r="I500" s="27">
        <v>24049.18</v>
      </c>
    </row>
    <row r="501" spans="1:9">
      <c r="A501" s="38" t="e">
        <f>IF(#REF!=Sheet1!B501,TRUE, FALSE)</f>
        <v>#REF!</v>
      </c>
      <c r="B501" s="28" t="s">
        <v>1608</v>
      </c>
      <c r="C501" s="25" t="s">
        <v>1609</v>
      </c>
      <c r="D501" s="26">
        <v>0</v>
      </c>
      <c r="E501" s="26">
        <v>0</v>
      </c>
      <c r="F501" s="26">
        <v>162942</v>
      </c>
      <c r="G501" s="26">
        <v>162942</v>
      </c>
      <c r="H501" s="27">
        <v>0</v>
      </c>
      <c r="I501" s="27">
        <v>0</v>
      </c>
    </row>
    <row r="502" spans="1:9">
      <c r="A502" s="38" t="e">
        <f>IF(#REF!=Sheet1!B502,TRUE, FALSE)</f>
        <v>#REF!</v>
      </c>
      <c r="B502" s="28" t="s">
        <v>1610</v>
      </c>
      <c r="C502" s="25" t="s">
        <v>1611</v>
      </c>
      <c r="D502" s="26">
        <v>0</v>
      </c>
      <c r="E502" s="26">
        <v>0</v>
      </c>
      <c r="F502" s="25">
        <v>907.92</v>
      </c>
      <c r="G502" s="26">
        <v>70194.16</v>
      </c>
      <c r="H502" s="27">
        <v>0</v>
      </c>
      <c r="I502" s="27">
        <v>69286.240000000005</v>
      </c>
    </row>
    <row r="503" spans="1:9">
      <c r="A503" s="38" t="e">
        <f>IF(#REF!=Sheet1!B503,TRUE, FALSE)</f>
        <v>#REF!</v>
      </c>
      <c r="B503" s="28" t="s">
        <v>1612</v>
      </c>
      <c r="C503" s="25" t="s">
        <v>1613</v>
      </c>
      <c r="D503" s="26">
        <v>10635407</v>
      </c>
      <c r="E503" s="26">
        <v>0</v>
      </c>
      <c r="F503" s="26">
        <v>1395751.95</v>
      </c>
      <c r="G503" s="26">
        <v>4220828.09</v>
      </c>
      <c r="H503" s="27">
        <v>7810330.8600000003</v>
      </c>
      <c r="I503" s="27">
        <v>0</v>
      </c>
    </row>
    <row r="504" spans="1:9">
      <c r="A504" s="38" t="e">
        <f>IF(#REF!=Sheet1!B504,TRUE, FALSE)</f>
        <v>#REF!</v>
      </c>
      <c r="B504" s="28" t="s">
        <v>1614</v>
      </c>
      <c r="C504" s="25" t="s">
        <v>1615</v>
      </c>
      <c r="D504" s="26">
        <v>0</v>
      </c>
      <c r="E504" s="26">
        <v>5883686.0599999996</v>
      </c>
      <c r="F504" s="26">
        <v>11868561.949999999</v>
      </c>
      <c r="G504" s="26">
        <v>33272984.030000001</v>
      </c>
      <c r="H504" s="27">
        <v>0</v>
      </c>
      <c r="I504" s="27">
        <v>27288108.140000001</v>
      </c>
    </row>
    <row r="505" spans="1:9">
      <c r="A505" s="38" t="e">
        <f>IF(#REF!=Sheet1!B505,TRUE, FALSE)</f>
        <v>#REF!</v>
      </c>
      <c r="B505" s="28" t="s">
        <v>1616</v>
      </c>
      <c r="C505" s="25" t="s">
        <v>1617</v>
      </c>
      <c r="D505" s="26">
        <v>348897</v>
      </c>
      <c r="E505" s="26">
        <v>0</v>
      </c>
      <c r="F505" s="26">
        <v>643800.22</v>
      </c>
      <c r="G505" s="26">
        <v>1539784.15</v>
      </c>
      <c r="H505" s="27">
        <v>0</v>
      </c>
      <c r="I505" s="27">
        <v>547086.93000000005</v>
      </c>
    </row>
    <row r="506" spans="1:9">
      <c r="A506" s="38" t="e">
        <f>IF(#REF!=Sheet1!B506,TRUE, FALSE)</f>
        <v>#REF!</v>
      </c>
      <c r="B506" s="28" t="s">
        <v>1618</v>
      </c>
      <c r="C506" s="25" t="s">
        <v>1619</v>
      </c>
      <c r="D506" s="26">
        <v>0</v>
      </c>
      <c r="E506" s="26">
        <v>0</v>
      </c>
      <c r="F506" s="26">
        <v>61441.25</v>
      </c>
      <c r="G506" s="26">
        <v>61441.25</v>
      </c>
      <c r="H506" s="27">
        <v>0</v>
      </c>
      <c r="I506" s="27">
        <v>0</v>
      </c>
    </row>
    <row r="507" spans="1:9">
      <c r="A507" s="38" t="e">
        <f>IF(#REF!=Sheet1!B507,TRUE, FALSE)</f>
        <v>#REF!</v>
      </c>
      <c r="B507" s="28" t="s">
        <v>1620</v>
      </c>
      <c r="C507" s="25" t="s">
        <v>1621</v>
      </c>
      <c r="D507" s="26">
        <v>0</v>
      </c>
      <c r="E507" s="26">
        <v>460469.47</v>
      </c>
      <c r="F507" s="26">
        <v>9249363.6099999994</v>
      </c>
      <c r="G507" s="26">
        <v>7925207.9500000002</v>
      </c>
      <c r="H507" s="27">
        <v>863686.19</v>
      </c>
      <c r="I507" s="27">
        <v>0</v>
      </c>
    </row>
    <row r="508" spans="1:9">
      <c r="A508" s="38" t="e">
        <f>IF(#REF!=Sheet1!B508,TRUE, FALSE)</f>
        <v>#REF!</v>
      </c>
      <c r="B508" s="28" t="s">
        <v>1622</v>
      </c>
      <c r="C508" s="25" t="s">
        <v>1623</v>
      </c>
      <c r="D508" s="26">
        <v>1895504.48</v>
      </c>
      <c r="E508" s="26">
        <v>0</v>
      </c>
      <c r="F508" s="26">
        <v>10740971.41</v>
      </c>
      <c r="G508" s="26">
        <v>28488917.850000001</v>
      </c>
      <c r="H508" s="27">
        <v>0</v>
      </c>
      <c r="I508" s="27">
        <v>15852441.960000001</v>
      </c>
    </row>
    <row r="509" spans="1:9">
      <c r="A509" s="38" t="e">
        <f>IF(#REF!=Sheet1!B509,TRUE, FALSE)</f>
        <v>#REF!</v>
      </c>
      <c r="B509" s="28" t="s">
        <v>1624</v>
      </c>
      <c r="C509" s="25" t="s">
        <v>1625</v>
      </c>
      <c r="D509" s="26">
        <v>3092441.03</v>
      </c>
      <c r="E509" s="26">
        <v>0</v>
      </c>
      <c r="F509" s="26">
        <v>7525675.04</v>
      </c>
      <c r="G509" s="26">
        <v>4110966.72</v>
      </c>
      <c r="H509" s="27">
        <v>6507149.3499999996</v>
      </c>
      <c r="I509" s="27">
        <v>0</v>
      </c>
    </row>
    <row r="510" spans="1:9">
      <c r="A510" s="39" t="e">
        <f>IF(#REF!=Sheet1!B510,TRUE, FALSE)</f>
        <v>#REF!</v>
      </c>
      <c r="B510" s="28" t="s">
        <v>396</v>
      </c>
      <c r="C510" s="25" t="s">
        <v>397</v>
      </c>
      <c r="D510" s="26">
        <v>0</v>
      </c>
      <c r="E510" s="26">
        <v>0</v>
      </c>
      <c r="F510" s="25"/>
      <c r="G510" s="26">
        <v>116489.75</v>
      </c>
      <c r="H510" s="27">
        <v>0</v>
      </c>
      <c r="I510" s="27">
        <v>116489.75</v>
      </c>
    </row>
    <row r="511" spans="1:9">
      <c r="A511" s="38" t="e">
        <f>IF(#REF!=Sheet1!B511,TRUE, FALSE)</f>
        <v>#REF!</v>
      </c>
      <c r="B511" s="28" t="s">
        <v>1626</v>
      </c>
      <c r="C511" s="25" t="s">
        <v>1627</v>
      </c>
      <c r="D511" s="26">
        <v>2970012.74</v>
      </c>
      <c r="E511" s="26">
        <v>0</v>
      </c>
      <c r="F511" s="26">
        <v>4388715.3</v>
      </c>
      <c r="G511" s="26">
        <v>4559003.08</v>
      </c>
      <c r="H511" s="27">
        <v>2799724.96</v>
      </c>
      <c r="I511" s="27">
        <v>0</v>
      </c>
    </row>
    <row r="512" spans="1:9">
      <c r="A512" s="38" t="e">
        <f>IF(#REF!=Sheet1!B512,TRUE, FALSE)</f>
        <v>#REF!</v>
      </c>
      <c r="B512" s="28" t="s">
        <v>1628</v>
      </c>
      <c r="C512" s="25" t="s">
        <v>1629</v>
      </c>
      <c r="D512" s="26">
        <v>0</v>
      </c>
      <c r="E512" s="26">
        <v>0</v>
      </c>
      <c r="F512" s="26">
        <v>98588.9</v>
      </c>
      <c r="G512" s="26">
        <v>98588.9</v>
      </c>
      <c r="H512" s="27">
        <v>0</v>
      </c>
      <c r="I512" s="27">
        <v>0</v>
      </c>
    </row>
    <row r="513" spans="1:9">
      <c r="A513" s="38" t="e">
        <f>IF(#REF!=Sheet1!B513,TRUE, FALSE)</f>
        <v>#REF!</v>
      </c>
      <c r="B513" s="28" t="s">
        <v>1630</v>
      </c>
      <c r="C513" s="25" t="s">
        <v>1631</v>
      </c>
      <c r="D513" s="26">
        <v>1605567.01</v>
      </c>
      <c r="E513" s="26">
        <v>0</v>
      </c>
      <c r="F513" s="26">
        <v>44091.42</v>
      </c>
      <c r="G513" s="26">
        <v>3574485.22</v>
      </c>
      <c r="H513" s="27">
        <v>0</v>
      </c>
      <c r="I513" s="27">
        <v>1924826.79</v>
      </c>
    </row>
    <row r="514" spans="1:9">
      <c r="A514" s="38" t="e">
        <f>IF(#REF!=Sheet1!B514,TRUE, FALSE)</f>
        <v>#REF!</v>
      </c>
      <c r="B514" s="28" t="s">
        <v>1632</v>
      </c>
      <c r="C514" s="25" t="s">
        <v>1633</v>
      </c>
      <c r="D514" s="26">
        <v>5327980.95</v>
      </c>
      <c r="E514" s="26">
        <v>0</v>
      </c>
      <c r="F514" s="26">
        <v>6535174.5700000003</v>
      </c>
      <c r="G514" s="26">
        <v>7039461.04</v>
      </c>
      <c r="H514" s="27">
        <v>4823694.4800000004</v>
      </c>
      <c r="I514" s="27">
        <v>0</v>
      </c>
    </row>
    <row r="515" spans="1:9">
      <c r="A515" s="38" t="e">
        <f>IF(#REF!=Sheet1!B515,TRUE, FALSE)</f>
        <v>#REF!</v>
      </c>
      <c r="B515" s="28" t="s">
        <v>1634</v>
      </c>
      <c r="C515" s="25" t="s">
        <v>1635</v>
      </c>
      <c r="D515" s="26">
        <v>0</v>
      </c>
      <c r="E515" s="26">
        <v>243560</v>
      </c>
      <c r="F515" s="26">
        <v>247760</v>
      </c>
      <c r="G515" s="26">
        <v>4200</v>
      </c>
      <c r="H515" s="27">
        <v>0</v>
      </c>
      <c r="I515" s="27">
        <v>0</v>
      </c>
    </row>
    <row r="516" spans="1:9">
      <c r="A516" s="38" t="e">
        <f>IF(#REF!=Sheet1!B516,TRUE, FALSE)</f>
        <v>#REF!</v>
      </c>
      <c r="B516" s="28" t="s">
        <v>1636</v>
      </c>
      <c r="C516" s="25" t="s">
        <v>1637</v>
      </c>
      <c r="D516" s="26">
        <v>3841245.65</v>
      </c>
      <c r="E516" s="26">
        <v>0</v>
      </c>
      <c r="F516" s="26">
        <v>5572973.3099999996</v>
      </c>
      <c r="G516" s="26">
        <v>13429310.08</v>
      </c>
      <c r="H516" s="27">
        <v>0</v>
      </c>
      <c r="I516" s="27">
        <v>4015091.12</v>
      </c>
    </row>
    <row r="517" spans="1:9">
      <c r="A517" s="38" t="e">
        <f>IF(#REF!=Sheet1!B517,TRUE, FALSE)</f>
        <v>#REF!</v>
      </c>
      <c r="B517" s="28" t="s">
        <v>1638</v>
      </c>
      <c r="C517" s="25" t="s">
        <v>1639</v>
      </c>
      <c r="D517" s="26">
        <v>27753.32</v>
      </c>
      <c r="E517" s="26">
        <v>0</v>
      </c>
      <c r="F517" s="25">
        <v>811.67</v>
      </c>
      <c r="G517" s="25">
        <v>590.26</v>
      </c>
      <c r="H517" s="27">
        <v>27974.73</v>
      </c>
      <c r="I517" s="27">
        <v>0</v>
      </c>
    </row>
    <row r="518" spans="1:9">
      <c r="A518" s="38" t="e">
        <f>IF(#REF!=Sheet1!B518,TRUE, FALSE)</f>
        <v>#REF!</v>
      </c>
      <c r="B518" s="28" t="s">
        <v>1640</v>
      </c>
      <c r="C518" s="25" t="s">
        <v>1641</v>
      </c>
      <c r="D518" s="26">
        <v>11521608.34</v>
      </c>
      <c r="E518" s="26">
        <v>0</v>
      </c>
      <c r="F518" s="26">
        <v>8472292.6899999995</v>
      </c>
      <c r="G518" s="26">
        <v>7022415.0800000001</v>
      </c>
      <c r="H518" s="27">
        <v>12971485.949999999</v>
      </c>
      <c r="I518" s="27">
        <v>0</v>
      </c>
    </row>
    <row r="519" spans="1:9">
      <c r="A519" s="38" t="e">
        <f>IF(#REF!=Sheet1!B519,TRUE, FALSE)</f>
        <v>#REF!</v>
      </c>
      <c r="B519" s="28" t="s">
        <v>1642</v>
      </c>
      <c r="C519" s="25" t="s">
        <v>1643</v>
      </c>
      <c r="D519" s="26">
        <v>645738.44999999995</v>
      </c>
      <c r="E519" s="26">
        <v>0</v>
      </c>
      <c r="F519" s="26">
        <v>18876.900000000001</v>
      </c>
      <c r="G519" s="26">
        <v>13733.48</v>
      </c>
      <c r="H519" s="27">
        <v>650881.87</v>
      </c>
      <c r="I519" s="27">
        <v>0</v>
      </c>
    </row>
    <row r="520" spans="1:9">
      <c r="A520" s="38" t="e">
        <f>IF(#REF!=Sheet1!B520,TRUE, FALSE)</f>
        <v>#REF!</v>
      </c>
      <c r="B520" s="28" t="s">
        <v>1644</v>
      </c>
      <c r="C520" s="25" t="s">
        <v>1645</v>
      </c>
      <c r="D520" s="26">
        <v>0</v>
      </c>
      <c r="E520" s="26">
        <v>1538173.96</v>
      </c>
      <c r="F520" s="26">
        <v>31197.97</v>
      </c>
      <c r="G520" s="26">
        <v>288949.8</v>
      </c>
      <c r="H520" s="27">
        <v>0</v>
      </c>
      <c r="I520" s="27">
        <v>1795925.79</v>
      </c>
    </row>
    <row r="521" spans="1:9">
      <c r="A521" s="38" t="e">
        <f>IF(#REF!=Sheet1!B521,TRUE, FALSE)</f>
        <v>#REF!</v>
      </c>
      <c r="B521" s="28" t="s">
        <v>1646</v>
      </c>
      <c r="C521" s="25" t="s">
        <v>1647</v>
      </c>
      <c r="D521" s="26">
        <v>433289.59</v>
      </c>
      <c r="E521" s="26">
        <v>0</v>
      </c>
      <c r="F521" s="26">
        <v>12666.37</v>
      </c>
      <c r="G521" s="26">
        <v>446176.91</v>
      </c>
      <c r="H521" s="27">
        <v>0</v>
      </c>
      <c r="I521" s="27">
        <v>220.95</v>
      </c>
    </row>
    <row r="522" spans="1:9">
      <c r="A522" s="38" t="e">
        <f>IF(#REF!=Sheet1!B522,TRUE, FALSE)</f>
        <v>#REF!</v>
      </c>
      <c r="B522" s="28" t="s">
        <v>1648</v>
      </c>
      <c r="C522" s="25" t="s">
        <v>1649</v>
      </c>
      <c r="D522" s="26">
        <v>0</v>
      </c>
      <c r="E522" s="26">
        <v>84784</v>
      </c>
      <c r="F522" s="26">
        <v>86611.78</v>
      </c>
      <c r="G522" s="26">
        <v>1362.56</v>
      </c>
      <c r="H522" s="27">
        <v>465.22</v>
      </c>
      <c r="I522" s="27">
        <v>0</v>
      </c>
    </row>
    <row r="523" spans="1:9">
      <c r="A523" s="38" t="e">
        <f>IF(#REF!=Sheet1!B523,TRUE, FALSE)</f>
        <v>#REF!</v>
      </c>
      <c r="B523" s="28" t="s">
        <v>1650</v>
      </c>
      <c r="C523" s="25" t="s">
        <v>1651</v>
      </c>
      <c r="D523" s="26">
        <v>0</v>
      </c>
      <c r="E523" s="26">
        <v>185136.05</v>
      </c>
      <c r="F523" s="26">
        <v>2493.2199999999998</v>
      </c>
      <c r="G523" s="26">
        <v>3967.86</v>
      </c>
      <c r="H523" s="27">
        <v>0</v>
      </c>
      <c r="I523" s="27">
        <v>186610.69</v>
      </c>
    </row>
    <row r="524" spans="1:9">
      <c r="A524" s="38" t="e">
        <f>IF(#REF!=Sheet1!B524,TRUE, FALSE)</f>
        <v>#REF!</v>
      </c>
      <c r="B524" s="28" t="s">
        <v>1652</v>
      </c>
      <c r="C524" s="25" t="s">
        <v>1653</v>
      </c>
      <c r="D524" s="26">
        <v>724591</v>
      </c>
      <c r="E524" s="26">
        <v>0</v>
      </c>
      <c r="F524" s="26">
        <v>3004321.63</v>
      </c>
      <c r="G524" s="26">
        <v>3728912.63</v>
      </c>
      <c r="H524" s="27">
        <v>0</v>
      </c>
      <c r="I524" s="27">
        <v>0</v>
      </c>
    </row>
    <row r="525" spans="1:9">
      <c r="A525" s="38" t="e">
        <f>IF(#REF!=Sheet1!B525,TRUE, FALSE)</f>
        <v>#REF!</v>
      </c>
      <c r="B525" s="28" t="s">
        <v>1654</v>
      </c>
      <c r="C525" s="25" t="s">
        <v>1655</v>
      </c>
      <c r="D525" s="26">
        <v>11644162.76</v>
      </c>
      <c r="E525" s="26">
        <v>0</v>
      </c>
      <c r="F525" s="26">
        <v>12668920.67</v>
      </c>
      <c r="G525" s="26">
        <v>47631684.890000001</v>
      </c>
      <c r="H525" s="27">
        <v>0</v>
      </c>
      <c r="I525" s="27">
        <v>23318601.460000001</v>
      </c>
    </row>
    <row r="526" spans="1:9">
      <c r="A526" s="38" t="e">
        <f>IF(#REF!=Sheet1!B526,TRUE, FALSE)</f>
        <v>#REF!</v>
      </c>
      <c r="B526" s="28" t="s">
        <v>1656</v>
      </c>
      <c r="C526" s="25" t="s">
        <v>1657</v>
      </c>
      <c r="D526" s="26">
        <v>1232922.6399999999</v>
      </c>
      <c r="E526" s="26">
        <v>0</v>
      </c>
      <c r="F526" s="26">
        <v>8403.07</v>
      </c>
      <c r="G526" s="26">
        <v>1241325.71</v>
      </c>
      <c r="H526" s="27">
        <v>0</v>
      </c>
      <c r="I526" s="27">
        <v>0</v>
      </c>
    </row>
    <row r="527" spans="1:9">
      <c r="A527" s="38" t="e">
        <f>IF(#REF!=Sheet1!B527,TRUE, FALSE)</f>
        <v>#REF!</v>
      </c>
      <c r="B527" s="28" t="s">
        <v>1658</v>
      </c>
      <c r="C527" s="25" t="s">
        <v>1659</v>
      </c>
      <c r="D527" s="26">
        <v>778649.14</v>
      </c>
      <c r="E527" s="26">
        <v>0</v>
      </c>
      <c r="F527" s="26">
        <v>5306.94</v>
      </c>
      <c r="G527" s="26">
        <v>783956.08</v>
      </c>
      <c r="H527" s="27">
        <v>0</v>
      </c>
      <c r="I527" s="27">
        <v>0</v>
      </c>
    </row>
    <row r="528" spans="1:9">
      <c r="A528" s="38" t="e">
        <f>IF(#REF!=Sheet1!B528,TRUE, FALSE)</f>
        <v>#REF!</v>
      </c>
      <c r="B528" s="28" t="s">
        <v>1660</v>
      </c>
      <c r="C528" s="25" t="s">
        <v>1661</v>
      </c>
      <c r="D528" s="26">
        <v>70461.91</v>
      </c>
      <c r="E528" s="26">
        <v>0</v>
      </c>
      <c r="F528" s="25">
        <v>480.24</v>
      </c>
      <c r="G528" s="26">
        <v>70942.149999999994</v>
      </c>
      <c r="H528" s="27">
        <v>0</v>
      </c>
      <c r="I528" s="27">
        <v>0</v>
      </c>
    </row>
    <row r="529" spans="1:9">
      <c r="A529" s="38" t="e">
        <f>IF(#REF!=Sheet1!B529,TRUE, FALSE)</f>
        <v>#REF!</v>
      </c>
      <c r="B529" s="28" t="s">
        <v>1662</v>
      </c>
      <c r="C529" s="25" t="s">
        <v>1663</v>
      </c>
      <c r="D529" s="26">
        <v>4428042.58</v>
      </c>
      <c r="E529" s="26">
        <v>0</v>
      </c>
      <c r="F529" s="26">
        <v>1598621.95</v>
      </c>
      <c r="G529" s="26">
        <v>1757572.97</v>
      </c>
      <c r="H529" s="27">
        <v>4269091.5599999996</v>
      </c>
      <c r="I529" s="27">
        <v>0</v>
      </c>
    </row>
    <row r="530" spans="1:9">
      <c r="A530" s="38" t="e">
        <f>IF(#REF!=Sheet1!B530,TRUE, FALSE)</f>
        <v>#REF!</v>
      </c>
      <c r="B530" s="28" t="s">
        <v>1664</v>
      </c>
      <c r="C530" s="25" t="s">
        <v>1665</v>
      </c>
      <c r="D530" s="26">
        <v>0</v>
      </c>
      <c r="E530" s="26">
        <v>0</v>
      </c>
      <c r="F530" s="26">
        <v>1462207.41</v>
      </c>
      <c r="G530" s="26">
        <v>1462207.41</v>
      </c>
      <c r="H530" s="27">
        <v>0</v>
      </c>
      <c r="I530" s="27">
        <v>0</v>
      </c>
    </row>
    <row r="531" spans="1:9">
      <c r="A531" s="38" t="e">
        <f>IF(#REF!=Sheet1!B531,TRUE, FALSE)</f>
        <v>#REF!</v>
      </c>
      <c r="B531" s="28" t="s">
        <v>1666</v>
      </c>
      <c r="C531" s="25" t="s">
        <v>1667</v>
      </c>
      <c r="D531" s="26">
        <v>0</v>
      </c>
      <c r="E531" s="26">
        <v>0</v>
      </c>
      <c r="F531" s="26">
        <v>44245.02</v>
      </c>
      <c r="G531" s="25">
        <v>914.27</v>
      </c>
      <c r="H531" s="27">
        <v>43330.75</v>
      </c>
      <c r="I531" s="27">
        <v>0</v>
      </c>
    </row>
    <row r="532" spans="1:9">
      <c r="A532" s="38" t="e">
        <f>IF(#REF!=Sheet1!B532,TRUE, FALSE)</f>
        <v>#REF!</v>
      </c>
      <c r="B532" s="28" t="s">
        <v>1668</v>
      </c>
      <c r="C532" s="25" t="s">
        <v>1669</v>
      </c>
      <c r="D532" s="26">
        <v>0</v>
      </c>
      <c r="E532" s="26">
        <v>0</v>
      </c>
      <c r="F532" s="26">
        <v>1725054.42</v>
      </c>
      <c r="G532" s="26">
        <v>1216132.92</v>
      </c>
      <c r="H532" s="27">
        <v>508921.5</v>
      </c>
      <c r="I532" s="27">
        <v>0</v>
      </c>
    </row>
    <row r="533" spans="1:9">
      <c r="A533" s="38" t="e">
        <f>IF(#REF!=Sheet1!B533,TRUE, FALSE)</f>
        <v>#REF!</v>
      </c>
      <c r="B533" s="28" t="s">
        <v>1670</v>
      </c>
      <c r="C533" s="25" t="s">
        <v>1671</v>
      </c>
      <c r="D533" s="26">
        <v>0</v>
      </c>
      <c r="E533" s="26">
        <v>0</v>
      </c>
      <c r="F533" s="26">
        <v>589073.38</v>
      </c>
      <c r="G533" s="26">
        <v>589073.38</v>
      </c>
      <c r="H533" s="27">
        <v>0</v>
      </c>
      <c r="I533" s="27">
        <v>0</v>
      </c>
    </row>
    <row r="534" spans="1:9">
      <c r="A534" s="38" t="e">
        <f>IF(#REF!=Sheet1!B534,TRUE, FALSE)</f>
        <v>#REF!</v>
      </c>
      <c r="B534" s="28" t="s">
        <v>1672</v>
      </c>
      <c r="C534" s="25" t="s">
        <v>1673</v>
      </c>
      <c r="D534" s="26">
        <v>0</v>
      </c>
      <c r="E534" s="26">
        <v>0</v>
      </c>
      <c r="F534" s="26">
        <v>5573100</v>
      </c>
      <c r="G534" s="26">
        <v>8457725</v>
      </c>
      <c r="H534" s="27">
        <v>0</v>
      </c>
      <c r="I534" s="27">
        <v>2884625</v>
      </c>
    </row>
    <row r="535" spans="1:9">
      <c r="A535" s="38" t="e">
        <f>IF(#REF!=Sheet1!B535,TRUE, FALSE)</f>
        <v>#REF!</v>
      </c>
      <c r="B535" s="28" t="s">
        <v>1674</v>
      </c>
      <c r="C535" s="25" t="s">
        <v>1675</v>
      </c>
      <c r="D535" s="26">
        <v>0</v>
      </c>
      <c r="E535" s="26">
        <v>0</v>
      </c>
      <c r="F535" s="26">
        <v>1478439.6</v>
      </c>
      <c r="G535" s="26">
        <v>7280.85</v>
      </c>
      <c r="H535" s="27">
        <v>1471158.75</v>
      </c>
      <c r="I535" s="27">
        <v>0</v>
      </c>
    </row>
    <row r="536" spans="1:9">
      <c r="A536" s="38" t="e">
        <f>IF(#REF!=Sheet1!B536,TRUE, FALSE)</f>
        <v>#REF!</v>
      </c>
      <c r="B536" s="28" t="s">
        <v>1676</v>
      </c>
      <c r="C536" s="25" t="s">
        <v>1677</v>
      </c>
      <c r="D536" s="26">
        <v>0</v>
      </c>
      <c r="E536" s="26">
        <v>0</v>
      </c>
      <c r="F536" s="26">
        <v>96135.78</v>
      </c>
      <c r="G536" s="26">
        <v>96135.78</v>
      </c>
      <c r="H536" s="27">
        <v>0</v>
      </c>
      <c r="I536" s="27">
        <v>0</v>
      </c>
    </row>
    <row r="537" spans="1:9">
      <c r="A537" s="38" t="e">
        <f>IF(#REF!=Sheet1!B537,TRUE, FALSE)</f>
        <v>#REF!</v>
      </c>
      <c r="B537" s="28" t="s">
        <v>1678</v>
      </c>
      <c r="C537" s="25" t="s">
        <v>1679</v>
      </c>
      <c r="D537" s="26">
        <v>0</v>
      </c>
      <c r="E537" s="26">
        <v>0</v>
      </c>
      <c r="F537" s="26">
        <v>418305.6</v>
      </c>
      <c r="G537" s="26">
        <v>418305.6</v>
      </c>
      <c r="H537" s="27">
        <v>0</v>
      </c>
      <c r="I537" s="27">
        <v>0</v>
      </c>
    </row>
    <row r="538" spans="1:9">
      <c r="A538" s="38" t="e">
        <f>IF(#REF!=Sheet1!B538,TRUE, FALSE)</f>
        <v>#REF!</v>
      </c>
      <c r="B538" s="28" t="s">
        <v>398</v>
      </c>
      <c r="C538" s="25" t="s">
        <v>399</v>
      </c>
      <c r="D538" s="26">
        <v>0</v>
      </c>
      <c r="E538" s="26">
        <v>0</v>
      </c>
      <c r="F538" s="26">
        <v>852278.5</v>
      </c>
      <c r="G538" s="25">
        <v>-834</v>
      </c>
      <c r="H538" s="27">
        <v>853112.5</v>
      </c>
      <c r="I538" s="27">
        <v>0</v>
      </c>
    </row>
    <row r="539" spans="1:9">
      <c r="A539" s="38" t="e">
        <f>IF(#REF!=Sheet1!B539,TRUE, FALSE)</f>
        <v>#REF!</v>
      </c>
      <c r="B539" s="28" t="s">
        <v>400</v>
      </c>
      <c r="C539" s="25" t="s">
        <v>401</v>
      </c>
      <c r="D539" s="26">
        <v>0</v>
      </c>
      <c r="E539" s="26">
        <v>0</v>
      </c>
      <c r="F539" s="26">
        <v>229579.08</v>
      </c>
      <c r="G539" s="26">
        <v>-1430.28</v>
      </c>
      <c r="H539" s="27">
        <v>231009.36</v>
      </c>
      <c r="I539" s="27">
        <v>0</v>
      </c>
    </row>
    <row r="540" spans="1:9">
      <c r="A540" s="38" t="e">
        <f>IF(#REF!=Sheet1!B540,TRUE, FALSE)</f>
        <v>#REF!</v>
      </c>
      <c r="B540" s="28" t="s">
        <v>402</v>
      </c>
      <c r="C540" s="25" t="s">
        <v>403</v>
      </c>
      <c r="D540" s="26">
        <v>0</v>
      </c>
      <c r="E540" s="26">
        <v>0</v>
      </c>
      <c r="F540" s="26">
        <v>289932.02</v>
      </c>
      <c r="G540" s="25">
        <v>-924.1</v>
      </c>
      <c r="H540" s="27">
        <v>290856.12</v>
      </c>
      <c r="I540" s="27">
        <v>0</v>
      </c>
    </row>
    <row r="541" spans="1:9">
      <c r="A541" s="38" t="e">
        <f>IF(#REF!=Sheet1!B541,TRUE, FALSE)</f>
        <v>#REF!</v>
      </c>
      <c r="B541" s="28" t="s">
        <v>404</v>
      </c>
      <c r="C541" s="25" t="s">
        <v>405</v>
      </c>
      <c r="D541" s="26">
        <v>0</v>
      </c>
      <c r="E541" s="26">
        <v>0</v>
      </c>
      <c r="F541" s="25"/>
      <c r="G541" s="26">
        <v>2209500</v>
      </c>
      <c r="H541" s="27">
        <v>0</v>
      </c>
      <c r="I541" s="27">
        <v>2209500</v>
      </c>
    </row>
    <row r="542" spans="1:9">
      <c r="A542" s="38" t="e">
        <f>IF(#REF!=Sheet1!B542,TRUE, FALSE)</f>
        <v>#REF!</v>
      </c>
      <c r="B542" s="28" t="s">
        <v>1680</v>
      </c>
      <c r="C542" s="25" t="s">
        <v>1681</v>
      </c>
      <c r="D542" s="26">
        <v>0</v>
      </c>
      <c r="E542" s="26">
        <v>0</v>
      </c>
      <c r="F542" s="26">
        <v>398131.20000000001</v>
      </c>
      <c r="G542" s="26">
        <v>408188.15</v>
      </c>
      <c r="H542" s="27">
        <v>0</v>
      </c>
      <c r="I542" s="27">
        <v>10056.950000000001</v>
      </c>
    </row>
    <row r="543" spans="1:9">
      <c r="A543" s="38" t="e">
        <f>IF(#REF!=Sheet1!B543,TRUE, FALSE)</f>
        <v>#REF!</v>
      </c>
      <c r="B543" s="28" t="s">
        <v>1682</v>
      </c>
      <c r="C543" s="25" t="s">
        <v>1683</v>
      </c>
      <c r="D543" s="26">
        <v>0</v>
      </c>
      <c r="E543" s="26">
        <v>0</v>
      </c>
      <c r="F543" s="25"/>
      <c r="G543" s="26">
        <v>188658.49</v>
      </c>
      <c r="H543" s="27">
        <v>0</v>
      </c>
      <c r="I543" s="27">
        <v>188658.49</v>
      </c>
    </row>
    <row r="544" spans="1:9">
      <c r="A544" s="38" t="e">
        <f>IF(#REF!=Sheet1!B544,TRUE, FALSE)</f>
        <v>#REF!</v>
      </c>
      <c r="B544" s="28" t="s">
        <v>1684</v>
      </c>
      <c r="C544" s="25" t="s">
        <v>1685</v>
      </c>
      <c r="D544" s="26">
        <v>0</v>
      </c>
      <c r="E544" s="26">
        <v>0</v>
      </c>
      <c r="F544" s="26">
        <v>2960.1</v>
      </c>
      <c r="G544" s="26">
        <v>57428.7</v>
      </c>
      <c r="H544" s="27">
        <v>0</v>
      </c>
      <c r="I544" s="27">
        <v>54468.6</v>
      </c>
    </row>
    <row r="545" spans="1:9">
      <c r="A545" s="38" t="e">
        <f>IF(#REF!=Sheet1!B545,TRUE, FALSE)</f>
        <v>#REF!</v>
      </c>
      <c r="B545" s="28" t="s">
        <v>1686</v>
      </c>
      <c r="C545" s="25" t="s">
        <v>1687</v>
      </c>
      <c r="D545" s="26">
        <v>0</v>
      </c>
      <c r="E545" s="26">
        <v>331560</v>
      </c>
      <c r="F545" s="26">
        <v>18400</v>
      </c>
      <c r="G545" s="26">
        <v>2600</v>
      </c>
      <c r="H545" s="27">
        <v>0</v>
      </c>
      <c r="I545" s="27">
        <v>315760</v>
      </c>
    </row>
    <row r="546" spans="1:9">
      <c r="A546" s="38" t="e">
        <f>IF(#REF!=Sheet1!B546,TRUE, FALSE)</f>
        <v>#REF!</v>
      </c>
      <c r="B546" s="28" t="s">
        <v>1688</v>
      </c>
      <c r="C546" s="25" t="s">
        <v>1689</v>
      </c>
      <c r="D546" s="26">
        <v>45589.5</v>
      </c>
      <c r="E546" s="26">
        <v>0</v>
      </c>
      <c r="F546" s="25">
        <v>357.5</v>
      </c>
      <c r="G546" s="26">
        <v>2530</v>
      </c>
      <c r="H546" s="27">
        <v>43417</v>
      </c>
      <c r="I546" s="27">
        <v>0</v>
      </c>
    </row>
    <row r="547" spans="1:9">
      <c r="A547" s="38" t="e">
        <f>IF(#REF!=Sheet1!B547,TRUE, FALSE)</f>
        <v>#REF!</v>
      </c>
      <c r="B547" s="28" t="s">
        <v>1690</v>
      </c>
      <c r="C547" s="25" t="s">
        <v>1675</v>
      </c>
      <c r="D547" s="26">
        <v>6749075.96</v>
      </c>
      <c r="E547" s="26">
        <v>0</v>
      </c>
      <c r="F547" s="26">
        <v>2785867.76</v>
      </c>
      <c r="G547" s="26">
        <v>7226889.6799999997</v>
      </c>
      <c r="H547" s="27">
        <v>2308054.04</v>
      </c>
      <c r="I547" s="27">
        <v>0</v>
      </c>
    </row>
    <row r="548" spans="1:9">
      <c r="A548" s="38" t="e">
        <f>IF(#REF!=Sheet1!B548,TRUE, FALSE)</f>
        <v>#REF!</v>
      </c>
      <c r="B548" s="28" t="s">
        <v>1691</v>
      </c>
      <c r="C548" s="25" t="s">
        <v>1692</v>
      </c>
      <c r="D548" s="26">
        <v>0</v>
      </c>
      <c r="E548" s="26">
        <v>991109.1</v>
      </c>
      <c r="F548" s="26">
        <v>55001.83</v>
      </c>
      <c r="G548" s="26">
        <v>7771.99</v>
      </c>
      <c r="H548" s="27">
        <v>0</v>
      </c>
      <c r="I548" s="27">
        <v>943879.26</v>
      </c>
    </row>
    <row r="549" spans="1:9">
      <c r="A549" s="38" t="e">
        <f>IF(#REF!=Sheet1!B549,TRUE, FALSE)</f>
        <v>#REF!</v>
      </c>
      <c r="B549" s="28" t="s">
        <v>1693</v>
      </c>
      <c r="C549" s="25" t="s">
        <v>1694</v>
      </c>
      <c r="D549" s="26">
        <v>281826</v>
      </c>
      <c r="E549" s="26">
        <v>0</v>
      </c>
      <c r="F549" s="25"/>
      <c r="G549" s="26">
        <v>281826</v>
      </c>
      <c r="H549" s="27">
        <v>0</v>
      </c>
      <c r="I549" s="27">
        <v>0</v>
      </c>
    </row>
    <row r="550" spans="1:9">
      <c r="A550" s="38" t="e">
        <f>IF(#REF!=Sheet1!B550,TRUE, FALSE)</f>
        <v>#REF!</v>
      </c>
      <c r="B550" s="28" t="s">
        <v>1695</v>
      </c>
      <c r="C550" s="25" t="s">
        <v>1696</v>
      </c>
      <c r="D550" s="26">
        <v>0</v>
      </c>
      <c r="E550" s="26">
        <v>276189.48</v>
      </c>
      <c r="F550" s="26">
        <v>276189.48</v>
      </c>
      <c r="G550" s="25"/>
      <c r="H550" s="27">
        <v>0</v>
      </c>
      <c r="I550" s="27">
        <v>0</v>
      </c>
    </row>
    <row r="551" spans="1:9">
      <c r="A551" s="38" t="e">
        <f>IF(#REF!=Sheet1!B551,TRUE, FALSE)</f>
        <v>#REF!</v>
      </c>
      <c r="B551" s="28" t="s">
        <v>1697</v>
      </c>
      <c r="C551" s="25" t="s">
        <v>1698</v>
      </c>
      <c r="D551" s="26">
        <v>0</v>
      </c>
      <c r="E551" s="26">
        <v>432105.57</v>
      </c>
      <c r="F551" s="26">
        <v>1374683.87</v>
      </c>
      <c r="G551" s="26">
        <v>1595964.68</v>
      </c>
      <c r="H551" s="27">
        <v>0</v>
      </c>
      <c r="I551" s="27">
        <v>653386.38</v>
      </c>
    </row>
    <row r="552" spans="1:9">
      <c r="A552" s="38" t="e">
        <f>IF(#REF!=Sheet1!B552,TRUE, FALSE)</f>
        <v>#REF!</v>
      </c>
      <c r="B552" s="28" t="s">
        <v>406</v>
      </c>
      <c r="C552" s="25" t="s">
        <v>407</v>
      </c>
      <c r="D552" s="26">
        <v>0</v>
      </c>
      <c r="E552" s="26">
        <v>0</v>
      </c>
      <c r="F552" s="25"/>
      <c r="G552" s="26">
        <v>78940</v>
      </c>
      <c r="H552" s="27">
        <v>0</v>
      </c>
      <c r="I552" s="27">
        <v>78940</v>
      </c>
    </row>
    <row r="553" spans="1:9">
      <c r="A553" s="38" t="e">
        <f>IF(#REF!=Sheet1!B553,TRUE, FALSE)</f>
        <v>#REF!</v>
      </c>
      <c r="B553" s="28" t="s">
        <v>408</v>
      </c>
      <c r="C553" s="25" t="s">
        <v>409</v>
      </c>
      <c r="D553" s="26">
        <v>0</v>
      </c>
      <c r="E553" s="26">
        <v>0</v>
      </c>
      <c r="F553" s="26">
        <v>9243077.5</v>
      </c>
      <c r="G553" s="25"/>
      <c r="H553" s="27">
        <v>9243077.5</v>
      </c>
      <c r="I553" s="27">
        <v>0</v>
      </c>
    </row>
    <row r="554" spans="1:9">
      <c r="A554" s="38" t="e">
        <f>IF(#REF!=Sheet1!B554,TRUE, FALSE)</f>
        <v>#REF!</v>
      </c>
      <c r="B554" s="28" t="s">
        <v>1699</v>
      </c>
      <c r="C554" s="25" t="s">
        <v>1700</v>
      </c>
      <c r="D554" s="26">
        <v>0</v>
      </c>
      <c r="E554" s="26">
        <v>0</v>
      </c>
      <c r="F554" s="25"/>
      <c r="G554" s="26">
        <v>3157631</v>
      </c>
      <c r="H554" s="27">
        <v>0</v>
      </c>
      <c r="I554" s="27">
        <v>3157631</v>
      </c>
    </row>
    <row r="555" spans="1:9">
      <c r="A555" s="38" t="e">
        <f>IF(#REF!=Sheet1!B555,TRUE, FALSE)</f>
        <v>#REF!</v>
      </c>
      <c r="B555" s="28" t="s">
        <v>410</v>
      </c>
      <c r="C555" s="25" t="s">
        <v>286</v>
      </c>
      <c r="D555" s="26">
        <v>0</v>
      </c>
      <c r="E555" s="26">
        <v>0</v>
      </c>
      <c r="F555" s="25"/>
      <c r="G555" s="26">
        <v>85500</v>
      </c>
      <c r="H555" s="27">
        <v>0</v>
      </c>
      <c r="I555" s="27">
        <v>85500</v>
      </c>
    </row>
    <row r="556" spans="1:9">
      <c r="A556" s="38" t="e">
        <f>IF(#REF!=Sheet1!B556,TRUE, FALSE)</f>
        <v>#REF!</v>
      </c>
      <c r="B556" s="28" t="s">
        <v>1701</v>
      </c>
      <c r="C556" s="25" t="s">
        <v>1702</v>
      </c>
      <c r="D556" s="26">
        <v>0</v>
      </c>
      <c r="E556" s="26">
        <v>0</v>
      </c>
      <c r="F556" s="26">
        <v>979625</v>
      </c>
      <c r="G556" s="26">
        <v>1388716</v>
      </c>
      <c r="H556" s="27">
        <v>0</v>
      </c>
      <c r="I556" s="27">
        <v>409091</v>
      </c>
    </row>
    <row r="557" spans="1:9">
      <c r="A557" s="38" t="e">
        <f>IF(#REF!=Sheet1!B557,TRUE, FALSE)</f>
        <v>#REF!</v>
      </c>
      <c r="B557" s="28" t="s">
        <v>869</v>
      </c>
      <c r="C557" s="25" t="s">
        <v>1703</v>
      </c>
      <c r="D557" s="26">
        <v>0</v>
      </c>
      <c r="E557" s="26">
        <v>0</v>
      </c>
      <c r="F557" s="26">
        <v>51094830.609999999</v>
      </c>
      <c r="G557" s="26">
        <v>314094707.72000003</v>
      </c>
      <c r="H557" s="27">
        <v>0</v>
      </c>
      <c r="I557" s="27">
        <v>262999877.11000001</v>
      </c>
    </row>
    <row r="558" spans="1:9">
      <c r="A558" s="38" t="e">
        <f>IF(#REF!=Sheet1!B558,TRUE, FALSE)</f>
        <v>#REF!</v>
      </c>
      <c r="B558" s="28" t="s">
        <v>1704</v>
      </c>
      <c r="C558" s="25" t="s">
        <v>1705</v>
      </c>
      <c r="D558" s="26">
        <v>789133.11</v>
      </c>
      <c r="E558" s="26">
        <v>0</v>
      </c>
      <c r="F558" s="26">
        <v>23070.09</v>
      </c>
      <c r="G558" s="26">
        <v>16783.2</v>
      </c>
      <c r="H558" s="27">
        <v>795420</v>
      </c>
      <c r="I558" s="27">
        <v>0</v>
      </c>
    </row>
    <row r="559" spans="1:9">
      <c r="A559" s="38" t="e">
        <f>IF(#REF!=Sheet1!B559,TRUE, FALSE)</f>
        <v>#REF!</v>
      </c>
      <c r="B559" s="28" t="s">
        <v>1706</v>
      </c>
      <c r="C559" s="25" t="s">
        <v>1707</v>
      </c>
      <c r="D559" s="26">
        <v>0</v>
      </c>
      <c r="E559" s="26">
        <v>2160048.0299999998</v>
      </c>
      <c r="F559" s="26">
        <v>43811.49</v>
      </c>
      <c r="G559" s="26">
        <v>61017.03</v>
      </c>
      <c r="H559" s="27">
        <v>0</v>
      </c>
      <c r="I559" s="27">
        <v>2177253.5699999998</v>
      </c>
    </row>
    <row r="560" spans="1:9">
      <c r="A560" s="38" t="e">
        <f>IF(#REF!=Sheet1!B560,TRUE, FALSE)</f>
        <v>#REF!</v>
      </c>
      <c r="B560" s="28" t="s">
        <v>1708</v>
      </c>
      <c r="C560" s="25" t="s">
        <v>1663</v>
      </c>
      <c r="D560" s="26">
        <v>0</v>
      </c>
      <c r="E560" s="26">
        <v>697509.56</v>
      </c>
      <c r="F560" s="26">
        <v>9393.2999999999993</v>
      </c>
      <c r="G560" s="26">
        <v>14949.1</v>
      </c>
      <c r="H560" s="27">
        <v>0</v>
      </c>
      <c r="I560" s="27">
        <v>703065.36</v>
      </c>
    </row>
    <row r="561" spans="1:9">
      <c r="A561" s="38" t="e">
        <f>IF(#REF!=Sheet1!B561,TRUE, FALSE)</f>
        <v>#REF!</v>
      </c>
      <c r="B561" s="28" t="s">
        <v>1709</v>
      </c>
      <c r="C561" s="25" t="s">
        <v>1710</v>
      </c>
      <c r="D561" s="26">
        <v>0</v>
      </c>
      <c r="E561" s="26">
        <v>602139.77</v>
      </c>
      <c r="F561" s="26">
        <v>556322.56999999995</v>
      </c>
      <c r="G561" s="26">
        <v>3271.75</v>
      </c>
      <c r="H561" s="27">
        <v>0</v>
      </c>
      <c r="I561" s="27">
        <v>49088.95</v>
      </c>
    </row>
    <row r="562" spans="1:9">
      <c r="A562" s="38" t="e">
        <f>IF(#REF!=Sheet1!B562,TRUE, FALSE)</f>
        <v>#REF!</v>
      </c>
      <c r="B562" s="28" t="s">
        <v>1711</v>
      </c>
      <c r="C562" s="25" t="s">
        <v>1712</v>
      </c>
      <c r="D562" s="26">
        <v>0</v>
      </c>
      <c r="E562" s="26">
        <v>182670</v>
      </c>
      <c r="F562" s="26">
        <v>2460</v>
      </c>
      <c r="G562" s="26">
        <v>3915</v>
      </c>
      <c r="H562" s="27">
        <v>0</v>
      </c>
      <c r="I562" s="27">
        <v>184125</v>
      </c>
    </row>
    <row r="563" spans="1:9">
      <c r="A563" s="38" t="e">
        <f>IF(#REF!=Sheet1!B563,TRUE, FALSE)</f>
        <v>#REF!</v>
      </c>
      <c r="B563" s="28" t="s">
        <v>1713</v>
      </c>
      <c r="C563" s="25" t="s">
        <v>1714</v>
      </c>
      <c r="D563" s="26">
        <v>0</v>
      </c>
      <c r="E563" s="26">
        <v>63685978.57</v>
      </c>
      <c r="F563" s="25"/>
      <c r="G563" s="25"/>
      <c r="H563" s="27">
        <v>0</v>
      </c>
      <c r="I563" s="27">
        <v>63685978.57</v>
      </c>
    </row>
    <row r="564" spans="1:9">
      <c r="A564" s="38" t="e">
        <f>IF(#REF!=Sheet1!B564,TRUE, FALSE)</f>
        <v>#REF!</v>
      </c>
      <c r="B564" s="28" t="s">
        <v>1715</v>
      </c>
      <c r="C564" s="25" t="s">
        <v>1716</v>
      </c>
      <c r="D564" s="26">
        <v>0</v>
      </c>
      <c r="E564" s="26">
        <v>10949</v>
      </c>
      <c r="F564" s="25"/>
      <c r="G564" s="25"/>
      <c r="H564" s="27">
        <v>0</v>
      </c>
      <c r="I564" s="27">
        <v>10949</v>
      </c>
    </row>
    <row r="565" spans="1:9">
      <c r="A565" s="38" t="e">
        <f>IF(#REF!=Sheet1!B565,TRUE, FALSE)</f>
        <v>#REF!</v>
      </c>
      <c r="B565" s="28" t="s">
        <v>1717</v>
      </c>
      <c r="C565" s="25" t="s">
        <v>1718</v>
      </c>
      <c r="D565" s="26">
        <v>0</v>
      </c>
      <c r="E565" s="26">
        <v>150000</v>
      </c>
      <c r="F565" s="25"/>
      <c r="G565" s="25"/>
      <c r="H565" s="27">
        <v>0</v>
      </c>
      <c r="I565" s="27">
        <v>150000</v>
      </c>
    </row>
    <row r="566" spans="1:9">
      <c r="A566" s="38" t="e">
        <f>IF(#REF!=Sheet1!B566,TRUE, FALSE)</f>
        <v>#REF!</v>
      </c>
      <c r="B566" s="28" t="s">
        <v>1719</v>
      </c>
      <c r="C566" s="25" t="s">
        <v>1561</v>
      </c>
      <c r="D566" s="26">
        <v>5433490</v>
      </c>
      <c r="E566" s="26">
        <v>0</v>
      </c>
      <c r="F566" s="25"/>
      <c r="G566" s="25"/>
      <c r="H566" s="27">
        <v>5433490</v>
      </c>
      <c r="I566" s="27">
        <v>0</v>
      </c>
    </row>
    <row r="567" spans="1:9">
      <c r="A567" s="38" t="e">
        <f>IF(#REF!=Sheet1!B567,TRUE, FALSE)</f>
        <v>#REF!</v>
      </c>
      <c r="B567" s="28" t="s">
        <v>1720</v>
      </c>
      <c r="C567" s="25" t="s">
        <v>1721</v>
      </c>
      <c r="D567" s="26">
        <v>0</v>
      </c>
      <c r="E567" s="26">
        <v>14449136.029999999</v>
      </c>
      <c r="F567" s="26">
        <v>801858.1</v>
      </c>
      <c r="G567" s="26">
        <v>113306.05</v>
      </c>
      <c r="H567" s="27">
        <v>0</v>
      </c>
      <c r="I567" s="27">
        <v>13760583.98</v>
      </c>
    </row>
    <row r="568" spans="1:9">
      <c r="A568" s="38" t="e">
        <f>IF(#REF!=Sheet1!B568,TRUE, FALSE)</f>
        <v>#REF!</v>
      </c>
      <c r="B568" s="28" t="s">
        <v>1722</v>
      </c>
      <c r="C568" s="25" t="s">
        <v>1723</v>
      </c>
      <c r="D568" s="26">
        <v>0</v>
      </c>
      <c r="E568" s="26">
        <v>164749787.46000001</v>
      </c>
      <c r="F568" s="26">
        <v>9142828.0299999993</v>
      </c>
      <c r="G568" s="26">
        <v>1291921.3600000001</v>
      </c>
      <c r="H568" s="27">
        <v>0</v>
      </c>
      <c r="I568" s="27">
        <v>156898880.78999999</v>
      </c>
    </row>
    <row r="569" spans="1:9">
      <c r="A569" s="38" t="e">
        <f>IF(#REF!=Sheet1!B569,TRUE, FALSE)</f>
        <v>#REF!</v>
      </c>
      <c r="B569" s="28" t="s">
        <v>1724</v>
      </c>
      <c r="C569" s="25" t="s">
        <v>1725</v>
      </c>
      <c r="D569" s="26">
        <v>0</v>
      </c>
      <c r="E569" s="26">
        <v>497340</v>
      </c>
      <c r="F569" s="26">
        <v>49655</v>
      </c>
      <c r="G569" s="26">
        <v>499595</v>
      </c>
      <c r="H569" s="27">
        <v>0</v>
      </c>
      <c r="I569" s="27">
        <v>947280</v>
      </c>
    </row>
    <row r="570" spans="1:9">
      <c r="A570" s="38" t="e">
        <f>IF(#REF!=Sheet1!B570,TRUE, FALSE)</f>
        <v>#REF!</v>
      </c>
      <c r="B570" s="28" t="s">
        <v>1726</v>
      </c>
      <c r="C570" s="25" t="s">
        <v>1727</v>
      </c>
      <c r="D570" s="26">
        <v>82890</v>
      </c>
      <c r="E570" s="26">
        <v>0</v>
      </c>
      <c r="F570" s="25">
        <v>650</v>
      </c>
      <c r="G570" s="26">
        <v>4600</v>
      </c>
      <c r="H570" s="27">
        <v>78940</v>
      </c>
      <c r="I570" s="27">
        <v>0</v>
      </c>
    </row>
    <row r="571" spans="1:9">
      <c r="A571" s="38" t="e">
        <f>IF(#REF!=Sheet1!B571,TRUE, FALSE)</f>
        <v>#REF!</v>
      </c>
      <c r="B571" s="28" t="s">
        <v>1728</v>
      </c>
      <c r="C571" s="25" t="s">
        <v>1729</v>
      </c>
      <c r="D571" s="26">
        <v>0</v>
      </c>
      <c r="E571" s="26">
        <v>3108375</v>
      </c>
      <c r="F571" s="26">
        <v>172500</v>
      </c>
      <c r="G571" s="26">
        <v>24375</v>
      </c>
      <c r="H571" s="27">
        <v>0</v>
      </c>
      <c r="I571" s="27">
        <v>2960250</v>
      </c>
    </row>
    <row r="572" spans="1:9">
      <c r="A572" s="38" t="e">
        <f>IF(#REF!=Sheet1!B572,TRUE, FALSE)</f>
        <v>#REF!</v>
      </c>
      <c r="B572" s="28" t="s">
        <v>1730</v>
      </c>
      <c r="C572" s="25" t="s">
        <v>1731</v>
      </c>
      <c r="D572" s="26">
        <v>0</v>
      </c>
      <c r="E572" s="26">
        <v>3108375</v>
      </c>
      <c r="F572" s="26">
        <v>172500</v>
      </c>
      <c r="G572" s="26">
        <v>24375</v>
      </c>
      <c r="H572" s="27">
        <v>0</v>
      </c>
      <c r="I572" s="27">
        <v>2960250</v>
      </c>
    </row>
    <row r="573" spans="1:9">
      <c r="A573" s="38" t="e">
        <f>IF(#REF!=Sheet1!B573,TRUE, FALSE)</f>
        <v>#REF!</v>
      </c>
      <c r="B573" s="28">
        <v>409000</v>
      </c>
      <c r="C573" s="25" t="s">
        <v>615</v>
      </c>
      <c r="D573" s="26">
        <v>0</v>
      </c>
      <c r="E573" s="26">
        <v>0</v>
      </c>
      <c r="F573" s="25"/>
      <c r="G573" s="26">
        <v>43555674.810000002</v>
      </c>
      <c r="H573" s="27">
        <v>0</v>
      </c>
      <c r="I573" s="27">
        <v>43555674.810000002</v>
      </c>
    </row>
    <row r="574" spans="1:9">
      <c r="A574" s="38" t="e">
        <f>IF(#REF!=Sheet1!B574,TRUE, FALSE)</f>
        <v>#REF!</v>
      </c>
      <c r="B574" s="28" t="s">
        <v>1732</v>
      </c>
      <c r="C574" s="25" t="s">
        <v>1733</v>
      </c>
      <c r="D574" s="26">
        <v>0</v>
      </c>
      <c r="E574" s="26">
        <v>0</v>
      </c>
      <c r="F574" s="26">
        <v>2916810</v>
      </c>
      <c r="G574" s="26">
        <v>2916810</v>
      </c>
      <c r="H574" s="27">
        <v>0</v>
      </c>
      <c r="I574" s="27">
        <v>0</v>
      </c>
    </row>
    <row r="575" spans="1:9">
      <c r="A575" s="38" t="e">
        <f>IF(#REF!=Sheet1!B575,TRUE, FALSE)</f>
        <v>#REF!</v>
      </c>
      <c r="B575" s="28" t="s">
        <v>1734</v>
      </c>
      <c r="C575" s="25" t="s">
        <v>1735</v>
      </c>
      <c r="D575" s="26">
        <v>0</v>
      </c>
      <c r="E575" s="26">
        <v>0</v>
      </c>
      <c r="F575" s="26">
        <v>2009280</v>
      </c>
      <c r="G575" s="26">
        <v>2009280</v>
      </c>
      <c r="H575" s="27">
        <v>0</v>
      </c>
      <c r="I575" s="27">
        <v>0</v>
      </c>
    </row>
    <row r="576" spans="1:9">
      <c r="A576" s="38" t="e">
        <f>IF(#REF!=Sheet1!B576,TRUE, FALSE)</f>
        <v>#REF!</v>
      </c>
      <c r="B576" s="28" t="s">
        <v>1736</v>
      </c>
      <c r="C576" s="25" t="s">
        <v>1737</v>
      </c>
      <c r="D576" s="26">
        <v>0</v>
      </c>
      <c r="E576" s="26">
        <v>0</v>
      </c>
      <c r="F576" s="26">
        <v>631800</v>
      </c>
      <c r="G576" s="26">
        <v>631900</v>
      </c>
      <c r="H576" s="27">
        <v>0</v>
      </c>
      <c r="I576" s="27">
        <v>100</v>
      </c>
    </row>
    <row r="577" spans="1:9">
      <c r="A577" s="38" t="e">
        <f>IF(#REF!=Sheet1!B577,TRUE, FALSE)</f>
        <v>#REF!</v>
      </c>
      <c r="B577" s="28" t="s">
        <v>1738</v>
      </c>
      <c r="C577" s="25" t="s">
        <v>1739</v>
      </c>
      <c r="D577" s="26">
        <v>9601450</v>
      </c>
      <c r="E577" s="26">
        <v>0</v>
      </c>
      <c r="F577" s="26">
        <v>127104120</v>
      </c>
      <c r="G577" s="26">
        <v>93065127.5</v>
      </c>
      <c r="H577" s="27">
        <v>43640442.5</v>
      </c>
      <c r="I577" s="27">
        <v>0</v>
      </c>
    </row>
    <row r="578" spans="1:9">
      <c r="A578" s="38" t="e">
        <f>IF(#REF!=Sheet1!B578,TRUE, FALSE)</f>
        <v>#REF!</v>
      </c>
      <c r="B578" s="28" t="s">
        <v>1740</v>
      </c>
      <c r="C578" s="25" t="s">
        <v>1741</v>
      </c>
      <c r="D578" s="26">
        <v>1326000</v>
      </c>
      <c r="E578" s="26">
        <v>0</v>
      </c>
      <c r="F578" s="25"/>
      <c r="G578" s="26">
        <v>1326000</v>
      </c>
      <c r="H578" s="27">
        <v>0</v>
      </c>
      <c r="I578" s="27">
        <v>0</v>
      </c>
    </row>
    <row r="579" spans="1:9">
      <c r="A579" s="38" t="e">
        <f>IF(#REF!=Sheet1!B579,TRUE, FALSE)</f>
        <v>#REF!</v>
      </c>
      <c r="B579" s="28" t="s">
        <v>1742</v>
      </c>
      <c r="C579" s="25" t="s">
        <v>1743</v>
      </c>
      <c r="D579" s="26">
        <v>2311871</v>
      </c>
      <c r="E579" s="26">
        <v>0</v>
      </c>
      <c r="F579" s="25"/>
      <c r="G579" s="25"/>
      <c r="H579" s="27">
        <v>2311871</v>
      </c>
      <c r="I579" s="27">
        <v>0</v>
      </c>
    </row>
    <row r="580" spans="1:9">
      <c r="A580" s="38" t="e">
        <f>IF(#REF!=Sheet1!B580,TRUE, FALSE)</f>
        <v>#REF!</v>
      </c>
      <c r="B580" s="28" t="s">
        <v>1744</v>
      </c>
      <c r="C580" s="25" t="s">
        <v>1745</v>
      </c>
      <c r="D580" s="26">
        <v>0</v>
      </c>
      <c r="E580" s="26">
        <v>0</v>
      </c>
      <c r="F580" s="26">
        <v>4555200</v>
      </c>
      <c r="G580" s="26">
        <v>5231700</v>
      </c>
      <c r="H580" s="27">
        <v>0</v>
      </c>
      <c r="I580" s="27">
        <v>676500</v>
      </c>
    </row>
    <row r="581" spans="1:9">
      <c r="A581" s="38" t="e">
        <f>IF(#REF!=Sheet1!B581,TRUE, FALSE)</f>
        <v>#REF!</v>
      </c>
      <c r="B581" s="28" t="s">
        <v>1746</v>
      </c>
      <c r="C581" s="25" t="s">
        <v>1747</v>
      </c>
      <c r="D581" s="26">
        <v>974900</v>
      </c>
      <c r="E581" s="26">
        <v>0</v>
      </c>
      <c r="F581" s="26">
        <v>29828370</v>
      </c>
      <c r="G581" s="26">
        <v>28426453</v>
      </c>
      <c r="H581" s="27">
        <v>2376817</v>
      </c>
      <c r="I581" s="27">
        <v>0</v>
      </c>
    </row>
    <row r="582" spans="1:9">
      <c r="A582" s="38" t="e">
        <f>IF(#REF!=Sheet1!B582,TRUE, FALSE)</f>
        <v>#REF!</v>
      </c>
      <c r="B582" s="28" t="s">
        <v>1748</v>
      </c>
      <c r="C582" s="25" t="s">
        <v>1749</v>
      </c>
      <c r="D582" s="26">
        <v>0</v>
      </c>
      <c r="E582" s="26">
        <v>0</v>
      </c>
      <c r="F582" s="26">
        <v>947700</v>
      </c>
      <c r="G582" s="26">
        <v>947700</v>
      </c>
      <c r="H582" s="27">
        <v>0</v>
      </c>
      <c r="I582" s="27">
        <v>0</v>
      </c>
    </row>
    <row r="583" spans="1:9">
      <c r="A583" s="38" t="e">
        <f>IF(#REF!=Sheet1!B583,TRUE, FALSE)</f>
        <v>#REF!</v>
      </c>
      <c r="B583" s="28" t="s">
        <v>1750</v>
      </c>
      <c r="C583" s="25" t="s">
        <v>1751</v>
      </c>
      <c r="D583" s="26">
        <v>0</v>
      </c>
      <c r="E583" s="26">
        <v>0</v>
      </c>
      <c r="F583" s="26">
        <v>631800</v>
      </c>
      <c r="G583" s="26">
        <v>631800</v>
      </c>
      <c r="H583" s="27">
        <v>0</v>
      </c>
      <c r="I583" s="27">
        <v>0</v>
      </c>
    </row>
    <row r="584" spans="1:9">
      <c r="A584" s="38" t="e">
        <f>IF(#REF!=Sheet1!B584,TRUE, FALSE)</f>
        <v>#REF!</v>
      </c>
      <c r="B584" s="28" t="s">
        <v>1752</v>
      </c>
      <c r="C584" s="25" t="s">
        <v>1753</v>
      </c>
      <c r="D584" s="26">
        <v>631800</v>
      </c>
      <c r="E584" s="26">
        <v>0</v>
      </c>
      <c r="F584" s="26">
        <v>21861840</v>
      </c>
      <c r="G584" s="25"/>
      <c r="H584" s="27">
        <v>22493640</v>
      </c>
      <c r="I584" s="27">
        <v>0</v>
      </c>
    </row>
    <row r="585" spans="1:9">
      <c r="A585" s="38" t="e">
        <f>IF(#REF!=Sheet1!B585,TRUE, FALSE)</f>
        <v>#REF!</v>
      </c>
      <c r="B585" s="28" t="s">
        <v>1754</v>
      </c>
      <c r="C585" s="25" t="s">
        <v>1755</v>
      </c>
      <c r="D585" s="26">
        <v>491400</v>
      </c>
      <c r="E585" s="26">
        <v>0</v>
      </c>
      <c r="F585" s="26">
        <v>11689470</v>
      </c>
      <c r="G585" s="26">
        <v>10755420</v>
      </c>
      <c r="H585" s="27">
        <v>1425450</v>
      </c>
      <c r="I585" s="27">
        <v>0</v>
      </c>
    </row>
    <row r="586" spans="1:9">
      <c r="A586" s="38" t="e">
        <f>IF(#REF!=Sheet1!B586,TRUE, FALSE)</f>
        <v>#REF!</v>
      </c>
      <c r="B586" s="28" t="s">
        <v>1756</v>
      </c>
      <c r="C586" s="25" t="s">
        <v>1757</v>
      </c>
      <c r="D586" s="26">
        <v>0</v>
      </c>
      <c r="E586" s="26">
        <v>0</v>
      </c>
      <c r="F586" s="26">
        <v>2260440</v>
      </c>
      <c r="G586" s="26">
        <v>2260500</v>
      </c>
      <c r="H586" s="27">
        <v>0</v>
      </c>
      <c r="I586" s="27">
        <v>60</v>
      </c>
    </row>
    <row r="587" spans="1:9">
      <c r="A587" s="38" t="e">
        <f>IF(#REF!=Sheet1!B587,TRUE, FALSE)</f>
        <v>#REF!</v>
      </c>
      <c r="B587" s="28" t="s">
        <v>1758</v>
      </c>
      <c r="C587" s="25" t="s">
        <v>1759</v>
      </c>
      <c r="D587" s="26">
        <v>8666770</v>
      </c>
      <c r="E587" s="26">
        <v>0</v>
      </c>
      <c r="F587" s="25"/>
      <c r="G587" s="25"/>
      <c r="H587" s="27">
        <v>8666770</v>
      </c>
      <c r="I587" s="27">
        <v>0</v>
      </c>
    </row>
    <row r="588" spans="1:9">
      <c r="A588" s="38" t="e">
        <f>IF(#REF!=Sheet1!B588,TRUE, FALSE)</f>
        <v>#REF!</v>
      </c>
      <c r="B588" s="28" t="s">
        <v>1760</v>
      </c>
      <c r="C588" s="25" t="s">
        <v>1761</v>
      </c>
      <c r="D588" s="26">
        <v>0</v>
      </c>
      <c r="E588" s="26">
        <v>0</v>
      </c>
      <c r="F588" s="26">
        <v>1246050</v>
      </c>
      <c r="G588" s="26">
        <v>1247700</v>
      </c>
      <c r="H588" s="27">
        <v>0</v>
      </c>
      <c r="I588" s="27">
        <v>1650</v>
      </c>
    </row>
    <row r="589" spans="1:9">
      <c r="A589" s="38" t="e">
        <f>IF(#REF!=Sheet1!B589,TRUE, FALSE)</f>
        <v>#REF!</v>
      </c>
      <c r="B589" s="28" t="s">
        <v>1762</v>
      </c>
      <c r="C589" s="25" t="s">
        <v>1763</v>
      </c>
      <c r="D589" s="26">
        <v>0</v>
      </c>
      <c r="E589" s="26">
        <v>0</v>
      </c>
      <c r="F589" s="26">
        <v>1235520</v>
      </c>
      <c r="G589" s="26">
        <v>1235600</v>
      </c>
      <c r="H589" s="27">
        <v>0</v>
      </c>
      <c r="I589" s="27">
        <v>80</v>
      </c>
    </row>
    <row r="590" spans="1:9">
      <c r="A590" s="38" t="e">
        <f>IF(#REF!=Sheet1!B590,TRUE, FALSE)</f>
        <v>#REF!</v>
      </c>
      <c r="B590" s="28" t="s">
        <v>1764</v>
      </c>
      <c r="C590" s="25" t="s">
        <v>1765</v>
      </c>
      <c r="D590" s="26">
        <v>0</v>
      </c>
      <c r="E590" s="26">
        <v>0</v>
      </c>
      <c r="F590" s="26">
        <v>3729980</v>
      </c>
      <c r="G590" s="26">
        <v>3633490</v>
      </c>
      <c r="H590" s="27">
        <v>96490</v>
      </c>
      <c r="I590" s="27">
        <v>0</v>
      </c>
    </row>
    <row r="591" spans="1:9">
      <c r="A591" s="38" t="e">
        <f>IF(#REF!=Sheet1!B591,TRUE, FALSE)</f>
        <v>#REF!</v>
      </c>
      <c r="B591" s="28" t="s">
        <v>1766</v>
      </c>
      <c r="C591" s="25" t="s">
        <v>1767</v>
      </c>
      <c r="D591" s="26">
        <v>4422600</v>
      </c>
      <c r="E591" s="26">
        <v>0</v>
      </c>
      <c r="F591" s="26">
        <v>58564350</v>
      </c>
      <c r="G591" s="26">
        <v>59373440</v>
      </c>
      <c r="H591" s="27">
        <v>3613510</v>
      </c>
      <c r="I591" s="27">
        <v>0</v>
      </c>
    </row>
    <row r="592" spans="1:9">
      <c r="A592" s="38" t="e">
        <f>IF(#REF!=Sheet1!B592,TRUE, FALSE)</f>
        <v>#REF!</v>
      </c>
      <c r="B592" s="28" t="s">
        <v>1768</v>
      </c>
      <c r="C592" s="25" t="s">
        <v>1769</v>
      </c>
      <c r="D592" s="26">
        <v>0</v>
      </c>
      <c r="E592" s="26">
        <v>0</v>
      </c>
      <c r="F592" s="26">
        <v>4001400</v>
      </c>
      <c r="G592" s="26">
        <v>4001400</v>
      </c>
      <c r="H592" s="27">
        <v>0</v>
      </c>
      <c r="I592" s="27">
        <v>0</v>
      </c>
    </row>
    <row r="593" spans="1:9">
      <c r="A593" s="38" t="e">
        <f>IF(#REF!=Sheet1!B593,TRUE, FALSE)</f>
        <v>#REF!</v>
      </c>
      <c r="B593" s="28" t="s">
        <v>1770</v>
      </c>
      <c r="C593" s="25" t="s">
        <v>1771</v>
      </c>
      <c r="D593" s="26">
        <v>6902582</v>
      </c>
      <c r="E593" s="26">
        <v>0</v>
      </c>
      <c r="F593" s="26">
        <v>65765700</v>
      </c>
      <c r="G593" s="26">
        <v>60400000</v>
      </c>
      <c r="H593" s="27">
        <v>12268282</v>
      </c>
      <c r="I593" s="27">
        <v>0</v>
      </c>
    </row>
    <row r="594" spans="1:9">
      <c r="A594" s="38" t="e">
        <f>IF(#REF!=Sheet1!B594,TRUE, FALSE)</f>
        <v>#REF!</v>
      </c>
      <c r="B594" s="28" t="s">
        <v>1772</v>
      </c>
      <c r="C594" s="25" t="s">
        <v>1773</v>
      </c>
      <c r="D594" s="26">
        <v>0</v>
      </c>
      <c r="E594" s="26">
        <v>0</v>
      </c>
      <c r="F594" s="26">
        <v>561600</v>
      </c>
      <c r="G594" s="26">
        <v>553000</v>
      </c>
      <c r="H594" s="27">
        <v>8600</v>
      </c>
      <c r="I594" s="27">
        <v>0</v>
      </c>
    </row>
    <row r="595" spans="1:9">
      <c r="A595" s="38" t="e">
        <f>IF(#REF!=Sheet1!B595,TRUE, FALSE)</f>
        <v>#REF!</v>
      </c>
      <c r="B595" s="28" t="s">
        <v>1774</v>
      </c>
      <c r="C595" s="25" t="s">
        <v>1775</v>
      </c>
      <c r="D595" s="26">
        <v>1553241</v>
      </c>
      <c r="E595" s="26">
        <v>0</v>
      </c>
      <c r="F595" s="26">
        <v>43060959</v>
      </c>
      <c r="G595" s="26">
        <v>43140000</v>
      </c>
      <c r="H595" s="27">
        <v>1474200</v>
      </c>
      <c r="I595" s="27">
        <v>0</v>
      </c>
    </row>
    <row r="596" spans="1:9">
      <c r="A596" s="38" t="e">
        <f>IF(#REF!=Sheet1!B596,TRUE, FALSE)</f>
        <v>#REF!</v>
      </c>
      <c r="B596" s="28" t="s">
        <v>1776</v>
      </c>
      <c r="C596" s="25" t="s">
        <v>1777</v>
      </c>
      <c r="D596" s="26">
        <v>7043330</v>
      </c>
      <c r="E596" s="26">
        <v>0</v>
      </c>
      <c r="F596" s="26">
        <v>24573900</v>
      </c>
      <c r="G596" s="26">
        <v>21000000</v>
      </c>
      <c r="H596" s="27">
        <v>10617230</v>
      </c>
      <c r="I596" s="27">
        <v>0</v>
      </c>
    </row>
    <row r="597" spans="1:9">
      <c r="A597" s="38" t="e">
        <f>IF(#REF!=Sheet1!B597,TRUE, FALSE)</f>
        <v>#REF!</v>
      </c>
      <c r="B597" s="28" t="s">
        <v>1778</v>
      </c>
      <c r="C597" s="25" t="s">
        <v>1779</v>
      </c>
      <c r="D597" s="26">
        <v>0</v>
      </c>
      <c r="E597" s="26">
        <v>0</v>
      </c>
      <c r="F597" s="26">
        <v>3088815</v>
      </c>
      <c r="G597" s="26">
        <v>3391440</v>
      </c>
      <c r="H597" s="27">
        <v>0</v>
      </c>
      <c r="I597" s="27">
        <v>302625</v>
      </c>
    </row>
    <row r="598" spans="1:9">
      <c r="A598" s="38" t="e">
        <f>IF(#REF!=Sheet1!B598,TRUE, FALSE)</f>
        <v>#REF!</v>
      </c>
      <c r="B598" s="28" t="s">
        <v>1780</v>
      </c>
      <c r="C598" s="25" t="s">
        <v>1781</v>
      </c>
      <c r="D598" s="26">
        <v>391531.43</v>
      </c>
      <c r="E598" s="26">
        <v>0</v>
      </c>
      <c r="F598" s="26">
        <v>5439720</v>
      </c>
      <c r="G598" s="26">
        <v>4832500</v>
      </c>
      <c r="H598" s="27">
        <v>998751.43</v>
      </c>
      <c r="I598" s="27">
        <v>0</v>
      </c>
    </row>
    <row r="599" spans="1:9">
      <c r="A599" s="38" t="e">
        <f>IF(#REF!=Sheet1!B599,TRUE, FALSE)</f>
        <v>#REF!</v>
      </c>
      <c r="B599" s="28" t="s">
        <v>1782</v>
      </c>
      <c r="C599" s="25" t="s">
        <v>1783</v>
      </c>
      <c r="D599" s="26">
        <v>0</v>
      </c>
      <c r="E599" s="26">
        <v>80200</v>
      </c>
      <c r="F599" s="25"/>
      <c r="G599" s="25"/>
      <c r="H599" s="27">
        <v>0</v>
      </c>
      <c r="I599" s="27">
        <v>80200</v>
      </c>
    </row>
    <row r="600" spans="1:9">
      <c r="A600" s="38" t="e">
        <f>IF(#REF!=Sheet1!B600,TRUE, FALSE)</f>
        <v>#REF!</v>
      </c>
      <c r="B600" s="28" t="s">
        <v>1784</v>
      </c>
      <c r="C600" s="25" t="s">
        <v>1785</v>
      </c>
      <c r="D600" s="26">
        <v>8472228.7799999993</v>
      </c>
      <c r="E600" s="26">
        <v>0</v>
      </c>
      <c r="F600" s="25"/>
      <c r="G600" s="25"/>
      <c r="H600" s="27">
        <v>8472228.7799999993</v>
      </c>
      <c r="I600" s="27">
        <v>0</v>
      </c>
    </row>
    <row r="601" spans="1:9">
      <c r="A601" s="38" t="e">
        <f>IF(#REF!=Sheet1!B601,TRUE, FALSE)</f>
        <v>#REF!</v>
      </c>
      <c r="B601" s="28" t="s">
        <v>1786</v>
      </c>
      <c r="C601" s="25" t="s">
        <v>1787</v>
      </c>
      <c r="D601" s="26">
        <v>0</v>
      </c>
      <c r="E601" s="26">
        <v>0</v>
      </c>
      <c r="F601" s="26">
        <v>3229200</v>
      </c>
      <c r="G601" s="26">
        <v>3229200</v>
      </c>
      <c r="H601" s="27">
        <v>0</v>
      </c>
      <c r="I601" s="27">
        <v>0</v>
      </c>
    </row>
    <row r="602" spans="1:9">
      <c r="A602" s="38" t="e">
        <f>IF(#REF!=Sheet1!B602,TRUE, FALSE)</f>
        <v>#REF!</v>
      </c>
      <c r="B602" s="28" t="s">
        <v>411</v>
      </c>
      <c r="C602" s="25" t="s">
        <v>412</v>
      </c>
      <c r="D602" s="26">
        <v>0</v>
      </c>
      <c r="E602" s="26">
        <v>0</v>
      </c>
      <c r="F602" s="26">
        <v>315900</v>
      </c>
      <c r="G602" s="26">
        <v>315900</v>
      </c>
      <c r="H602" s="27">
        <v>0</v>
      </c>
      <c r="I602" s="27">
        <v>0</v>
      </c>
    </row>
    <row r="603" spans="1:9">
      <c r="A603" s="38" t="e">
        <f>IF(#REF!=Sheet1!B603,TRUE, FALSE)</f>
        <v>#REF!</v>
      </c>
      <c r="B603" s="28" t="s">
        <v>1788</v>
      </c>
      <c r="C603" s="25" t="s">
        <v>1789</v>
      </c>
      <c r="D603" s="26">
        <v>0</v>
      </c>
      <c r="E603" s="26">
        <v>0</v>
      </c>
      <c r="F603" s="26">
        <v>2527200</v>
      </c>
      <c r="G603" s="26">
        <v>2527200</v>
      </c>
      <c r="H603" s="27">
        <v>0</v>
      </c>
      <c r="I603" s="27">
        <v>0</v>
      </c>
    </row>
    <row r="604" spans="1:9">
      <c r="A604" s="38" t="e">
        <f>IF(#REF!=Sheet1!B604,TRUE, FALSE)</f>
        <v>#REF!</v>
      </c>
      <c r="B604" s="28" t="s">
        <v>1790</v>
      </c>
      <c r="C604" s="25" t="s">
        <v>1791</v>
      </c>
      <c r="D604" s="26">
        <v>21600</v>
      </c>
      <c r="E604" s="26">
        <v>0</v>
      </c>
      <c r="F604" s="25"/>
      <c r="G604" s="25"/>
      <c r="H604" s="27">
        <v>21600</v>
      </c>
      <c r="I604" s="27">
        <v>0</v>
      </c>
    </row>
    <row r="605" spans="1:9">
      <c r="A605" s="38" t="e">
        <f>IF(#REF!=Sheet1!B605,TRUE, FALSE)</f>
        <v>#REF!</v>
      </c>
      <c r="B605" s="28" t="s">
        <v>1792</v>
      </c>
      <c r="C605" s="25" t="s">
        <v>1793</v>
      </c>
      <c r="D605" s="26">
        <v>1163310</v>
      </c>
      <c r="E605" s="26">
        <v>0</v>
      </c>
      <c r="F605" s="25"/>
      <c r="G605" s="25"/>
      <c r="H605" s="27">
        <v>1163310</v>
      </c>
      <c r="I605" s="27">
        <v>0</v>
      </c>
    </row>
    <row r="606" spans="1:9">
      <c r="A606" s="38" t="e">
        <f>IF(#REF!=Sheet1!B606,TRUE, FALSE)</f>
        <v>#REF!</v>
      </c>
      <c r="B606" s="28" t="s">
        <v>1794</v>
      </c>
      <c r="C606" s="25" t="s">
        <v>1795</v>
      </c>
      <c r="D606" s="26">
        <v>0</v>
      </c>
      <c r="E606" s="26">
        <v>72800</v>
      </c>
      <c r="F606" s="26">
        <v>280800</v>
      </c>
      <c r="G606" s="26">
        <v>208000</v>
      </c>
      <c r="H606" s="27">
        <v>0</v>
      </c>
      <c r="I606" s="27">
        <v>0</v>
      </c>
    </row>
    <row r="607" spans="1:9">
      <c r="A607" s="38" t="e">
        <f>IF(#REF!=Sheet1!B607,TRUE, FALSE)</f>
        <v>#REF!</v>
      </c>
      <c r="B607" s="28" t="s">
        <v>1796</v>
      </c>
      <c r="C607" s="25" t="s">
        <v>1797</v>
      </c>
      <c r="D607" s="26">
        <v>0</v>
      </c>
      <c r="E607" s="26">
        <v>0</v>
      </c>
      <c r="F607" s="26">
        <v>12951900</v>
      </c>
      <c r="G607" s="26">
        <v>12951900</v>
      </c>
      <c r="H607" s="27">
        <v>0</v>
      </c>
      <c r="I607" s="27">
        <v>0</v>
      </c>
    </row>
    <row r="608" spans="1:9">
      <c r="A608" s="38" t="e">
        <f>IF(#REF!=Sheet1!B608,TRUE, FALSE)</f>
        <v>#REF!</v>
      </c>
      <c r="B608" s="28" t="s">
        <v>1798</v>
      </c>
      <c r="C608" s="25" t="s">
        <v>1799</v>
      </c>
      <c r="D608" s="26">
        <v>5178229</v>
      </c>
      <c r="E608" s="26">
        <v>0</v>
      </c>
      <c r="F608" s="25"/>
      <c r="G608" s="25"/>
      <c r="H608" s="27">
        <v>5178229</v>
      </c>
      <c r="I608" s="27">
        <v>0</v>
      </c>
    </row>
    <row r="609" spans="1:9">
      <c r="A609" s="38" t="e">
        <f>IF(#REF!=Sheet1!B609,TRUE, FALSE)</f>
        <v>#REF!</v>
      </c>
      <c r="B609" s="28" t="s">
        <v>1800</v>
      </c>
      <c r="C609" s="25" t="s">
        <v>1801</v>
      </c>
      <c r="D609" s="26">
        <v>5244330</v>
      </c>
      <c r="E609" s="26">
        <v>0</v>
      </c>
      <c r="F609" s="26">
        <v>3904680</v>
      </c>
      <c r="G609" s="25"/>
      <c r="H609" s="27">
        <v>9149010</v>
      </c>
      <c r="I609" s="27">
        <v>0</v>
      </c>
    </row>
    <row r="610" spans="1:9">
      <c r="A610" s="38" t="e">
        <f>IF(#REF!=Sheet1!B610,TRUE, FALSE)</f>
        <v>#REF!</v>
      </c>
      <c r="B610" s="28" t="s">
        <v>1802</v>
      </c>
      <c r="C610" s="25" t="s">
        <v>1803</v>
      </c>
      <c r="D610" s="26">
        <v>20358000</v>
      </c>
      <c r="E610" s="26">
        <v>0</v>
      </c>
      <c r="F610" s="26">
        <v>1123200</v>
      </c>
      <c r="G610" s="25"/>
      <c r="H610" s="27">
        <v>21481200</v>
      </c>
      <c r="I610" s="27">
        <v>0</v>
      </c>
    </row>
    <row r="611" spans="1:9">
      <c r="A611" s="38" t="e">
        <f>IF(#REF!=Sheet1!B611,TRUE, FALSE)</f>
        <v>#REF!</v>
      </c>
      <c r="B611" s="28" t="s">
        <v>1804</v>
      </c>
      <c r="C611" s="25" t="s">
        <v>1432</v>
      </c>
      <c r="D611" s="26">
        <v>0</v>
      </c>
      <c r="E611" s="26">
        <v>0</v>
      </c>
      <c r="F611" s="26">
        <v>184884958.80000001</v>
      </c>
      <c r="G611" s="26">
        <v>183392038.80000001</v>
      </c>
      <c r="H611" s="27">
        <v>1492920</v>
      </c>
      <c r="I611" s="27">
        <v>0</v>
      </c>
    </row>
    <row r="612" spans="1:9">
      <c r="A612" s="38" t="e">
        <f>IF(#REF!=Sheet1!B612,TRUE, FALSE)</f>
        <v>#REF!</v>
      </c>
      <c r="B612" s="28" t="s">
        <v>1805</v>
      </c>
      <c r="C612" s="25" t="s">
        <v>1806</v>
      </c>
      <c r="D612" s="26">
        <v>0</v>
      </c>
      <c r="E612" s="26">
        <v>0</v>
      </c>
      <c r="F612" s="26">
        <v>96982532.939999998</v>
      </c>
      <c r="G612" s="26">
        <v>95438132.939999998</v>
      </c>
      <c r="H612" s="27">
        <v>1544400</v>
      </c>
      <c r="I612" s="27">
        <v>0</v>
      </c>
    </row>
    <row r="613" spans="1:9">
      <c r="A613" s="38" t="e">
        <f>IF(#REF!=Sheet1!B613,TRUE, FALSE)</f>
        <v>#REF!</v>
      </c>
      <c r="B613" s="28" t="s">
        <v>1807</v>
      </c>
      <c r="C613" s="25" t="s">
        <v>1808</v>
      </c>
      <c r="D613" s="26">
        <v>3411730.6</v>
      </c>
      <c r="E613" s="26">
        <v>0</v>
      </c>
      <c r="F613" s="26">
        <v>10494900</v>
      </c>
      <c r="G613" s="26">
        <v>11152521</v>
      </c>
      <c r="H613" s="27">
        <v>2754109.6</v>
      </c>
      <c r="I613" s="27">
        <v>0</v>
      </c>
    </row>
    <row r="614" spans="1:9">
      <c r="A614" s="38" t="e">
        <f>IF(#REF!=Sheet1!B614,TRUE, FALSE)</f>
        <v>#REF!</v>
      </c>
      <c r="B614" s="28" t="s">
        <v>1809</v>
      </c>
      <c r="C614" s="25" t="s">
        <v>1810</v>
      </c>
      <c r="D614" s="26">
        <v>9142965</v>
      </c>
      <c r="E614" s="26">
        <v>0</v>
      </c>
      <c r="F614" s="25"/>
      <c r="G614" s="25"/>
      <c r="H614" s="27">
        <v>9142965</v>
      </c>
      <c r="I614" s="27">
        <v>0</v>
      </c>
    </row>
    <row r="615" spans="1:9">
      <c r="A615" s="38" t="e">
        <f>IF(#REF!=Sheet1!B615,TRUE, FALSE)</f>
        <v>#REF!</v>
      </c>
      <c r="B615" s="28" t="s">
        <v>1811</v>
      </c>
      <c r="C615" s="25" t="s">
        <v>1812</v>
      </c>
      <c r="D615" s="26">
        <v>0</v>
      </c>
      <c r="E615" s="26">
        <v>0</v>
      </c>
      <c r="F615" s="26">
        <v>4212000</v>
      </c>
      <c r="G615" s="26">
        <v>4212000</v>
      </c>
      <c r="H615" s="27">
        <v>0</v>
      </c>
      <c r="I615" s="27">
        <v>0</v>
      </c>
    </row>
    <row r="616" spans="1:9">
      <c r="A616" s="38" t="e">
        <f>IF(#REF!=Sheet1!B616,TRUE, FALSE)</f>
        <v>#REF!</v>
      </c>
      <c r="B616" s="28" t="s">
        <v>1813</v>
      </c>
      <c r="C616" s="25" t="s">
        <v>1814</v>
      </c>
      <c r="D616" s="26">
        <v>0</v>
      </c>
      <c r="E616" s="26">
        <v>0</v>
      </c>
      <c r="F616" s="26">
        <v>3790800</v>
      </c>
      <c r="G616" s="26">
        <v>3790900</v>
      </c>
      <c r="H616" s="27">
        <v>0</v>
      </c>
      <c r="I616" s="27">
        <v>100</v>
      </c>
    </row>
    <row r="617" spans="1:9">
      <c r="A617" s="38" t="e">
        <f>IF(#REF!=Sheet1!B617,TRUE, FALSE)</f>
        <v>#REF!</v>
      </c>
      <c r="B617" s="28" t="s">
        <v>1815</v>
      </c>
      <c r="C617" s="25" t="s">
        <v>1816</v>
      </c>
      <c r="D617" s="26">
        <v>0</v>
      </c>
      <c r="E617" s="26">
        <v>0</v>
      </c>
      <c r="F617" s="26">
        <v>1895400</v>
      </c>
      <c r="G617" s="26">
        <v>1895400</v>
      </c>
      <c r="H617" s="27">
        <v>0</v>
      </c>
      <c r="I617" s="27">
        <v>0</v>
      </c>
    </row>
    <row r="618" spans="1:9">
      <c r="A618" s="38" t="e">
        <f>IF(#REF!=Sheet1!B618,TRUE, FALSE)</f>
        <v>#REF!</v>
      </c>
      <c r="B618" s="28" t="s">
        <v>1817</v>
      </c>
      <c r="C618" s="25" t="s">
        <v>1818</v>
      </c>
      <c r="D618" s="26">
        <v>0</v>
      </c>
      <c r="E618" s="26">
        <v>0</v>
      </c>
      <c r="F618" s="26">
        <v>30647760</v>
      </c>
      <c r="G618" s="26">
        <v>30647800</v>
      </c>
      <c r="H618" s="27">
        <v>0</v>
      </c>
      <c r="I618" s="27">
        <v>40</v>
      </c>
    </row>
    <row r="619" spans="1:9">
      <c r="A619" s="38" t="e">
        <f>IF(#REF!=Sheet1!B619,TRUE, FALSE)</f>
        <v>#REF!</v>
      </c>
      <c r="B619" s="28" t="s">
        <v>1819</v>
      </c>
      <c r="C619" s="25" t="s">
        <v>1820</v>
      </c>
      <c r="D619" s="26">
        <v>0</v>
      </c>
      <c r="E619" s="26">
        <v>0</v>
      </c>
      <c r="F619" s="26">
        <v>1263600</v>
      </c>
      <c r="G619" s="26">
        <v>1263600</v>
      </c>
      <c r="H619" s="27">
        <v>0</v>
      </c>
      <c r="I619" s="27">
        <v>0</v>
      </c>
    </row>
    <row r="620" spans="1:9">
      <c r="A620" s="38" t="e">
        <f>IF(#REF!=Sheet1!B620,TRUE, FALSE)</f>
        <v>#REF!</v>
      </c>
      <c r="B620" s="28" t="s">
        <v>1821</v>
      </c>
      <c r="C620" s="25" t="s">
        <v>1822</v>
      </c>
      <c r="D620" s="26">
        <v>0</v>
      </c>
      <c r="E620" s="26">
        <v>0</v>
      </c>
      <c r="F620" s="26">
        <v>2106000</v>
      </c>
      <c r="G620" s="26">
        <v>2106100</v>
      </c>
      <c r="H620" s="27">
        <v>0</v>
      </c>
      <c r="I620" s="27">
        <v>100</v>
      </c>
    </row>
    <row r="621" spans="1:9">
      <c r="A621" s="38" t="e">
        <f>IF(#REF!=Sheet1!B621,TRUE, FALSE)</f>
        <v>#REF!</v>
      </c>
      <c r="B621" s="28" t="s">
        <v>1823</v>
      </c>
      <c r="C621" s="25" t="s">
        <v>1824</v>
      </c>
      <c r="D621" s="26">
        <v>0</v>
      </c>
      <c r="E621" s="26">
        <v>0</v>
      </c>
      <c r="F621" s="26">
        <v>7957950</v>
      </c>
      <c r="G621" s="26">
        <v>7973410</v>
      </c>
      <c r="H621" s="27">
        <v>0</v>
      </c>
      <c r="I621" s="27">
        <v>15460</v>
      </c>
    </row>
    <row r="622" spans="1:9">
      <c r="A622" s="38" t="e">
        <f>IF(#REF!=Sheet1!B622,TRUE, FALSE)</f>
        <v>#REF!</v>
      </c>
      <c r="B622" s="28" t="s">
        <v>1825</v>
      </c>
      <c r="C622" s="25" t="s">
        <v>1826</v>
      </c>
      <c r="D622" s="26">
        <v>0</v>
      </c>
      <c r="E622" s="26">
        <v>0</v>
      </c>
      <c r="F622" s="26">
        <v>3486600</v>
      </c>
      <c r="G622" s="26">
        <v>3486600</v>
      </c>
      <c r="H622" s="27">
        <v>0</v>
      </c>
      <c r="I622" s="27">
        <v>0</v>
      </c>
    </row>
    <row r="623" spans="1:9">
      <c r="A623" s="38" t="e">
        <f>IF(#REF!=Sheet1!B623,TRUE, FALSE)</f>
        <v>#REF!</v>
      </c>
      <c r="B623" s="28" t="s">
        <v>1827</v>
      </c>
      <c r="C623" s="25" t="s">
        <v>1828</v>
      </c>
      <c r="D623" s="26">
        <v>0</v>
      </c>
      <c r="E623" s="26">
        <v>0</v>
      </c>
      <c r="F623" s="26">
        <v>280800</v>
      </c>
      <c r="G623" s="26">
        <v>280800</v>
      </c>
      <c r="H623" s="27">
        <v>0</v>
      </c>
      <c r="I623" s="27">
        <v>0</v>
      </c>
    </row>
    <row r="624" spans="1:9">
      <c r="A624" s="38" t="e">
        <f>IF(#REF!=Sheet1!B624,TRUE, FALSE)</f>
        <v>#REF!</v>
      </c>
      <c r="B624" s="28" t="s">
        <v>1829</v>
      </c>
      <c r="C624" s="25" t="s">
        <v>1830</v>
      </c>
      <c r="D624" s="26">
        <v>0</v>
      </c>
      <c r="E624" s="26">
        <v>0</v>
      </c>
      <c r="F624" s="26">
        <v>263250</v>
      </c>
      <c r="G624" s="26">
        <v>263250</v>
      </c>
      <c r="H624" s="27">
        <v>0</v>
      </c>
      <c r="I624" s="27">
        <v>0</v>
      </c>
    </row>
    <row r="625" spans="1:9">
      <c r="A625" s="38" t="e">
        <f>IF(#REF!=Sheet1!B625,TRUE, FALSE)</f>
        <v>#REF!</v>
      </c>
      <c r="B625" s="28" t="s">
        <v>1831</v>
      </c>
      <c r="C625" s="25" t="s">
        <v>1832</v>
      </c>
      <c r="D625" s="26">
        <v>1038896</v>
      </c>
      <c r="E625" s="26">
        <v>0</v>
      </c>
      <c r="F625" s="26">
        <v>4738500</v>
      </c>
      <c r="G625" s="26">
        <v>4200000</v>
      </c>
      <c r="H625" s="27">
        <v>1577396</v>
      </c>
      <c r="I625" s="27">
        <v>0</v>
      </c>
    </row>
    <row r="626" spans="1:9">
      <c r="A626" s="38" t="e">
        <f>IF(#REF!=Sheet1!B626,TRUE, FALSE)</f>
        <v>#REF!</v>
      </c>
      <c r="B626" s="28" t="s">
        <v>1833</v>
      </c>
      <c r="C626" s="25" t="s">
        <v>1834</v>
      </c>
      <c r="D626" s="26">
        <v>0</v>
      </c>
      <c r="E626" s="26">
        <v>0</v>
      </c>
      <c r="F626" s="26">
        <v>4324320</v>
      </c>
      <c r="G626" s="26">
        <v>4324500</v>
      </c>
      <c r="H626" s="27">
        <v>0</v>
      </c>
      <c r="I626" s="27">
        <v>180</v>
      </c>
    </row>
    <row r="627" spans="1:9">
      <c r="A627" s="38" t="e">
        <f>IF(#REF!=Sheet1!B627,TRUE, FALSE)</f>
        <v>#REF!</v>
      </c>
      <c r="B627" s="28" t="s">
        <v>1835</v>
      </c>
      <c r="C627" s="25" t="s">
        <v>1836</v>
      </c>
      <c r="D627" s="26">
        <v>113850</v>
      </c>
      <c r="E627" s="26">
        <v>0</v>
      </c>
      <c r="F627" s="26">
        <v>1595880</v>
      </c>
      <c r="G627" s="26">
        <v>1709500</v>
      </c>
      <c r="H627" s="27">
        <v>230</v>
      </c>
      <c r="I627" s="27">
        <v>0</v>
      </c>
    </row>
    <row r="628" spans="1:9">
      <c r="A628" s="38" t="e">
        <f>IF(#REF!=Sheet1!B628,TRUE, FALSE)</f>
        <v>#REF!</v>
      </c>
      <c r="B628" s="28" t="s">
        <v>1837</v>
      </c>
      <c r="C628" s="25" t="s">
        <v>1838</v>
      </c>
      <c r="D628" s="26">
        <v>0</v>
      </c>
      <c r="E628" s="26">
        <v>0</v>
      </c>
      <c r="F628" s="26">
        <v>1263600</v>
      </c>
      <c r="G628" s="26">
        <v>1263600</v>
      </c>
      <c r="H628" s="27">
        <v>0</v>
      </c>
      <c r="I628" s="27">
        <v>0</v>
      </c>
    </row>
    <row r="629" spans="1:9">
      <c r="A629" s="38" t="e">
        <f>IF(#REF!=Sheet1!B629,TRUE, FALSE)</f>
        <v>#REF!</v>
      </c>
      <c r="B629" s="28" t="s">
        <v>1839</v>
      </c>
      <c r="C629" s="25" t="s">
        <v>1840</v>
      </c>
      <c r="D629" s="26">
        <v>0</v>
      </c>
      <c r="E629" s="26">
        <v>0</v>
      </c>
      <c r="F629" s="26">
        <v>2667600</v>
      </c>
      <c r="G629" s="26">
        <v>2351700</v>
      </c>
      <c r="H629" s="27">
        <v>315900</v>
      </c>
      <c r="I629" s="27">
        <v>0</v>
      </c>
    </row>
    <row r="630" spans="1:9">
      <c r="A630" s="38" t="e">
        <f>IF(#REF!=Sheet1!B630,TRUE, FALSE)</f>
        <v>#REF!</v>
      </c>
      <c r="B630" s="28" t="s">
        <v>1841</v>
      </c>
      <c r="C630" s="25" t="s">
        <v>1842</v>
      </c>
      <c r="D630" s="26">
        <v>0</v>
      </c>
      <c r="E630" s="26">
        <v>0</v>
      </c>
      <c r="F630" s="26">
        <v>6161610</v>
      </c>
      <c r="G630" s="26">
        <v>6161610</v>
      </c>
      <c r="H630" s="27">
        <v>0</v>
      </c>
      <c r="I630" s="27">
        <v>0</v>
      </c>
    </row>
    <row r="631" spans="1:9">
      <c r="A631" s="38" t="e">
        <f>IF(#REF!=Sheet1!B631,TRUE, FALSE)</f>
        <v>#REF!</v>
      </c>
      <c r="B631" s="28" t="s">
        <v>1843</v>
      </c>
      <c r="C631" s="25" t="s">
        <v>1844</v>
      </c>
      <c r="D631" s="26">
        <v>0</v>
      </c>
      <c r="E631" s="26">
        <v>0</v>
      </c>
      <c r="F631" s="26">
        <v>1420650</v>
      </c>
      <c r="G631" s="26">
        <v>1421550</v>
      </c>
      <c r="H631" s="27">
        <v>0</v>
      </c>
      <c r="I631" s="27">
        <v>900</v>
      </c>
    </row>
    <row r="632" spans="1:9">
      <c r="A632" s="38" t="e">
        <f>IF(#REF!=Sheet1!B632,TRUE, FALSE)</f>
        <v>#REF!</v>
      </c>
      <c r="B632" s="28" t="s">
        <v>1845</v>
      </c>
      <c r="C632" s="25" t="s">
        <v>1846</v>
      </c>
      <c r="D632" s="26">
        <v>0</v>
      </c>
      <c r="E632" s="26">
        <v>0</v>
      </c>
      <c r="F632" s="26">
        <v>4106700</v>
      </c>
      <c r="G632" s="26">
        <v>4106700</v>
      </c>
      <c r="H632" s="27">
        <v>0</v>
      </c>
      <c r="I632" s="27">
        <v>0</v>
      </c>
    </row>
    <row r="633" spans="1:9">
      <c r="A633" s="38" t="e">
        <f>IF(#REF!=Sheet1!B633,TRUE, FALSE)</f>
        <v>#REF!</v>
      </c>
      <c r="B633" s="28" t="s">
        <v>1847</v>
      </c>
      <c r="C633" s="25" t="s">
        <v>1848</v>
      </c>
      <c r="D633" s="26">
        <v>0</v>
      </c>
      <c r="E633" s="26">
        <v>0</v>
      </c>
      <c r="F633" s="26">
        <v>631800</v>
      </c>
      <c r="G633" s="26">
        <v>631900</v>
      </c>
      <c r="H633" s="27">
        <v>0</v>
      </c>
      <c r="I633" s="27">
        <v>100</v>
      </c>
    </row>
    <row r="634" spans="1:9">
      <c r="A634" s="38" t="e">
        <f>IF(#REF!=Sheet1!B634,TRUE, FALSE)</f>
        <v>#REF!</v>
      </c>
      <c r="B634" s="28" t="s">
        <v>1849</v>
      </c>
      <c r="C634" s="25" t="s">
        <v>1850</v>
      </c>
      <c r="D634" s="26">
        <v>0</v>
      </c>
      <c r="E634" s="26">
        <v>351000</v>
      </c>
      <c r="F634" s="26">
        <v>912600</v>
      </c>
      <c r="G634" s="26">
        <v>561600</v>
      </c>
      <c r="H634" s="27">
        <v>0</v>
      </c>
      <c r="I634" s="27">
        <v>0</v>
      </c>
    </row>
    <row r="635" spans="1:9">
      <c r="A635" s="38" t="e">
        <f>IF(#REF!=Sheet1!B635,TRUE, FALSE)</f>
        <v>#REF!</v>
      </c>
      <c r="B635" s="28" t="s">
        <v>1851</v>
      </c>
      <c r="C635" s="25" t="s">
        <v>1852</v>
      </c>
      <c r="D635" s="26">
        <v>0</v>
      </c>
      <c r="E635" s="26">
        <v>0</v>
      </c>
      <c r="F635" s="26">
        <v>533325</v>
      </c>
      <c r="G635" s="26">
        <v>532325</v>
      </c>
      <c r="H635" s="27">
        <v>1000</v>
      </c>
      <c r="I635" s="27">
        <v>0</v>
      </c>
    </row>
    <row r="636" spans="1:9">
      <c r="A636" s="38" t="e">
        <f>IF(#REF!=Sheet1!B636,TRUE, FALSE)</f>
        <v>#REF!</v>
      </c>
      <c r="B636" s="28" t="s">
        <v>1853</v>
      </c>
      <c r="C636" s="25" t="s">
        <v>1854</v>
      </c>
      <c r="D636" s="26">
        <v>0</v>
      </c>
      <c r="E636" s="26">
        <v>0</v>
      </c>
      <c r="F636" s="26">
        <v>3790800</v>
      </c>
      <c r="G636" s="26">
        <v>3790800</v>
      </c>
      <c r="H636" s="27">
        <v>0</v>
      </c>
      <c r="I636" s="27">
        <v>0</v>
      </c>
    </row>
    <row r="637" spans="1:9">
      <c r="A637" s="38" t="e">
        <f>IF(#REF!=Sheet1!B637,TRUE, FALSE)</f>
        <v>#REF!</v>
      </c>
      <c r="B637" s="28" t="s">
        <v>1855</v>
      </c>
      <c r="C637" s="25" t="s">
        <v>1856</v>
      </c>
      <c r="D637" s="26">
        <v>0</v>
      </c>
      <c r="E637" s="26">
        <v>0</v>
      </c>
      <c r="F637" s="26">
        <v>1860300</v>
      </c>
      <c r="G637" s="26">
        <v>1860600</v>
      </c>
      <c r="H637" s="27">
        <v>0</v>
      </c>
      <c r="I637" s="27">
        <v>300</v>
      </c>
    </row>
    <row r="638" spans="1:9">
      <c r="A638" s="38" t="e">
        <f>IF(#REF!=Sheet1!B638,TRUE, FALSE)</f>
        <v>#REF!</v>
      </c>
      <c r="B638" s="28" t="s">
        <v>1857</v>
      </c>
      <c r="C638" s="25" t="s">
        <v>1858</v>
      </c>
      <c r="D638" s="26">
        <v>0</v>
      </c>
      <c r="E638" s="26">
        <v>0</v>
      </c>
      <c r="F638" s="26">
        <v>947700</v>
      </c>
      <c r="G638" s="26">
        <v>947700</v>
      </c>
      <c r="H638" s="27">
        <v>0</v>
      </c>
      <c r="I638" s="27">
        <v>0</v>
      </c>
    </row>
    <row r="639" spans="1:9">
      <c r="A639" s="38" t="e">
        <f>IF(#REF!=Sheet1!B639,TRUE, FALSE)</f>
        <v>#REF!</v>
      </c>
      <c r="B639" s="28" t="s">
        <v>1859</v>
      </c>
      <c r="C639" s="25" t="s">
        <v>1860</v>
      </c>
      <c r="D639" s="26">
        <v>0</v>
      </c>
      <c r="E639" s="26">
        <v>0</v>
      </c>
      <c r="F639" s="26">
        <v>934440</v>
      </c>
      <c r="G639" s="26">
        <v>934440</v>
      </c>
      <c r="H639" s="27">
        <v>0</v>
      </c>
      <c r="I639" s="27">
        <v>0</v>
      </c>
    </row>
    <row r="640" spans="1:9">
      <c r="A640" s="38" t="e">
        <f>IF(#REF!=Sheet1!B640,TRUE, FALSE)</f>
        <v>#REF!</v>
      </c>
      <c r="B640" s="28" t="s">
        <v>1861</v>
      </c>
      <c r="C640" s="25" t="s">
        <v>1862</v>
      </c>
      <c r="D640" s="26">
        <v>0</v>
      </c>
      <c r="E640" s="26">
        <v>0</v>
      </c>
      <c r="F640" s="26">
        <v>5440500</v>
      </c>
      <c r="G640" s="26">
        <v>5780970</v>
      </c>
      <c r="H640" s="27">
        <v>0</v>
      </c>
      <c r="I640" s="27">
        <v>340470</v>
      </c>
    </row>
    <row r="641" spans="1:9">
      <c r="A641" s="38" t="e">
        <f>IF(#REF!=Sheet1!B641,TRUE, FALSE)</f>
        <v>#REF!</v>
      </c>
      <c r="B641" s="28" t="s">
        <v>1863</v>
      </c>
      <c r="C641" s="25" t="s">
        <v>1864</v>
      </c>
      <c r="D641" s="26">
        <v>0</v>
      </c>
      <c r="E641" s="26">
        <v>0</v>
      </c>
      <c r="F641" s="26">
        <v>2070900</v>
      </c>
      <c r="G641" s="26">
        <v>2070900</v>
      </c>
      <c r="H641" s="27">
        <v>0</v>
      </c>
      <c r="I641" s="27">
        <v>0</v>
      </c>
    </row>
    <row r="642" spans="1:9">
      <c r="A642" s="38" t="e">
        <f>IF(#REF!=Sheet1!B642,TRUE, FALSE)</f>
        <v>#REF!</v>
      </c>
      <c r="B642" s="28" t="s">
        <v>1865</v>
      </c>
      <c r="C642" s="25" t="s">
        <v>1866</v>
      </c>
      <c r="D642" s="26">
        <v>0</v>
      </c>
      <c r="E642" s="26">
        <v>0</v>
      </c>
      <c r="F642" s="26">
        <v>2530125</v>
      </c>
      <c r="G642" s="26">
        <v>2530200</v>
      </c>
      <c r="H642" s="27">
        <v>0</v>
      </c>
      <c r="I642" s="27">
        <v>75</v>
      </c>
    </row>
    <row r="643" spans="1:9">
      <c r="A643" s="38" t="e">
        <f>IF(#REF!=Sheet1!B643,TRUE, FALSE)</f>
        <v>#REF!</v>
      </c>
      <c r="B643" s="28" t="s">
        <v>1867</v>
      </c>
      <c r="C643" s="25" t="s">
        <v>1868</v>
      </c>
      <c r="D643" s="26">
        <v>0</v>
      </c>
      <c r="E643" s="26">
        <v>0</v>
      </c>
      <c r="F643" s="26">
        <v>2246400</v>
      </c>
      <c r="G643" s="26">
        <v>2253600</v>
      </c>
      <c r="H643" s="27">
        <v>0</v>
      </c>
      <c r="I643" s="27">
        <v>7200</v>
      </c>
    </row>
    <row r="644" spans="1:9">
      <c r="A644" s="38" t="e">
        <f>IF(#REF!=Sheet1!B644,TRUE, FALSE)</f>
        <v>#REF!</v>
      </c>
      <c r="B644" s="28" t="s">
        <v>1869</v>
      </c>
      <c r="C644" s="25" t="s">
        <v>1870</v>
      </c>
      <c r="D644" s="26">
        <v>0</v>
      </c>
      <c r="E644" s="26">
        <v>0</v>
      </c>
      <c r="F644" s="26">
        <v>1491750</v>
      </c>
      <c r="G644" s="26">
        <v>1485700</v>
      </c>
      <c r="H644" s="27">
        <v>6050</v>
      </c>
      <c r="I644" s="27">
        <v>0</v>
      </c>
    </row>
    <row r="645" spans="1:9">
      <c r="A645" s="38" t="e">
        <f>IF(#REF!=Sheet1!B645,TRUE, FALSE)</f>
        <v>#REF!</v>
      </c>
      <c r="B645" s="28" t="s">
        <v>1871</v>
      </c>
      <c r="C645" s="25" t="s">
        <v>1872</v>
      </c>
      <c r="D645" s="26">
        <v>0</v>
      </c>
      <c r="E645" s="26">
        <v>0</v>
      </c>
      <c r="F645" s="26">
        <v>3815370</v>
      </c>
      <c r="G645" s="26">
        <v>3815370</v>
      </c>
      <c r="H645" s="27">
        <v>0</v>
      </c>
      <c r="I645" s="27">
        <v>0</v>
      </c>
    </row>
    <row r="646" spans="1:9">
      <c r="A646" s="38" t="e">
        <f>IF(#REF!=Sheet1!B646,TRUE, FALSE)</f>
        <v>#REF!</v>
      </c>
      <c r="B646" s="28" t="s">
        <v>1873</v>
      </c>
      <c r="C646" s="25" t="s">
        <v>1874</v>
      </c>
      <c r="D646" s="26">
        <v>0</v>
      </c>
      <c r="E646" s="26">
        <v>0</v>
      </c>
      <c r="F646" s="26">
        <v>533325</v>
      </c>
      <c r="G646" s="26">
        <v>533325</v>
      </c>
      <c r="H646" s="27">
        <v>0</v>
      </c>
      <c r="I646" s="27">
        <v>0</v>
      </c>
    </row>
    <row r="647" spans="1:9">
      <c r="A647" s="38" t="e">
        <f>IF(#REF!=Sheet1!B647,TRUE, FALSE)</f>
        <v>#REF!</v>
      </c>
      <c r="B647" s="28" t="s">
        <v>1875</v>
      </c>
      <c r="C647" s="25" t="s">
        <v>1876</v>
      </c>
      <c r="D647" s="26">
        <v>0</v>
      </c>
      <c r="E647" s="26">
        <v>0</v>
      </c>
      <c r="F647" s="26">
        <v>3464370</v>
      </c>
      <c r="G647" s="26">
        <v>3464370</v>
      </c>
      <c r="H647" s="27">
        <v>0</v>
      </c>
      <c r="I647" s="27">
        <v>0</v>
      </c>
    </row>
    <row r="648" spans="1:9">
      <c r="A648" s="38" t="e">
        <f>IF(#REF!=Sheet1!B648,TRUE, FALSE)</f>
        <v>#REF!</v>
      </c>
      <c r="B648" s="28" t="s">
        <v>1877</v>
      </c>
      <c r="C648" s="25" t="s">
        <v>1878</v>
      </c>
      <c r="D648" s="26">
        <v>0</v>
      </c>
      <c r="E648" s="26">
        <v>0</v>
      </c>
      <c r="F648" s="26">
        <v>1263600</v>
      </c>
      <c r="G648" s="26">
        <v>1263600</v>
      </c>
      <c r="H648" s="27">
        <v>0</v>
      </c>
      <c r="I648" s="27">
        <v>0</v>
      </c>
    </row>
    <row r="649" spans="1:9">
      <c r="A649" s="38" t="e">
        <f>IF(#REF!=Sheet1!B649,TRUE, FALSE)</f>
        <v>#REF!</v>
      </c>
      <c r="B649" s="28" t="s">
        <v>1879</v>
      </c>
      <c r="C649" s="25" t="s">
        <v>1880</v>
      </c>
      <c r="D649" s="26">
        <v>0</v>
      </c>
      <c r="E649" s="26">
        <v>0</v>
      </c>
      <c r="F649" s="26">
        <v>631800</v>
      </c>
      <c r="G649" s="26">
        <v>631800</v>
      </c>
      <c r="H649" s="27">
        <v>0</v>
      </c>
      <c r="I649" s="27">
        <v>0</v>
      </c>
    </row>
    <row r="650" spans="1:9">
      <c r="A650" s="38" t="e">
        <f>IF(#REF!=Sheet1!B650,TRUE, FALSE)</f>
        <v>#REF!</v>
      </c>
      <c r="B650" s="28" t="s">
        <v>1881</v>
      </c>
      <c r="C650" s="25" t="s">
        <v>1882</v>
      </c>
      <c r="D650" s="26">
        <v>0</v>
      </c>
      <c r="E650" s="26">
        <v>0</v>
      </c>
      <c r="F650" s="26">
        <v>1372020</v>
      </c>
      <c r="G650" s="26">
        <v>1825200</v>
      </c>
      <c r="H650" s="27">
        <v>0</v>
      </c>
      <c r="I650" s="27">
        <v>453180</v>
      </c>
    </row>
    <row r="651" spans="1:9">
      <c r="A651" s="38" t="e">
        <f>IF(#REF!=Sheet1!B651,TRUE, FALSE)</f>
        <v>#REF!</v>
      </c>
      <c r="B651" s="28" t="s">
        <v>1883</v>
      </c>
      <c r="C651" s="25" t="s">
        <v>1884</v>
      </c>
      <c r="D651" s="26">
        <v>0</v>
      </c>
      <c r="E651" s="26">
        <v>0</v>
      </c>
      <c r="F651" s="26">
        <v>631800</v>
      </c>
      <c r="G651" s="26">
        <v>631800</v>
      </c>
      <c r="H651" s="27">
        <v>0</v>
      </c>
      <c r="I651" s="27">
        <v>0</v>
      </c>
    </row>
    <row r="652" spans="1:9">
      <c r="A652" s="38" t="e">
        <f>IF(#REF!=Sheet1!B652,TRUE, FALSE)</f>
        <v>#REF!</v>
      </c>
      <c r="B652" s="28" t="s">
        <v>1885</v>
      </c>
      <c r="C652" s="25" t="s">
        <v>1886</v>
      </c>
      <c r="D652" s="26">
        <v>0</v>
      </c>
      <c r="E652" s="26">
        <v>0</v>
      </c>
      <c r="F652" s="26">
        <v>210600</v>
      </c>
      <c r="G652" s="26">
        <v>210600</v>
      </c>
      <c r="H652" s="27">
        <v>0</v>
      </c>
      <c r="I652" s="27">
        <v>0</v>
      </c>
    </row>
    <row r="653" spans="1:9">
      <c r="A653" s="38" t="e">
        <f>IF(#REF!=Sheet1!B653,TRUE, FALSE)</f>
        <v>#REF!</v>
      </c>
      <c r="B653" s="28" t="s">
        <v>1887</v>
      </c>
      <c r="C653" s="25" t="s">
        <v>1888</v>
      </c>
      <c r="D653" s="26">
        <v>0</v>
      </c>
      <c r="E653" s="26">
        <v>0</v>
      </c>
      <c r="F653" s="26">
        <v>877500</v>
      </c>
      <c r="G653" s="26">
        <v>877600</v>
      </c>
      <c r="H653" s="27">
        <v>0</v>
      </c>
      <c r="I653" s="27">
        <v>100</v>
      </c>
    </row>
    <row r="654" spans="1:9">
      <c r="A654" s="38" t="e">
        <f>IF(#REF!=Sheet1!B654,TRUE, FALSE)</f>
        <v>#REF!</v>
      </c>
      <c r="B654" s="28" t="s">
        <v>1889</v>
      </c>
      <c r="C654" s="25" t="s">
        <v>1890</v>
      </c>
      <c r="D654" s="26">
        <v>0</v>
      </c>
      <c r="E654" s="26">
        <v>0</v>
      </c>
      <c r="F654" s="26">
        <v>1228500</v>
      </c>
      <c r="G654" s="26">
        <v>1228500</v>
      </c>
      <c r="H654" s="27">
        <v>0</v>
      </c>
      <c r="I654" s="27">
        <v>0</v>
      </c>
    </row>
    <row r="655" spans="1:9">
      <c r="A655" s="38" t="e">
        <f>IF(#REF!=Sheet1!B655,TRUE, FALSE)</f>
        <v>#REF!</v>
      </c>
      <c r="B655" s="28" t="s">
        <v>1891</v>
      </c>
      <c r="C655" s="25" t="s">
        <v>1892</v>
      </c>
      <c r="D655" s="26">
        <v>244500</v>
      </c>
      <c r="E655" s="26">
        <v>0</v>
      </c>
      <c r="F655" s="26">
        <v>982800</v>
      </c>
      <c r="G655" s="26">
        <v>1230500</v>
      </c>
      <c r="H655" s="27">
        <v>0</v>
      </c>
      <c r="I655" s="27">
        <v>3200</v>
      </c>
    </row>
    <row r="656" spans="1:9">
      <c r="A656" s="38" t="e">
        <f>IF(#REF!=Sheet1!B656,TRUE, FALSE)</f>
        <v>#REF!</v>
      </c>
      <c r="B656" s="28" t="s">
        <v>1893</v>
      </c>
      <c r="C656" s="25" t="s">
        <v>1894</v>
      </c>
      <c r="D656" s="26">
        <v>0</v>
      </c>
      <c r="E656" s="26">
        <v>0</v>
      </c>
      <c r="F656" s="26">
        <v>315900</v>
      </c>
      <c r="G656" s="26">
        <v>315900</v>
      </c>
      <c r="H656" s="27">
        <v>0</v>
      </c>
      <c r="I656" s="27">
        <v>0</v>
      </c>
    </row>
    <row r="657" spans="1:9">
      <c r="A657" s="38" t="e">
        <f>IF(#REF!=Sheet1!B657,TRUE, FALSE)</f>
        <v>#REF!</v>
      </c>
      <c r="B657" s="28" t="s">
        <v>1895</v>
      </c>
      <c r="C657" s="25" t="s">
        <v>1896</v>
      </c>
      <c r="D657" s="26">
        <v>0</v>
      </c>
      <c r="E657" s="26">
        <v>0</v>
      </c>
      <c r="F657" s="26">
        <v>315900</v>
      </c>
      <c r="G657" s="26">
        <v>315900</v>
      </c>
      <c r="H657" s="27">
        <v>0</v>
      </c>
      <c r="I657" s="27">
        <v>0</v>
      </c>
    </row>
    <row r="658" spans="1:9">
      <c r="A658" s="38" t="e">
        <f>IF(#REF!=Sheet1!B658,TRUE, FALSE)</f>
        <v>#REF!</v>
      </c>
      <c r="B658" s="28" t="s">
        <v>1897</v>
      </c>
      <c r="C658" s="25" t="s">
        <v>1898</v>
      </c>
      <c r="D658" s="26">
        <v>0</v>
      </c>
      <c r="E658" s="26">
        <v>0</v>
      </c>
      <c r="F658" s="26">
        <v>2843100</v>
      </c>
      <c r="G658" s="26">
        <v>2843100</v>
      </c>
      <c r="H658" s="27">
        <v>0</v>
      </c>
      <c r="I658" s="27">
        <v>0</v>
      </c>
    </row>
    <row r="659" spans="1:9">
      <c r="A659" s="38" t="e">
        <f>IF(#REF!=Sheet1!B659,TRUE, FALSE)</f>
        <v>#REF!</v>
      </c>
      <c r="B659" s="28" t="s">
        <v>1899</v>
      </c>
      <c r="C659" s="25" t="s">
        <v>1900</v>
      </c>
      <c r="D659" s="26">
        <v>0</v>
      </c>
      <c r="E659" s="26">
        <v>0</v>
      </c>
      <c r="F659" s="26">
        <v>2527200</v>
      </c>
      <c r="G659" s="26">
        <v>2527200</v>
      </c>
      <c r="H659" s="27">
        <v>0</v>
      </c>
      <c r="I659" s="27">
        <v>0</v>
      </c>
    </row>
    <row r="660" spans="1:9">
      <c r="A660" s="38" t="e">
        <f>IF(#REF!=Sheet1!B660,TRUE, FALSE)</f>
        <v>#REF!</v>
      </c>
      <c r="B660" s="28" t="s">
        <v>1901</v>
      </c>
      <c r="C660" s="25" t="s">
        <v>1902</v>
      </c>
      <c r="D660" s="26">
        <v>0</v>
      </c>
      <c r="E660" s="26">
        <v>0</v>
      </c>
      <c r="F660" s="26">
        <v>745290</v>
      </c>
      <c r="G660" s="26">
        <v>745300</v>
      </c>
      <c r="H660" s="27">
        <v>0</v>
      </c>
      <c r="I660" s="27">
        <v>10</v>
      </c>
    </row>
    <row r="661" spans="1:9">
      <c r="A661" s="38" t="e">
        <f>IF(#REF!=Sheet1!B661,TRUE, FALSE)</f>
        <v>#REF!</v>
      </c>
      <c r="B661" s="28" t="s">
        <v>1903</v>
      </c>
      <c r="C661" s="25" t="s">
        <v>1904</v>
      </c>
      <c r="D661" s="26">
        <v>0</v>
      </c>
      <c r="E661" s="26">
        <v>0</v>
      </c>
      <c r="F661" s="26">
        <v>631800</v>
      </c>
      <c r="G661" s="26">
        <v>631800</v>
      </c>
      <c r="H661" s="27">
        <v>0</v>
      </c>
      <c r="I661" s="27">
        <v>0</v>
      </c>
    </row>
    <row r="662" spans="1:9">
      <c r="A662" s="38" t="e">
        <f>IF(#REF!=Sheet1!B662,TRUE, FALSE)</f>
        <v>#REF!</v>
      </c>
      <c r="B662" s="28" t="s">
        <v>1905</v>
      </c>
      <c r="C662" s="25" t="s">
        <v>1906</v>
      </c>
      <c r="D662" s="26">
        <v>0</v>
      </c>
      <c r="E662" s="26">
        <v>0</v>
      </c>
      <c r="F662" s="26">
        <v>1263600</v>
      </c>
      <c r="G662" s="26">
        <v>947700</v>
      </c>
      <c r="H662" s="27">
        <v>315900</v>
      </c>
      <c r="I662" s="27">
        <v>0</v>
      </c>
    </row>
    <row r="663" spans="1:9">
      <c r="A663" s="38" t="e">
        <f>IF(#REF!=Sheet1!B663,TRUE, FALSE)</f>
        <v>#REF!</v>
      </c>
      <c r="B663" s="28" t="s">
        <v>1907</v>
      </c>
      <c r="C663" s="25" t="s">
        <v>1908</v>
      </c>
      <c r="D663" s="26">
        <v>0</v>
      </c>
      <c r="E663" s="26">
        <v>0</v>
      </c>
      <c r="F663" s="26">
        <v>315900</v>
      </c>
      <c r="G663" s="26">
        <v>315900</v>
      </c>
      <c r="H663" s="27">
        <v>0</v>
      </c>
      <c r="I663" s="27">
        <v>0</v>
      </c>
    </row>
    <row r="664" spans="1:9">
      <c r="A664" s="38" t="e">
        <f>IF(#REF!=Sheet1!B664,TRUE, FALSE)</f>
        <v>#REF!</v>
      </c>
      <c r="B664" s="28" t="s">
        <v>1909</v>
      </c>
      <c r="C664" s="25" t="s">
        <v>1910</v>
      </c>
      <c r="D664" s="26">
        <v>0</v>
      </c>
      <c r="E664" s="26">
        <v>0</v>
      </c>
      <c r="F664" s="26">
        <v>1333800</v>
      </c>
      <c r="G664" s="26">
        <v>1333800</v>
      </c>
      <c r="H664" s="27">
        <v>0</v>
      </c>
      <c r="I664" s="27">
        <v>0</v>
      </c>
    </row>
    <row r="665" spans="1:9">
      <c r="A665" s="38" t="e">
        <f>IF(#REF!=Sheet1!B665,TRUE, FALSE)</f>
        <v>#REF!</v>
      </c>
      <c r="B665" s="28" t="s">
        <v>1911</v>
      </c>
      <c r="C665" s="25" t="s">
        <v>1912</v>
      </c>
      <c r="D665" s="26">
        <v>0</v>
      </c>
      <c r="E665" s="26">
        <v>0</v>
      </c>
      <c r="F665" s="26">
        <v>18000</v>
      </c>
      <c r="G665" s="25"/>
      <c r="H665" s="27">
        <v>18000</v>
      </c>
      <c r="I665" s="27">
        <v>0</v>
      </c>
    </row>
    <row r="666" spans="1:9">
      <c r="A666" s="38" t="e">
        <f>IF(#REF!=Sheet1!B666,TRUE, FALSE)</f>
        <v>#REF!</v>
      </c>
      <c r="B666" s="28" t="s">
        <v>1913</v>
      </c>
      <c r="C666" s="25" t="s">
        <v>1914</v>
      </c>
      <c r="D666" s="26">
        <v>0</v>
      </c>
      <c r="E666" s="26">
        <v>0</v>
      </c>
      <c r="F666" s="26">
        <v>113400</v>
      </c>
      <c r="G666" s="26">
        <v>114000</v>
      </c>
      <c r="H666" s="27">
        <v>0</v>
      </c>
      <c r="I666" s="27">
        <v>600</v>
      </c>
    </row>
    <row r="667" spans="1:9">
      <c r="A667" s="38" t="e">
        <f>IF(#REF!=Sheet1!B667,TRUE, FALSE)</f>
        <v>#REF!</v>
      </c>
      <c r="B667" s="28" t="s">
        <v>1915</v>
      </c>
      <c r="C667" s="25" t="s">
        <v>1916</v>
      </c>
      <c r="D667" s="26">
        <v>0</v>
      </c>
      <c r="E667" s="26">
        <v>0</v>
      </c>
      <c r="F667" s="26">
        <v>5559840</v>
      </c>
      <c r="G667" s="26">
        <v>5559900</v>
      </c>
      <c r="H667" s="27">
        <v>0</v>
      </c>
      <c r="I667" s="27">
        <v>60</v>
      </c>
    </row>
    <row r="668" spans="1:9">
      <c r="A668" s="38" t="e">
        <f>IF(#REF!=Sheet1!B668,TRUE, FALSE)</f>
        <v>#REF!</v>
      </c>
      <c r="B668" s="28" t="s">
        <v>1917</v>
      </c>
      <c r="C668" s="25" t="s">
        <v>1918</v>
      </c>
      <c r="D668" s="26">
        <v>0</v>
      </c>
      <c r="E668" s="26">
        <v>38000</v>
      </c>
      <c r="F668" s="25"/>
      <c r="G668" s="25"/>
      <c r="H668" s="27">
        <v>0</v>
      </c>
      <c r="I668" s="27">
        <v>38000</v>
      </c>
    </row>
    <row r="669" spans="1:9">
      <c r="A669" s="38" t="e">
        <f>IF(#REF!=Sheet1!B669,TRUE, FALSE)</f>
        <v>#REF!</v>
      </c>
      <c r="B669" s="28" t="s">
        <v>1919</v>
      </c>
      <c r="C669" s="25" t="s">
        <v>1920</v>
      </c>
      <c r="D669" s="26">
        <v>2240855</v>
      </c>
      <c r="E669" s="26">
        <v>0</v>
      </c>
      <c r="F669" s="25"/>
      <c r="G669" s="25"/>
      <c r="H669" s="27">
        <v>2240855</v>
      </c>
      <c r="I669" s="27">
        <v>0</v>
      </c>
    </row>
    <row r="670" spans="1:9">
      <c r="A670" s="38" t="e">
        <f>IF(#REF!=Sheet1!B670,TRUE, FALSE)</f>
        <v>#REF!</v>
      </c>
      <c r="B670" s="28" t="s">
        <v>1921</v>
      </c>
      <c r="C670" s="25" t="s">
        <v>932</v>
      </c>
      <c r="D670" s="26">
        <v>134160</v>
      </c>
      <c r="E670" s="26">
        <v>0</v>
      </c>
      <c r="F670" s="25"/>
      <c r="G670" s="25"/>
      <c r="H670" s="27">
        <v>134160</v>
      </c>
      <c r="I670" s="27">
        <v>0</v>
      </c>
    </row>
    <row r="671" spans="1:9">
      <c r="A671" s="38" t="e">
        <f>IF(#REF!=Sheet1!B671,TRUE, FALSE)</f>
        <v>#REF!</v>
      </c>
      <c r="B671" s="28" t="s">
        <v>1922</v>
      </c>
      <c r="C671" s="25" t="s">
        <v>1923</v>
      </c>
      <c r="D671" s="26">
        <v>0</v>
      </c>
      <c r="E671" s="26">
        <v>950200</v>
      </c>
      <c r="F671" s="26">
        <v>947700</v>
      </c>
      <c r="G671" s="25"/>
      <c r="H671" s="27">
        <v>0</v>
      </c>
      <c r="I671" s="27">
        <v>2500</v>
      </c>
    </row>
    <row r="672" spans="1:9">
      <c r="A672" s="38" t="e">
        <f>IF(#REF!=Sheet1!B672,TRUE, FALSE)</f>
        <v>#REF!</v>
      </c>
      <c r="B672" s="28" t="s">
        <v>1924</v>
      </c>
      <c r="C672" s="25" t="s">
        <v>1925</v>
      </c>
      <c r="D672" s="26">
        <v>565500</v>
      </c>
      <c r="E672" s="26">
        <v>0</v>
      </c>
      <c r="F672" s="25"/>
      <c r="G672" s="25"/>
      <c r="H672" s="27">
        <v>565500</v>
      </c>
      <c r="I672" s="27">
        <v>0</v>
      </c>
    </row>
    <row r="673" spans="1:9">
      <c r="A673" s="38" t="e">
        <f>IF(#REF!=Sheet1!B673,TRUE, FALSE)</f>
        <v>#REF!</v>
      </c>
      <c r="B673" s="28" t="s">
        <v>1926</v>
      </c>
      <c r="C673" s="25" t="s">
        <v>1927</v>
      </c>
      <c r="D673" s="26">
        <v>1193400</v>
      </c>
      <c r="E673" s="26">
        <v>0</v>
      </c>
      <c r="F673" s="26">
        <v>280800</v>
      </c>
      <c r="G673" s="26">
        <v>280800</v>
      </c>
      <c r="H673" s="27">
        <v>1193400</v>
      </c>
      <c r="I673" s="27">
        <v>0</v>
      </c>
    </row>
    <row r="674" spans="1:9">
      <c r="A674" s="38" t="e">
        <f>IF(#REF!=Sheet1!B674,TRUE, FALSE)</f>
        <v>#REF!</v>
      </c>
      <c r="B674" s="28" t="s">
        <v>1928</v>
      </c>
      <c r="C674" s="25" t="s">
        <v>1929</v>
      </c>
      <c r="D674" s="26">
        <v>66150</v>
      </c>
      <c r="E674" s="26">
        <v>0</v>
      </c>
      <c r="F674" s="25"/>
      <c r="G674" s="25"/>
      <c r="H674" s="27">
        <v>66150</v>
      </c>
      <c r="I674" s="27">
        <v>0</v>
      </c>
    </row>
    <row r="675" spans="1:9">
      <c r="A675" s="38" t="e">
        <f>IF(#REF!=Sheet1!B675,TRUE, FALSE)</f>
        <v>#REF!</v>
      </c>
      <c r="B675" s="28" t="s">
        <v>1930</v>
      </c>
      <c r="C675" s="25" t="s">
        <v>1931</v>
      </c>
      <c r="D675" s="26">
        <v>47500</v>
      </c>
      <c r="E675" s="26">
        <v>0</v>
      </c>
      <c r="F675" s="25"/>
      <c r="G675" s="25"/>
      <c r="H675" s="27">
        <v>47500</v>
      </c>
      <c r="I675" s="27">
        <v>0</v>
      </c>
    </row>
    <row r="676" spans="1:9">
      <c r="A676" s="38" t="e">
        <f>IF(#REF!=Sheet1!B676,TRUE, FALSE)</f>
        <v>#REF!</v>
      </c>
      <c r="B676" s="28" t="s">
        <v>1932</v>
      </c>
      <c r="C676" s="25" t="s">
        <v>1933</v>
      </c>
      <c r="D676" s="26">
        <v>315900</v>
      </c>
      <c r="E676" s="26">
        <v>0</v>
      </c>
      <c r="F676" s="25"/>
      <c r="G676" s="26">
        <v>333450</v>
      </c>
      <c r="H676" s="27">
        <v>0</v>
      </c>
      <c r="I676" s="27">
        <v>17550</v>
      </c>
    </row>
    <row r="677" spans="1:9">
      <c r="A677" s="38" t="e">
        <f>IF(#REF!=Sheet1!B677,TRUE, FALSE)</f>
        <v>#REF!</v>
      </c>
      <c r="B677" s="28" t="s">
        <v>1934</v>
      </c>
      <c r="C677" s="25" t="s">
        <v>1935</v>
      </c>
      <c r="D677" s="26">
        <v>0</v>
      </c>
      <c r="E677" s="26">
        <v>280800</v>
      </c>
      <c r="F677" s="25"/>
      <c r="G677" s="25"/>
      <c r="H677" s="27">
        <v>0</v>
      </c>
      <c r="I677" s="27">
        <v>280800</v>
      </c>
    </row>
    <row r="678" spans="1:9">
      <c r="A678" s="38" t="e">
        <f>IF(#REF!=Sheet1!B678,TRUE, FALSE)</f>
        <v>#REF!</v>
      </c>
      <c r="B678" s="28" t="s">
        <v>1936</v>
      </c>
      <c r="C678" s="25" t="s">
        <v>1937</v>
      </c>
      <c r="D678" s="26">
        <v>0</v>
      </c>
      <c r="E678" s="26">
        <v>0</v>
      </c>
      <c r="F678" s="26">
        <v>1604070</v>
      </c>
      <c r="G678" s="26">
        <v>1604070</v>
      </c>
      <c r="H678" s="27">
        <v>0</v>
      </c>
      <c r="I678" s="27">
        <v>0</v>
      </c>
    </row>
    <row r="679" spans="1:9">
      <c r="A679" s="38" t="e">
        <f>IF(#REF!=Sheet1!B679,TRUE, FALSE)</f>
        <v>#REF!</v>
      </c>
      <c r="B679" s="28" t="s">
        <v>1938</v>
      </c>
      <c r="C679" s="25" t="s">
        <v>1939</v>
      </c>
      <c r="D679" s="26">
        <v>0</v>
      </c>
      <c r="E679" s="26">
        <v>0</v>
      </c>
      <c r="F679" s="26">
        <v>1714830</v>
      </c>
      <c r="G679" s="26">
        <v>1714900</v>
      </c>
      <c r="H679" s="27">
        <v>0</v>
      </c>
      <c r="I679" s="27">
        <v>70</v>
      </c>
    </row>
    <row r="680" spans="1:9">
      <c r="A680" s="38" t="e">
        <f>IF(#REF!=Sheet1!B680,TRUE, FALSE)</f>
        <v>#REF!</v>
      </c>
      <c r="B680" s="28" t="s">
        <v>1940</v>
      </c>
      <c r="C680" s="25" t="s">
        <v>1941</v>
      </c>
      <c r="D680" s="26">
        <v>0</v>
      </c>
      <c r="E680" s="26">
        <v>0</v>
      </c>
      <c r="F680" s="26">
        <v>11450790</v>
      </c>
      <c r="G680" s="26">
        <v>12115900</v>
      </c>
      <c r="H680" s="27">
        <v>0</v>
      </c>
      <c r="I680" s="27">
        <v>665110</v>
      </c>
    </row>
    <row r="681" spans="1:9">
      <c r="A681" s="38" t="e">
        <f>IF(#REF!=Sheet1!B681,TRUE, FALSE)</f>
        <v>#REF!</v>
      </c>
      <c r="B681" s="28" t="s">
        <v>1942</v>
      </c>
      <c r="C681" s="25" t="s">
        <v>1943</v>
      </c>
      <c r="D681" s="26">
        <v>0</v>
      </c>
      <c r="E681" s="26">
        <v>0</v>
      </c>
      <c r="F681" s="26">
        <v>280800</v>
      </c>
      <c r="G681" s="26">
        <v>280800</v>
      </c>
      <c r="H681" s="27">
        <v>0</v>
      </c>
      <c r="I681" s="27">
        <v>0</v>
      </c>
    </row>
    <row r="682" spans="1:9">
      <c r="A682" s="38" t="e">
        <f>IF(#REF!=Sheet1!B682,TRUE, FALSE)</f>
        <v>#REF!</v>
      </c>
      <c r="B682" s="28" t="s">
        <v>1944</v>
      </c>
      <c r="C682" s="25" t="s">
        <v>1945</v>
      </c>
      <c r="D682" s="26">
        <v>0</v>
      </c>
      <c r="E682" s="26">
        <v>0</v>
      </c>
      <c r="F682" s="26">
        <v>2035800</v>
      </c>
      <c r="G682" s="26">
        <v>2035800</v>
      </c>
      <c r="H682" s="27">
        <v>0</v>
      </c>
      <c r="I682" s="27">
        <v>0</v>
      </c>
    </row>
    <row r="683" spans="1:9">
      <c r="A683" s="38" t="e">
        <f>IF(#REF!=Sheet1!B683,TRUE, FALSE)</f>
        <v>#REF!</v>
      </c>
      <c r="B683" s="28" t="s">
        <v>1946</v>
      </c>
      <c r="C683" s="25" t="s">
        <v>1947</v>
      </c>
      <c r="D683" s="26">
        <v>0</v>
      </c>
      <c r="E683" s="26">
        <v>0</v>
      </c>
      <c r="F683" s="26">
        <v>877500</v>
      </c>
      <c r="G683" s="26">
        <v>877550</v>
      </c>
      <c r="H683" s="27">
        <v>0</v>
      </c>
      <c r="I683" s="27">
        <v>50</v>
      </c>
    </row>
    <row r="684" spans="1:9">
      <c r="A684" s="38" t="e">
        <f>IF(#REF!=Sheet1!B684,TRUE, FALSE)</f>
        <v>#REF!</v>
      </c>
      <c r="B684" s="28" t="s">
        <v>1948</v>
      </c>
      <c r="C684" s="25" t="s">
        <v>1949</v>
      </c>
      <c r="D684" s="26">
        <v>0</v>
      </c>
      <c r="E684" s="26">
        <v>0</v>
      </c>
      <c r="F684" s="26">
        <v>1315800</v>
      </c>
      <c r="G684" s="26">
        <v>1368000</v>
      </c>
      <c r="H684" s="27">
        <v>0</v>
      </c>
      <c r="I684" s="27">
        <v>52200</v>
      </c>
    </row>
    <row r="685" spans="1:9">
      <c r="A685" s="38" t="e">
        <f>IF(#REF!=Sheet1!B685,TRUE, FALSE)</f>
        <v>#REF!</v>
      </c>
      <c r="B685" s="28" t="s">
        <v>1950</v>
      </c>
      <c r="C685" s="25" t="s">
        <v>1951</v>
      </c>
      <c r="D685" s="26">
        <v>0</v>
      </c>
      <c r="E685" s="26">
        <v>0</v>
      </c>
      <c r="F685" s="26">
        <v>1053000</v>
      </c>
      <c r="G685" s="26">
        <v>1053000</v>
      </c>
      <c r="H685" s="27">
        <v>0</v>
      </c>
      <c r="I685" s="27">
        <v>0</v>
      </c>
    </row>
    <row r="686" spans="1:9">
      <c r="A686" s="38" t="e">
        <f>IF(#REF!=Sheet1!B686,TRUE, FALSE)</f>
        <v>#REF!</v>
      </c>
      <c r="B686" s="28" t="s">
        <v>1952</v>
      </c>
      <c r="C686" s="25" t="s">
        <v>1953</v>
      </c>
      <c r="D686" s="26">
        <v>0</v>
      </c>
      <c r="E686" s="26">
        <v>0</v>
      </c>
      <c r="F686" s="26">
        <v>561600</v>
      </c>
      <c r="G686" s="26">
        <v>561600</v>
      </c>
      <c r="H686" s="27">
        <v>0</v>
      </c>
      <c r="I686" s="27">
        <v>0</v>
      </c>
    </row>
    <row r="687" spans="1:9">
      <c r="A687" s="38" t="e">
        <f>IF(#REF!=Sheet1!B687,TRUE, FALSE)</f>
        <v>#REF!</v>
      </c>
      <c r="B687" s="28" t="s">
        <v>1954</v>
      </c>
      <c r="C687" s="25" t="s">
        <v>1955</v>
      </c>
      <c r="D687" s="26">
        <v>0</v>
      </c>
      <c r="E687" s="26">
        <v>0</v>
      </c>
      <c r="F687" s="26">
        <v>1053000</v>
      </c>
      <c r="G687" s="26">
        <v>1053000</v>
      </c>
      <c r="H687" s="27">
        <v>0</v>
      </c>
      <c r="I687" s="27">
        <v>0</v>
      </c>
    </row>
    <row r="688" spans="1:9">
      <c r="A688" s="38" t="e">
        <f>IF(#REF!=Sheet1!B688,TRUE, FALSE)</f>
        <v>#REF!</v>
      </c>
      <c r="B688" s="28" t="s">
        <v>1956</v>
      </c>
      <c r="C688" s="25" t="s">
        <v>1957</v>
      </c>
      <c r="D688" s="26">
        <v>0</v>
      </c>
      <c r="E688" s="26">
        <v>0</v>
      </c>
      <c r="F688" s="26">
        <v>433005</v>
      </c>
      <c r="G688" s="26">
        <v>433000</v>
      </c>
      <c r="H688" s="27">
        <v>5</v>
      </c>
      <c r="I688" s="27">
        <v>0</v>
      </c>
    </row>
    <row r="689" spans="1:9">
      <c r="A689" s="38" t="e">
        <f>IF(#REF!=Sheet1!B689,TRUE, FALSE)</f>
        <v>#REF!</v>
      </c>
      <c r="B689" s="28" t="s">
        <v>1958</v>
      </c>
      <c r="C689" s="25" t="s">
        <v>1959</v>
      </c>
      <c r="D689" s="26">
        <v>0</v>
      </c>
      <c r="E689" s="26">
        <v>0</v>
      </c>
      <c r="F689" s="26">
        <v>263700</v>
      </c>
      <c r="G689" s="26">
        <v>263700</v>
      </c>
      <c r="H689" s="27">
        <v>0</v>
      </c>
      <c r="I689" s="27">
        <v>0</v>
      </c>
    </row>
    <row r="690" spans="1:9">
      <c r="A690" s="38" t="e">
        <f>IF(#REF!=Sheet1!B690,TRUE, FALSE)</f>
        <v>#REF!</v>
      </c>
      <c r="B690" s="28" t="s">
        <v>1960</v>
      </c>
      <c r="C690" s="25" t="s">
        <v>1961</v>
      </c>
      <c r="D690" s="26">
        <v>0</v>
      </c>
      <c r="E690" s="26">
        <v>0</v>
      </c>
      <c r="F690" s="26">
        <v>2808000</v>
      </c>
      <c r="G690" s="26">
        <v>2808000</v>
      </c>
      <c r="H690" s="27">
        <v>0</v>
      </c>
      <c r="I690" s="27">
        <v>0</v>
      </c>
    </row>
    <row r="691" spans="1:9">
      <c r="A691" s="38" t="e">
        <f>IF(#REF!=Sheet1!B691,TRUE, FALSE)</f>
        <v>#REF!</v>
      </c>
      <c r="B691" s="28" t="s">
        <v>1962</v>
      </c>
      <c r="C691" s="25" t="s">
        <v>1963</v>
      </c>
      <c r="D691" s="26">
        <v>0</v>
      </c>
      <c r="E691" s="26">
        <v>0</v>
      </c>
      <c r="F691" s="26">
        <v>1882140</v>
      </c>
      <c r="G691" s="26">
        <v>1882140</v>
      </c>
      <c r="H691" s="27">
        <v>0</v>
      </c>
      <c r="I691" s="27">
        <v>0</v>
      </c>
    </row>
    <row r="692" spans="1:9">
      <c r="A692" s="38" t="e">
        <f>IF(#REF!=Sheet1!B692,TRUE, FALSE)</f>
        <v>#REF!</v>
      </c>
      <c r="B692" s="28" t="s">
        <v>1964</v>
      </c>
      <c r="C692" s="25" t="s">
        <v>1965</v>
      </c>
      <c r="D692" s="26">
        <v>0</v>
      </c>
      <c r="E692" s="26">
        <v>0</v>
      </c>
      <c r="F692" s="26">
        <v>3179475</v>
      </c>
      <c r="G692" s="25"/>
      <c r="H692" s="27">
        <v>3179475</v>
      </c>
      <c r="I692" s="27">
        <v>0</v>
      </c>
    </row>
    <row r="693" spans="1:9">
      <c r="A693" s="38" t="e">
        <f>IF(#REF!=Sheet1!B693,TRUE, FALSE)</f>
        <v>#REF!</v>
      </c>
      <c r="B693" s="28" t="s">
        <v>1966</v>
      </c>
      <c r="C693" s="25" t="s">
        <v>1967</v>
      </c>
      <c r="D693" s="26">
        <v>0</v>
      </c>
      <c r="E693" s="26">
        <v>0</v>
      </c>
      <c r="F693" s="26">
        <v>351000</v>
      </c>
      <c r="G693" s="26">
        <v>351000</v>
      </c>
      <c r="H693" s="27">
        <v>0</v>
      </c>
      <c r="I693" s="27">
        <v>0</v>
      </c>
    </row>
    <row r="694" spans="1:9">
      <c r="A694" s="38" t="e">
        <f>IF(#REF!=Sheet1!B694,TRUE, FALSE)</f>
        <v>#REF!</v>
      </c>
      <c r="B694" s="28" t="s">
        <v>1968</v>
      </c>
      <c r="C694" s="25" t="s">
        <v>1969</v>
      </c>
      <c r="D694" s="26">
        <v>0</v>
      </c>
      <c r="E694" s="26">
        <v>0</v>
      </c>
      <c r="F694" s="26">
        <v>2592720</v>
      </c>
      <c r="G694" s="26">
        <v>2895360</v>
      </c>
      <c r="H694" s="27">
        <v>0</v>
      </c>
      <c r="I694" s="27">
        <v>302640</v>
      </c>
    </row>
    <row r="695" spans="1:9">
      <c r="A695" s="38" t="e">
        <f>IF(#REF!=Sheet1!B695,TRUE, FALSE)</f>
        <v>#REF!</v>
      </c>
      <c r="B695" s="28" t="s">
        <v>1970</v>
      </c>
      <c r="C695" s="25" t="s">
        <v>1971</v>
      </c>
      <c r="D695" s="26">
        <v>0</v>
      </c>
      <c r="E695" s="26">
        <v>0</v>
      </c>
      <c r="F695" s="26">
        <v>1404000</v>
      </c>
      <c r="G695" s="26">
        <v>1404000</v>
      </c>
      <c r="H695" s="27">
        <v>0</v>
      </c>
      <c r="I695" s="27">
        <v>0</v>
      </c>
    </row>
    <row r="696" spans="1:9">
      <c r="A696" s="38" t="e">
        <f>IF(#REF!=Sheet1!B696,TRUE, FALSE)</f>
        <v>#REF!</v>
      </c>
      <c r="B696" s="28" t="s">
        <v>1972</v>
      </c>
      <c r="C696" s="25" t="s">
        <v>1973</v>
      </c>
      <c r="D696" s="26">
        <v>0</v>
      </c>
      <c r="E696" s="26">
        <v>0</v>
      </c>
      <c r="F696" s="26">
        <v>315900</v>
      </c>
      <c r="G696" s="26">
        <v>315900</v>
      </c>
      <c r="H696" s="27">
        <v>0</v>
      </c>
      <c r="I696" s="27">
        <v>0</v>
      </c>
    </row>
    <row r="697" spans="1:9">
      <c r="A697" s="38" t="e">
        <f>IF(#REF!=Sheet1!B697,TRUE, FALSE)</f>
        <v>#REF!</v>
      </c>
      <c r="B697" s="28" t="s">
        <v>1974</v>
      </c>
      <c r="C697" s="25" t="s">
        <v>1975</v>
      </c>
      <c r="D697" s="26">
        <v>0</v>
      </c>
      <c r="E697" s="26">
        <v>0</v>
      </c>
      <c r="F697" s="26">
        <v>315900</v>
      </c>
      <c r="G697" s="26">
        <v>315900</v>
      </c>
      <c r="H697" s="27">
        <v>0</v>
      </c>
      <c r="I697" s="27">
        <v>0</v>
      </c>
    </row>
    <row r="698" spans="1:9">
      <c r="A698" s="38" t="e">
        <f>IF(#REF!=Sheet1!B698,TRUE, FALSE)</f>
        <v>#REF!</v>
      </c>
      <c r="B698" s="28" t="s">
        <v>1976</v>
      </c>
      <c r="C698" s="25" t="s">
        <v>1977</v>
      </c>
      <c r="D698" s="26">
        <v>0</v>
      </c>
      <c r="E698" s="26">
        <v>0</v>
      </c>
      <c r="F698" s="26">
        <v>631800</v>
      </c>
      <c r="G698" s="26">
        <v>631800</v>
      </c>
      <c r="H698" s="27">
        <v>0</v>
      </c>
      <c r="I698" s="27">
        <v>0</v>
      </c>
    </row>
    <row r="699" spans="1:9">
      <c r="A699" s="38" t="e">
        <f>IF(#REF!=Sheet1!B699,TRUE, FALSE)</f>
        <v>#REF!</v>
      </c>
      <c r="B699" s="28" t="s">
        <v>1978</v>
      </c>
      <c r="C699" s="25" t="s">
        <v>1979</v>
      </c>
      <c r="D699" s="26">
        <v>0</v>
      </c>
      <c r="E699" s="26">
        <v>0</v>
      </c>
      <c r="F699" s="26">
        <v>1579500</v>
      </c>
      <c r="G699" s="26">
        <v>1579500</v>
      </c>
      <c r="H699" s="27">
        <v>0</v>
      </c>
      <c r="I699" s="27">
        <v>0</v>
      </c>
    </row>
    <row r="700" spans="1:9">
      <c r="A700" s="38" t="e">
        <f>IF(#REF!=Sheet1!B700,TRUE, FALSE)</f>
        <v>#REF!</v>
      </c>
      <c r="B700" s="28" t="s">
        <v>1980</v>
      </c>
      <c r="C700" s="25" t="s">
        <v>1981</v>
      </c>
      <c r="D700" s="26">
        <v>0</v>
      </c>
      <c r="E700" s="26">
        <v>0</v>
      </c>
      <c r="F700" s="26">
        <v>1919970</v>
      </c>
      <c r="G700" s="26">
        <v>1919970</v>
      </c>
      <c r="H700" s="27">
        <v>0</v>
      </c>
      <c r="I700" s="27">
        <v>0</v>
      </c>
    </row>
    <row r="701" spans="1:9">
      <c r="A701" s="38" t="e">
        <f>IF(#REF!=Sheet1!B701,TRUE, FALSE)</f>
        <v>#REF!</v>
      </c>
      <c r="B701" s="28" t="s">
        <v>1982</v>
      </c>
      <c r="C701" s="25" t="s">
        <v>1983</v>
      </c>
      <c r="D701" s="26">
        <v>0</v>
      </c>
      <c r="E701" s="26">
        <v>0</v>
      </c>
      <c r="F701" s="26">
        <v>631800</v>
      </c>
      <c r="G701" s="26">
        <v>631800</v>
      </c>
      <c r="H701" s="27">
        <v>0</v>
      </c>
      <c r="I701" s="27">
        <v>0</v>
      </c>
    </row>
    <row r="702" spans="1:9">
      <c r="A702" s="38" t="e">
        <f>IF(#REF!=Sheet1!B702,TRUE, FALSE)</f>
        <v>#REF!</v>
      </c>
      <c r="B702" s="28" t="s">
        <v>1984</v>
      </c>
      <c r="C702" s="25" t="s">
        <v>1985</v>
      </c>
      <c r="D702" s="26">
        <v>0</v>
      </c>
      <c r="E702" s="26">
        <v>0</v>
      </c>
      <c r="F702" s="26">
        <v>1909440</v>
      </c>
      <c r="G702" s="26">
        <v>1909500</v>
      </c>
      <c r="H702" s="27">
        <v>0</v>
      </c>
      <c r="I702" s="27">
        <v>60</v>
      </c>
    </row>
    <row r="703" spans="1:9">
      <c r="A703" s="38" t="e">
        <f>IF(#REF!=Sheet1!B703,TRUE, FALSE)</f>
        <v>#REF!</v>
      </c>
      <c r="B703" s="28" t="s">
        <v>1986</v>
      </c>
      <c r="C703" s="25" t="s">
        <v>1987</v>
      </c>
      <c r="D703" s="26">
        <v>0</v>
      </c>
      <c r="E703" s="26">
        <v>0</v>
      </c>
      <c r="F703" s="26">
        <v>379470</v>
      </c>
      <c r="G703" s="26">
        <v>418270</v>
      </c>
      <c r="H703" s="27">
        <v>0</v>
      </c>
      <c r="I703" s="27">
        <v>38800</v>
      </c>
    </row>
    <row r="704" spans="1:9">
      <c r="A704" s="38" t="e">
        <f>IF(#REF!=Sheet1!B704,TRUE, FALSE)</f>
        <v>#REF!</v>
      </c>
      <c r="B704" s="28" t="s">
        <v>1988</v>
      </c>
      <c r="C704" s="25" t="s">
        <v>1989</v>
      </c>
      <c r="D704" s="26">
        <v>0</v>
      </c>
      <c r="E704" s="26">
        <v>0</v>
      </c>
      <c r="F704" s="26">
        <v>1568970</v>
      </c>
      <c r="G704" s="26">
        <v>1568970</v>
      </c>
      <c r="H704" s="27">
        <v>0</v>
      </c>
      <c r="I704" s="27">
        <v>0</v>
      </c>
    </row>
    <row r="705" spans="1:9">
      <c r="A705" s="39" t="e">
        <f>IF(#REF!=Sheet1!B705,TRUE, FALSE)</f>
        <v>#REF!</v>
      </c>
      <c r="B705" s="28" t="s">
        <v>413</v>
      </c>
      <c r="C705" s="25" t="s">
        <v>414</v>
      </c>
      <c r="D705" s="26">
        <v>0</v>
      </c>
      <c r="E705" s="26">
        <v>0</v>
      </c>
      <c r="F705" s="26">
        <v>315735</v>
      </c>
      <c r="G705" s="26">
        <v>201800</v>
      </c>
      <c r="H705" s="27">
        <v>113935</v>
      </c>
      <c r="I705" s="27">
        <v>0</v>
      </c>
    </row>
    <row r="706" spans="1:9">
      <c r="A706" s="38" t="e">
        <f>IF(#REF!=Sheet1!B706,TRUE, FALSE)</f>
        <v>#REF!</v>
      </c>
      <c r="B706" s="28" t="s">
        <v>1990</v>
      </c>
      <c r="C706" s="25" t="s">
        <v>1991</v>
      </c>
      <c r="D706" s="26">
        <v>0</v>
      </c>
      <c r="E706" s="26">
        <v>0</v>
      </c>
      <c r="F706" s="26">
        <v>245700</v>
      </c>
      <c r="G706" s="25"/>
      <c r="H706" s="27">
        <v>245700</v>
      </c>
      <c r="I706" s="27">
        <v>0</v>
      </c>
    </row>
    <row r="707" spans="1:9">
      <c r="A707" s="38" t="e">
        <f>IF(#REF!=Sheet1!B707,TRUE, FALSE)</f>
        <v>#REF!</v>
      </c>
      <c r="B707" s="28" t="s">
        <v>1992</v>
      </c>
      <c r="C707" s="25" t="s">
        <v>1993</v>
      </c>
      <c r="D707" s="26">
        <v>0</v>
      </c>
      <c r="E707" s="26">
        <v>0</v>
      </c>
      <c r="F707" s="26">
        <v>947700</v>
      </c>
      <c r="G707" s="26">
        <v>947700</v>
      </c>
      <c r="H707" s="27">
        <v>0</v>
      </c>
      <c r="I707" s="27">
        <v>0</v>
      </c>
    </row>
    <row r="708" spans="1:9">
      <c r="A708" s="38" t="e">
        <f>IF(#REF!=Sheet1!B708,TRUE, FALSE)</f>
        <v>#REF!</v>
      </c>
      <c r="B708" s="28" t="s">
        <v>1994</v>
      </c>
      <c r="C708" s="25" t="s">
        <v>1995</v>
      </c>
      <c r="D708" s="26">
        <v>0</v>
      </c>
      <c r="E708" s="26">
        <v>0</v>
      </c>
      <c r="F708" s="26">
        <v>631800</v>
      </c>
      <c r="G708" s="26">
        <v>631800</v>
      </c>
      <c r="H708" s="27">
        <v>0</v>
      </c>
      <c r="I708" s="27">
        <v>0</v>
      </c>
    </row>
    <row r="709" spans="1:9">
      <c r="A709" s="38" t="e">
        <f>IF(#REF!=Sheet1!B709,TRUE, FALSE)</f>
        <v>#REF!</v>
      </c>
      <c r="B709" s="28" t="s">
        <v>1996</v>
      </c>
      <c r="C709" s="25" t="s">
        <v>1997</v>
      </c>
      <c r="D709" s="26">
        <v>0</v>
      </c>
      <c r="E709" s="26">
        <v>0</v>
      </c>
      <c r="F709" s="26">
        <v>55575</v>
      </c>
      <c r="G709" s="25"/>
      <c r="H709" s="27">
        <v>55575</v>
      </c>
      <c r="I709" s="27">
        <v>0</v>
      </c>
    </row>
    <row r="710" spans="1:9">
      <c r="A710" s="38" t="e">
        <f>IF(#REF!=Sheet1!B710,TRUE, FALSE)</f>
        <v>#REF!</v>
      </c>
      <c r="B710" s="28" t="s">
        <v>1998</v>
      </c>
      <c r="C710" s="25" t="s">
        <v>1999</v>
      </c>
      <c r="D710" s="26">
        <v>0</v>
      </c>
      <c r="E710" s="26">
        <v>0</v>
      </c>
      <c r="F710" s="26">
        <v>18525</v>
      </c>
      <c r="G710" s="25"/>
      <c r="H710" s="27">
        <v>18525</v>
      </c>
      <c r="I710" s="27">
        <v>0</v>
      </c>
    </row>
    <row r="711" spans="1:9">
      <c r="A711" s="38" t="e">
        <f>IF(#REF!=Sheet1!B711,TRUE, FALSE)</f>
        <v>#REF!</v>
      </c>
      <c r="B711" s="28" t="s">
        <v>2000</v>
      </c>
      <c r="C711" s="25" t="s">
        <v>2001</v>
      </c>
      <c r="D711" s="26">
        <v>0</v>
      </c>
      <c r="E711" s="26">
        <v>0</v>
      </c>
      <c r="F711" s="26">
        <v>9500</v>
      </c>
      <c r="G711" s="25"/>
      <c r="H711" s="27">
        <v>9500</v>
      </c>
      <c r="I711" s="27">
        <v>0</v>
      </c>
    </row>
    <row r="712" spans="1:9">
      <c r="A712" s="38" t="e">
        <f>IF(#REF!=Sheet1!B712,TRUE, FALSE)</f>
        <v>#REF!</v>
      </c>
      <c r="B712" s="28" t="s">
        <v>2002</v>
      </c>
      <c r="C712" s="25" t="s">
        <v>2003</v>
      </c>
      <c r="D712" s="26">
        <v>0</v>
      </c>
      <c r="E712" s="26">
        <v>0</v>
      </c>
      <c r="F712" s="26">
        <v>842400</v>
      </c>
      <c r="G712" s="26">
        <v>842400</v>
      </c>
      <c r="H712" s="27">
        <v>0</v>
      </c>
      <c r="I712" s="27">
        <v>0</v>
      </c>
    </row>
    <row r="713" spans="1:9">
      <c r="A713" s="38" t="e">
        <f>IF(#REF!=Sheet1!B713,TRUE, FALSE)</f>
        <v>#REF!</v>
      </c>
      <c r="B713" s="28" t="s">
        <v>2004</v>
      </c>
      <c r="C713" s="25" t="s">
        <v>2005</v>
      </c>
      <c r="D713" s="26">
        <v>0</v>
      </c>
      <c r="E713" s="26">
        <v>0</v>
      </c>
      <c r="F713" s="26">
        <v>631800</v>
      </c>
      <c r="G713" s="26">
        <v>631800</v>
      </c>
      <c r="H713" s="27">
        <v>0</v>
      </c>
      <c r="I713" s="27">
        <v>0</v>
      </c>
    </row>
    <row r="714" spans="1:9">
      <c r="A714" s="38" t="e">
        <f>IF(#REF!=Sheet1!B714,TRUE, FALSE)</f>
        <v>#REF!</v>
      </c>
      <c r="B714" s="28" t="s">
        <v>2006</v>
      </c>
      <c r="C714" s="25" t="s">
        <v>2007</v>
      </c>
      <c r="D714" s="26">
        <v>0</v>
      </c>
      <c r="E714" s="26">
        <v>0</v>
      </c>
      <c r="F714" s="26">
        <v>561600</v>
      </c>
      <c r="G714" s="26">
        <v>561600</v>
      </c>
      <c r="H714" s="27">
        <v>0</v>
      </c>
      <c r="I714" s="27">
        <v>0</v>
      </c>
    </row>
    <row r="715" spans="1:9">
      <c r="A715" s="38" t="e">
        <f>IF(#REF!=Sheet1!B715,TRUE, FALSE)</f>
        <v>#REF!</v>
      </c>
      <c r="B715" s="28" t="s">
        <v>2008</v>
      </c>
      <c r="C715" s="25" t="s">
        <v>2009</v>
      </c>
      <c r="D715" s="26">
        <v>0</v>
      </c>
      <c r="E715" s="26">
        <v>0</v>
      </c>
      <c r="F715" s="26">
        <v>511875</v>
      </c>
      <c r="G715" s="26">
        <v>511875</v>
      </c>
      <c r="H715" s="27">
        <v>0</v>
      </c>
      <c r="I715" s="27">
        <v>0</v>
      </c>
    </row>
    <row r="716" spans="1:9">
      <c r="A716" s="38" t="e">
        <f>IF(#REF!=Sheet1!B716,TRUE, FALSE)</f>
        <v>#REF!</v>
      </c>
      <c r="B716" s="28" t="s">
        <v>2010</v>
      </c>
      <c r="C716" s="25" t="s">
        <v>2011</v>
      </c>
      <c r="D716" s="26">
        <v>0</v>
      </c>
      <c r="E716" s="26">
        <v>0</v>
      </c>
      <c r="F716" s="26">
        <v>298350</v>
      </c>
      <c r="G716" s="26">
        <v>298400</v>
      </c>
      <c r="H716" s="27">
        <v>0</v>
      </c>
      <c r="I716" s="27">
        <v>50</v>
      </c>
    </row>
    <row r="717" spans="1:9">
      <c r="A717" s="38" t="e">
        <f>IF(#REF!=Sheet1!B717,TRUE, FALSE)</f>
        <v>#REF!</v>
      </c>
      <c r="B717" s="28" t="s">
        <v>2012</v>
      </c>
      <c r="C717" s="25" t="s">
        <v>2013</v>
      </c>
      <c r="D717" s="26">
        <v>0</v>
      </c>
      <c r="E717" s="26">
        <v>0</v>
      </c>
      <c r="F717" s="26">
        <v>315900</v>
      </c>
      <c r="G717" s="26">
        <v>316000</v>
      </c>
      <c r="H717" s="27">
        <v>0</v>
      </c>
      <c r="I717" s="27">
        <v>100</v>
      </c>
    </row>
    <row r="718" spans="1:9">
      <c r="A718" s="38" t="e">
        <f>IF(#REF!=Sheet1!B718,TRUE, FALSE)</f>
        <v>#REF!</v>
      </c>
      <c r="B718" s="28" t="s">
        <v>2014</v>
      </c>
      <c r="C718" s="25" t="s">
        <v>2015</v>
      </c>
      <c r="D718" s="26">
        <v>0</v>
      </c>
      <c r="E718" s="26">
        <v>0</v>
      </c>
      <c r="F718" s="26">
        <v>315900</v>
      </c>
      <c r="G718" s="26">
        <v>315900</v>
      </c>
      <c r="H718" s="27">
        <v>0</v>
      </c>
      <c r="I718" s="27">
        <v>0</v>
      </c>
    </row>
    <row r="719" spans="1:9">
      <c r="A719" s="38" t="e">
        <f>IF(#REF!=Sheet1!B719,TRUE, FALSE)</f>
        <v>#REF!</v>
      </c>
      <c r="B719" s="28" t="s">
        <v>2016</v>
      </c>
      <c r="C719" s="25" t="s">
        <v>2017</v>
      </c>
      <c r="D719" s="26">
        <v>0</v>
      </c>
      <c r="E719" s="26">
        <v>0</v>
      </c>
      <c r="F719" s="26">
        <v>315900</v>
      </c>
      <c r="G719" s="26">
        <v>316000</v>
      </c>
      <c r="H719" s="27">
        <v>0</v>
      </c>
      <c r="I719" s="27">
        <v>100</v>
      </c>
    </row>
    <row r="720" spans="1:9">
      <c r="A720" s="38" t="e">
        <f>IF(#REF!=Sheet1!B720,TRUE, FALSE)</f>
        <v>#REF!</v>
      </c>
      <c r="B720" s="28" t="s">
        <v>2018</v>
      </c>
      <c r="C720" s="25" t="s">
        <v>2019</v>
      </c>
      <c r="D720" s="26">
        <v>0</v>
      </c>
      <c r="E720" s="26">
        <v>0</v>
      </c>
      <c r="F720" s="26">
        <v>315900</v>
      </c>
      <c r="G720" s="26">
        <v>315900</v>
      </c>
      <c r="H720" s="27">
        <v>0</v>
      </c>
      <c r="I720" s="27">
        <v>0</v>
      </c>
    </row>
    <row r="721" spans="1:9">
      <c r="A721" s="38" t="e">
        <f>IF(#REF!=Sheet1!B721,TRUE, FALSE)</f>
        <v>#REF!</v>
      </c>
      <c r="B721" s="28" t="s">
        <v>2020</v>
      </c>
      <c r="C721" s="25" t="s">
        <v>2021</v>
      </c>
      <c r="D721" s="26">
        <v>0</v>
      </c>
      <c r="E721" s="26">
        <v>0</v>
      </c>
      <c r="F721" s="26">
        <v>298350</v>
      </c>
      <c r="G721" s="25"/>
      <c r="H721" s="27">
        <v>298350</v>
      </c>
      <c r="I721" s="27">
        <v>0</v>
      </c>
    </row>
    <row r="722" spans="1:9">
      <c r="A722" s="38" t="e">
        <f>IF(#REF!=Sheet1!B722,TRUE, FALSE)</f>
        <v>#REF!</v>
      </c>
      <c r="B722" s="28" t="s">
        <v>2022</v>
      </c>
      <c r="C722" s="25" t="s">
        <v>2023</v>
      </c>
      <c r="D722" s="26">
        <v>0</v>
      </c>
      <c r="E722" s="26">
        <v>0</v>
      </c>
      <c r="F722" s="26">
        <v>656370</v>
      </c>
      <c r="G722" s="26">
        <v>656370</v>
      </c>
      <c r="H722" s="27">
        <v>0</v>
      </c>
      <c r="I722" s="27">
        <v>0</v>
      </c>
    </row>
    <row r="723" spans="1:9">
      <c r="A723" s="39" t="e">
        <f>IF(#REF!=Sheet1!B723,TRUE, FALSE)</f>
        <v>#REF!</v>
      </c>
      <c r="B723" s="28" t="s">
        <v>415</v>
      </c>
      <c r="C723" s="25" t="s">
        <v>416</v>
      </c>
      <c r="D723" s="26">
        <v>0</v>
      </c>
      <c r="E723" s="26">
        <v>0</v>
      </c>
      <c r="F723" s="26">
        <v>886080</v>
      </c>
      <c r="G723" s="26">
        <v>886080</v>
      </c>
      <c r="H723" s="27">
        <v>0</v>
      </c>
      <c r="I723" s="27">
        <v>0</v>
      </c>
    </row>
    <row r="724" spans="1:9">
      <c r="A724" s="39" t="e">
        <f>IF(#REF!=Sheet1!B724,TRUE, FALSE)</f>
        <v>#REF!</v>
      </c>
      <c r="B724" s="28" t="s">
        <v>417</v>
      </c>
      <c r="C724" s="25" t="s">
        <v>418</v>
      </c>
      <c r="D724" s="26">
        <v>0</v>
      </c>
      <c r="E724" s="26">
        <v>0</v>
      </c>
      <c r="F724" s="26">
        <v>583440</v>
      </c>
      <c r="G724" s="26">
        <v>583440</v>
      </c>
      <c r="H724" s="27">
        <v>0</v>
      </c>
      <c r="I724" s="27">
        <v>0</v>
      </c>
    </row>
    <row r="725" spans="1:9">
      <c r="A725" s="39" t="e">
        <f>IF(#REF!=Sheet1!B725,TRUE, FALSE)</f>
        <v>#REF!</v>
      </c>
      <c r="B725" s="28" t="s">
        <v>419</v>
      </c>
      <c r="C725" s="25" t="s">
        <v>420</v>
      </c>
      <c r="D725" s="26">
        <v>0</v>
      </c>
      <c r="E725" s="26">
        <v>0</v>
      </c>
      <c r="F725" s="26">
        <v>10193040</v>
      </c>
      <c r="G725" s="26">
        <v>9884160</v>
      </c>
      <c r="H725" s="27">
        <v>308880</v>
      </c>
      <c r="I725" s="27">
        <v>0</v>
      </c>
    </row>
    <row r="726" spans="1:9">
      <c r="A726" s="39" t="e">
        <f>IF(#REF!=Sheet1!B726,TRUE, FALSE)</f>
        <v>#REF!</v>
      </c>
      <c r="B726" s="28" t="s">
        <v>421</v>
      </c>
      <c r="C726" s="25" t="s">
        <v>422</v>
      </c>
      <c r="D726" s="26">
        <v>0</v>
      </c>
      <c r="E726" s="26">
        <v>0</v>
      </c>
      <c r="F726" s="26">
        <v>631800</v>
      </c>
      <c r="G726" s="26">
        <v>631800</v>
      </c>
      <c r="H726" s="27">
        <v>0</v>
      </c>
      <c r="I726" s="27">
        <v>0</v>
      </c>
    </row>
    <row r="727" spans="1:9">
      <c r="A727" s="39" t="e">
        <f>IF(#REF!=Sheet1!B727,TRUE, FALSE)</f>
        <v>#REF!</v>
      </c>
      <c r="B727" s="28" t="s">
        <v>423</v>
      </c>
      <c r="C727" s="25" t="s">
        <v>424</v>
      </c>
      <c r="D727" s="26">
        <v>0</v>
      </c>
      <c r="E727" s="26">
        <v>0</v>
      </c>
      <c r="F727" s="26">
        <v>75660</v>
      </c>
      <c r="G727" s="26">
        <v>75660</v>
      </c>
      <c r="H727" s="27">
        <v>0</v>
      </c>
      <c r="I727" s="27">
        <v>0</v>
      </c>
    </row>
    <row r="728" spans="1:9">
      <c r="A728" s="39" t="e">
        <f>IF(#REF!=Sheet1!B728,TRUE, FALSE)</f>
        <v>#REF!</v>
      </c>
      <c r="B728" s="28" t="s">
        <v>425</v>
      </c>
      <c r="C728" s="25" t="s">
        <v>426</v>
      </c>
      <c r="D728" s="26">
        <v>0</v>
      </c>
      <c r="E728" s="26">
        <v>0</v>
      </c>
      <c r="F728" s="26">
        <v>605280</v>
      </c>
      <c r="G728" s="26">
        <v>605280</v>
      </c>
      <c r="H728" s="27">
        <v>0</v>
      </c>
      <c r="I728" s="27">
        <v>0</v>
      </c>
    </row>
    <row r="729" spans="1:9">
      <c r="A729" s="39" t="e">
        <f>IF(#REF!=Sheet1!B729,TRUE, FALSE)</f>
        <v>#REF!</v>
      </c>
      <c r="B729" s="28" t="s">
        <v>427</v>
      </c>
      <c r="C729" s="25" t="s">
        <v>428</v>
      </c>
      <c r="D729" s="26">
        <v>0</v>
      </c>
      <c r="E729" s="26">
        <v>0</v>
      </c>
      <c r="F729" s="26">
        <v>340470</v>
      </c>
      <c r="G729" s="26">
        <v>340500</v>
      </c>
      <c r="H729" s="27">
        <v>0</v>
      </c>
      <c r="I729" s="27">
        <v>30</v>
      </c>
    </row>
    <row r="730" spans="1:9">
      <c r="A730" s="39" t="e">
        <f>IF(#REF!=Sheet1!B730,TRUE, FALSE)</f>
        <v>#REF!</v>
      </c>
      <c r="B730" s="28" t="s">
        <v>429</v>
      </c>
      <c r="C730" s="25" t="s">
        <v>430</v>
      </c>
      <c r="D730" s="26">
        <v>0</v>
      </c>
      <c r="E730" s="26">
        <v>0</v>
      </c>
      <c r="F730" s="26">
        <v>340470</v>
      </c>
      <c r="G730" s="26">
        <v>340500</v>
      </c>
      <c r="H730" s="27">
        <v>0</v>
      </c>
      <c r="I730" s="27">
        <v>30</v>
      </c>
    </row>
    <row r="731" spans="1:9">
      <c r="A731" s="39" t="e">
        <f>IF(#REF!=Sheet1!B731,TRUE, FALSE)</f>
        <v>#REF!</v>
      </c>
      <c r="B731" s="28" t="s">
        <v>431</v>
      </c>
      <c r="C731" s="25" t="s">
        <v>432</v>
      </c>
      <c r="D731" s="26">
        <v>0</v>
      </c>
      <c r="E731" s="26">
        <v>0</v>
      </c>
      <c r="F731" s="26">
        <v>302640</v>
      </c>
      <c r="G731" s="26">
        <v>302640</v>
      </c>
      <c r="H731" s="27">
        <v>0</v>
      </c>
      <c r="I731" s="27">
        <v>0</v>
      </c>
    </row>
    <row r="732" spans="1:9">
      <c r="A732" s="38" t="e">
        <f>IF(#REF!=Sheet1!B732,TRUE, FALSE)</f>
        <v>#REF!</v>
      </c>
      <c r="B732" s="28" t="s">
        <v>2024</v>
      </c>
      <c r="C732" s="25" t="s">
        <v>2025</v>
      </c>
      <c r="D732" s="26">
        <v>4931178.1500000004</v>
      </c>
      <c r="E732" s="26">
        <v>0</v>
      </c>
      <c r="F732" s="26">
        <v>144153.04999999999</v>
      </c>
      <c r="G732" s="26">
        <v>2559875.6</v>
      </c>
      <c r="H732" s="27">
        <v>2515455.6</v>
      </c>
      <c r="I732" s="27">
        <v>0</v>
      </c>
    </row>
    <row r="733" spans="1:9">
      <c r="A733" s="38" t="e">
        <f>IF(#REF!=Sheet1!B733,TRUE, FALSE)</f>
        <v>#REF!</v>
      </c>
      <c r="B733" s="28" t="s">
        <v>2026</v>
      </c>
      <c r="C733" s="25" t="s">
        <v>2027</v>
      </c>
      <c r="D733" s="26">
        <v>40482731.890000001</v>
      </c>
      <c r="E733" s="26">
        <v>0</v>
      </c>
      <c r="F733" s="26">
        <v>70308106</v>
      </c>
      <c r="G733" s="25"/>
      <c r="H733" s="27">
        <v>110790837.89</v>
      </c>
      <c r="I733" s="27">
        <v>0</v>
      </c>
    </row>
    <row r="734" spans="1:9">
      <c r="A734" s="38" t="e">
        <f>IF(#REF!=Sheet1!B734,TRUE, FALSE)</f>
        <v>#REF!</v>
      </c>
      <c r="B734" s="28" t="s">
        <v>2028</v>
      </c>
      <c r="C734" s="25" t="s">
        <v>2029</v>
      </c>
      <c r="D734" s="26">
        <v>7679526.9900000002</v>
      </c>
      <c r="E734" s="26">
        <v>0</v>
      </c>
      <c r="F734" s="25"/>
      <c r="G734" s="25"/>
      <c r="H734" s="27">
        <v>7679526.9900000002</v>
      </c>
      <c r="I734" s="27">
        <v>0</v>
      </c>
    </row>
    <row r="735" spans="1:9">
      <c r="A735" s="38" t="e">
        <f>IF(#REF!=Sheet1!B735,TRUE, FALSE)</f>
        <v>#REF!</v>
      </c>
      <c r="B735" s="28" t="s">
        <v>2030</v>
      </c>
      <c r="C735" s="25" t="s">
        <v>2031</v>
      </c>
      <c r="D735" s="26">
        <v>0</v>
      </c>
      <c r="E735" s="26">
        <v>0</v>
      </c>
      <c r="F735" s="26">
        <v>2528927.4</v>
      </c>
      <c r="G735" s="26">
        <v>2635260</v>
      </c>
      <c r="H735" s="27">
        <v>0</v>
      </c>
      <c r="I735" s="27">
        <v>106332.6</v>
      </c>
    </row>
    <row r="736" spans="1:9">
      <c r="A736" s="38" t="e">
        <f>IF(#REF!=Sheet1!B736,TRUE, FALSE)</f>
        <v>#REF!</v>
      </c>
      <c r="B736" s="28" t="s">
        <v>2032</v>
      </c>
      <c r="C736" s="25" t="s">
        <v>2033</v>
      </c>
      <c r="D736" s="26">
        <v>292446.45</v>
      </c>
      <c r="E736" s="26">
        <v>0</v>
      </c>
      <c r="F736" s="25"/>
      <c r="G736" s="25"/>
      <c r="H736" s="27">
        <v>292446.45</v>
      </c>
      <c r="I736" s="27">
        <v>0</v>
      </c>
    </row>
    <row r="737" spans="1:9">
      <c r="A737" s="38" t="e">
        <f>IF(#REF!=Sheet1!B737,TRUE, FALSE)</f>
        <v>#REF!</v>
      </c>
      <c r="B737" s="28" t="s">
        <v>2034</v>
      </c>
      <c r="C737" s="25" t="s">
        <v>2035</v>
      </c>
      <c r="D737" s="26">
        <v>326574.64</v>
      </c>
      <c r="E737" s="26">
        <v>0</v>
      </c>
      <c r="F737" s="26">
        <v>1212931.6000000001</v>
      </c>
      <c r="G737" s="26">
        <v>1061015</v>
      </c>
      <c r="H737" s="27">
        <v>478491.24</v>
      </c>
      <c r="I737" s="27">
        <v>0</v>
      </c>
    </row>
    <row r="738" spans="1:9">
      <c r="A738" s="38" t="e">
        <f>IF(#REF!=Sheet1!B738,TRUE, FALSE)</f>
        <v>#REF!</v>
      </c>
      <c r="B738" s="28" t="s">
        <v>2036</v>
      </c>
      <c r="C738" s="25" t="s">
        <v>2037</v>
      </c>
      <c r="D738" s="26">
        <v>16684182</v>
      </c>
      <c r="E738" s="26">
        <v>0</v>
      </c>
      <c r="F738" s="26">
        <v>23025998.399999999</v>
      </c>
      <c r="G738" s="26">
        <v>25287073.879999999</v>
      </c>
      <c r="H738" s="27">
        <v>14423106.52</v>
      </c>
      <c r="I738" s="27">
        <v>0</v>
      </c>
    </row>
    <row r="739" spans="1:9">
      <c r="A739" s="38" t="e">
        <f>IF(#REF!=Sheet1!B739,TRUE, FALSE)</f>
        <v>#REF!</v>
      </c>
      <c r="B739" s="28" t="s">
        <v>2038</v>
      </c>
      <c r="C739" s="25" t="s">
        <v>2039</v>
      </c>
      <c r="D739" s="26">
        <v>81556236.260000005</v>
      </c>
      <c r="E739" s="26">
        <v>0</v>
      </c>
      <c r="F739" s="26">
        <v>265250442</v>
      </c>
      <c r="G739" s="26">
        <v>227304306.59999999</v>
      </c>
      <c r="H739" s="27">
        <v>119502371.66</v>
      </c>
      <c r="I739" s="27">
        <v>0</v>
      </c>
    </row>
    <row r="740" spans="1:9">
      <c r="A740" s="38" t="e">
        <f>IF(#REF!=Sheet1!B740,TRUE, FALSE)</f>
        <v>#REF!</v>
      </c>
      <c r="B740" s="28" t="s">
        <v>2040</v>
      </c>
      <c r="C740" s="25" t="s">
        <v>2041</v>
      </c>
      <c r="D740" s="26">
        <v>12579034.27</v>
      </c>
      <c r="E740" s="26">
        <v>0</v>
      </c>
      <c r="F740" s="26">
        <v>34502298.600000001</v>
      </c>
      <c r="G740" s="26">
        <v>35380588.560000002</v>
      </c>
      <c r="H740" s="27">
        <v>11700744.310000001</v>
      </c>
      <c r="I740" s="27">
        <v>0</v>
      </c>
    </row>
    <row r="741" spans="1:9">
      <c r="A741" s="38" t="e">
        <f>IF(#REF!=Sheet1!B741,TRUE, FALSE)</f>
        <v>#REF!</v>
      </c>
      <c r="B741" s="28" t="s">
        <v>2042</v>
      </c>
      <c r="C741" s="25" t="s">
        <v>2043</v>
      </c>
      <c r="D741" s="26">
        <v>8770197.3100000005</v>
      </c>
      <c r="E741" s="26">
        <v>0</v>
      </c>
      <c r="F741" s="26">
        <v>11084843</v>
      </c>
      <c r="G741" s="26">
        <v>2927632.31</v>
      </c>
      <c r="H741" s="27">
        <v>16927408</v>
      </c>
      <c r="I741" s="27">
        <v>0</v>
      </c>
    </row>
    <row r="742" spans="1:9">
      <c r="A742" s="38" t="e">
        <f>IF(#REF!=Sheet1!B742,TRUE, FALSE)</f>
        <v>#REF!</v>
      </c>
      <c r="B742" s="28" t="s">
        <v>2044</v>
      </c>
      <c r="C742" s="25" t="s">
        <v>2045</v>
      </c>
      <c r="D742" s="26">
        <v>1484833.01</v>
      </c>
      <c r="E742" s="26">
        <v>0</v>
      </c>
      <c r="F742" s="25"/>
      <c r="G742" s="25"/>
      <c r="H742" s="27">
        <v>1484833.01</v>
      </c>
      <c r="I742" s="27">
        <v>0</v>
      </c>
    </row>
    <row r="743" spans="1:9">
      <c r="A743" s="38" t="e">
        <f>IF(#REF!=Sheet1!B743,TRUE, FALSE)</f>
        <v>#REF!</v>
      </c>
      <c r="B743" s="28" t="s">
        <v>2046</v>
      </c>
      <c r="C743" s="25" t="s">
        <v>2047</v>
      </c>
      <c r="D743" s="26">
        <v>11848847.779999999</v>
      </c>
      <c r="E743" s="26">
        <v>0</v>
      </c>
      <c r="F743" s="26">
        <v>20081507.600000001</v>
      </c>
      <c r="G743" s="26">
        <v>17715782.120000001</v>
      </c>
      <c r="H743" s="27">
        <v>14214573.26</v>
      </c>
      <c r="I743" s="27">
        <v>0</v>
      </c>
    </row>
    <row r="744" spans="1:9">
      <c r="A744" s="38" t="e">
        <f>IF(#REF!=Sheet1!B744,TRUE, FALSE)</f>
        <v>#REF!</v>
      </c>
      <c r="B744" s="28" t="s">
        <v>2048</v>
      </c>
      <c r="C744" s="25" t="s">
        <v>2049</v>
      </c>
      <c r="D744" s="26">
        <v>0</v>
      </c>
      <c r="E744" s="26">
        <v>0</v>
      </c>
      <c r="F744" s="26">
        <v>1316640</v>
      </c>
      <c r="G744" s="25"/>
      <c r="H744" s="27">
        <v>1316640</v>
      </c>
      <c r="I744" s="27">
        <v>0</v>
      </c>
    </row>
    <row r="745" spans="1:9">
      <c r="A745" s="38" t="e">
        <f>IF(#REF!=Sheet1!B745,TRUE, FALSE)</f>
        <v>#REF!</v>
      </c>
      <c r="B745" s="28" t="s">
        <v>2050</v>
      </c>
      <c r="C745" s="25" t="s">
        <v>2051</v>
      </c>
      <c r="D745" s="26">
        <v>461344</v>
      </c>
      <c r="E745" s="26">
        <v>0</v>
      </c>
      <c r="F745" s="25"/>
      <c r="G745" s="25"/>
      <c r="H745" s="27">
        <v>461344</v>
      </c>
      <c r="I745" s="27">
        <v>0</v>
      </c>
    </row>
    <row r="746" spans="1:9">
      <c r="A746" s="38" t="e">
        <f>IF(#REF!=Sheet1!B746,TRUE, FALSE)</f>
        <v>#REF!</v>
      </c>
      <c r="B746" s="28" t="s">
        <v>2052</v>
      </c>
      <c r="C746" s="25" t="s">
        <v>1753</v>
      </c>
      <c r="D746" s="26">
        <v>8574430.1899999995</v>
      </c>
      <c r="E746" s="26">
        <v>0</v>
      </c>
      <c r="F746" s="26">
        <v>13625625.800000001</v>
      </c>
      <c r="G746" s="25"/>
      <c r="H746" s="27">
        <v>22200055.989999998</v>
      </c>
      <c r="I746" s="27">
        <v>0</v>
      </c>
    </row>
    <row r="747" spans="1:9">
      <c r="A747" s="38" t="e">
        <f>IF(#REF!=Sheet1!B747,TRUE, FALSE)</f>
        <v>#REF!</v>
      </c>
      <c r="B747" s="28" t="s">
        <v>2053</v>
      </c>
      <c r="C747" s="25" t="s">
        <v>2054</v>
      </c>
      <c r="D747" s="26">
        <v>0</v>
      </c>
      <c r="E747" s="26">
        <v>0</v>
      </c>
      <c r="F747" s="26">
        <v>351526</v>
      </c>
      <c r="G747" s="25"/>
      <c r="H747" s="27">
        <v>351526</v>
      </c>
      <c r="I747" s="27">
        <v>0</v>
      </c>
    </row>
    <row r="748" spans="1:9">
      <c r="A748" s="38" t="e">
        <f>IF(#REF!=Sheet1!B748,TRUE, FALSE)</f>
        <v>#REF!</v>
      </c>
      <c r="B748" s="28" t="s">
        <v>2055</v>
      </c>
      <c r="C748" s="25" t="s">
        <v>2056</v>
      </c>
      <c r="D748" s="26">
        <v>7025061.8600000003</v>
      </c>
      <c r="E748" s="26">
        <v>0</v>
      </c>
      <c r="F748" s="26">
        <v>61938451.600000001</v>
      </c>
      <c r="G748" s="26">
        <v>62303653.630000003</v>
      </c>
      <c r="H748" s="27">
        <v>6659859.8300000001</v>
      </c>
      <c r="I748" s="27">
        <v>0</v>
      </c>
    </row>
    <row r="749" spans="1:9">
      <c r="A749" s="38" t="e">
        <f>IF(#REF!=Sheet1!B749,TRUE, FALSE)</f>
        <v>#REF!</v>
      </c>
      <c r="B749" s="28" t="s">
        <v>2057</v>
      </c>
      <c r="C749" s="25" t="s">
        <v>0</v>
      </c>
      <c r="D749" s="26">
        <v>0</v>
      </c>
      <c r="E749" s="26">
        <v>2156286.52</v>
      </c>
      <c r="F749" s="26">
        <v>1800000</v>
      </c>
      <c r="G749" s="26">
        <v>1000000</v>
      </c>
      <c r="H749" s="27">
        <v>0</v>
      </c>
      <c r="I749" s="27">
        <v>1356286.52</v>
      </c>
    </row>
    <row r="750" spans="1:9">
      <c r="A750" s="38" t="e">
        <f>IF(#REF!=Sheet1!B750,TRUE, FALSE)</f>
        <v>#REF!</v>
      </c>
      <c r="B750" s="28" t="s">
        <v>1</v>
      </c>
      <c r="C750" s="25" t="s">
        <v>2</v>
      </c>
      <c r="D750" s="26">
        <v>0</v>
      </c>
      <c r="E750" s="26">
        <v>0</v>
      </c>
      <c r="F750" s="26">
        <v>736985.59999999998</v>
      </c>
      <c r="G750" s="25"/>
      <c r="H750" s="27">
        <v>736985.59999999998</v>
      </c>
      <c r="I750" s="27">
        <v>0</v>
      </c>
    </row>
    <row r="751" spans="1:9">
      <c r="A751" s="38" t="e">
        <f>IF(#REF!=Sheet1!B751,TRUE, FALSE)</f>
        <v>#REF!</v>
      </c>
      <c r="B751" s="28" t="s">
        <v>3</v>
      </c>
      <c r="C751" s="25" t="s">
        <v>4</v>
      </c>
      <c r="D751" s="26">
        <v>1348464</v>
      </c>
      <c r="E751" s="26">
        <v>0</v>
      </c>
      <c r="F751" s="25"/>
      <c r="G751" s="25"/>
      <c r="H751" s="27">
        <v>1348464</v>
      </c>
      <c r="I751" s="27">
        <v>0</v>
      </c>
    </row>
    <row r="752" spans="1:9">
      <c r="A752" s="38" t="e">
        <f>IF(#REF!=Sheet1!B752,TRUE, FALSE)</f>
        <v>#REF!</v>
      </c>
      <c r="B752" s="28" t="s">
        <v>5</v>
      </c>
      <c r="C752" s="25" t="s">
        <v>6</v>
      </c>
      <c r="D752" s="26">
        <v>3369436</v>
      </c>
      <c r="E752" s="26">
        <v>0</v>
      </c>
      <c r="F752" s="26">
        <v>6105572.4000000004</v>
      </c>
      <c r="G752" s="26">
        <v>6100000</v>
      </c>
      <c r="H752" s="27">
        <v>3375008.4</v>
      </c>
      <c r="I752" s="27">
        <v>0</v>
      </c>
    </row>
    <row r="753" spans="1:9">
      <c r="A753" s="38" t="e">
        <f>IF(#REF!=Sheet1!B753,TRUE, FALSE)</f>
        <v>#REF!</v>
      </c>
      <c r="B753" s="28" t="s">
        <v>7</v>
      </c>
      <c r="C753" s="25" t="s">
        <v>8</v>
      </c>
      <c r="D753" s="26">
        <v>0</v>
      </c>
      <c r="E753" s="26">
        <v>0</v>
      </c>
      <c r="F753" s="26">
        <v>20871582</v>
      </c>
      <c r="G753" s="26">
        <v>20548565</v>
      </c>
      <c r="H753" s="27">
        <v>323017</v>
      </c>
      <c r="I753" s="27">
        <v>0</v>
      </c>
    </row>
    <row r="754" spans="1:9">
      <c r="A754" s="38" t="e">
        <f>IF(#REF!=Sheet1!B754,TRUE, FALSE)</f>
        <v>#REF!</v>
      </c>
      <c r="B754" s="28" t="s">
        <v>9</v>
      </c>
      <c r="C754" s="25" t="s">
        <v>10</v>
      </c>
      <c r="D754" s="26">
        <v>1767746.4</v>
      </c>
      <c r="E754" s="26">
        <v>0</v>
      </c>
      <c r="F754" s="26">
        <v>5593810.4000000004</v>
      </c>
      <c r="G754" s="26">
        <v>3647000</v>
      </c>
      <c r="H754" s="27">
        <v>3714556.8</v>
      </c>
      <c r="I754" s="27">
        <v>0</v>
      </c>
    </row>
    <row r="755" spans="1:9">
      <c r="A755" s="38" t="e">
        <f>IF(#REF!=Sheet1!B755,TRUE, FALSE)</f>
        <v>#REF!</v>
      </c>
      <c r="B755" s="28" t="s">
        <v>11</v>
      </c>
      <c r="C755" s="25" t="s">
        <v>12</v>
      </c>
      <c r="D755" s="26">
        <v>0</v>
      </c>
      <c r="E755" s="26">
        <v>0</v>
      </c>
      <c r="F755" s="26">
        <v>5495602</v>
      </c>
      <c r="G755" s="25"/>
      <c r="H755" s="27">
        <v>5495602</v>
      </c>
      <c r="I755" s="27">
        <v>0</v>
      </c>
    </row>
    <row r="756" spans="1:9">
      <c r="A756" s="38" t="e">
        <f>IF(#REF!=Sheet1!B756,TRUE, FALSE)</f>
        <v>#REF!</v>
      </c>
      <c r="B756" s="28" t="s">
        <v>13</v>
      </c>
      <c r="C756" s="25" t="s">
        <v>14</v>
      </c>
      <c r="D756" s="26">
        <v>2085024</v>
      </c>
      <c r="E756" s="26">
        <v>0</v>
      </c>
      <c r="F756" s="26">
        <v>11790813</v>
      </c>
      <c r="G756" s="26">
        <v>9682821.1400000006</v>
      </c>
      <c r="H756" s="27">
        <v>4193015.86</v>
      </c>
      <c r="I756" s="27">
        <v>0</v>
      </c>
    </row>
    <row r="757" spans="1:9">
      <c r="A757" s="38" t="e">
        <f>IF(#REF!=Sheet1!B757,TRUE, FALSE)</f>
        <v>#REF!</v>
      </c>
      <c r="B757" s="28" t="s">
        <v>15</v>
      </c>
      <c r="C757" s="25" t="s">
        <v>16</v>
      </c>
      <c r="D757" s="26">
        <v>0</v>
      </c>
      <c r="E757" s="26">
        <v>153806</v>
      </c>
      <c r="F757" s="25"/>
      <c r="G757" s="25"/>
      <c r="H757" s="27">
        <v>0</v>
      </c>
      <c r="I757" s="27">
        <v>153806</v>
      </c>
    </row>
    <row r="758" spans="1:9">
      <c r="A758" s="38" t="e">
        <f>IF(#REF!=Sheet1!B758,TRUE, FALSE)</f>
        <v>#REF!</v>
      </c>
      <c r="B758" s="28" t="s">
        <v>17</v>
      </c>
      <c r="C758" s="25" t="s">
        <v>18</v>
      </c>
      <c r="D758" s="26">
        <v>13719042.23</v>
      </c>
      <c r="E758" s="26">
        <v>0</v>
      </c>
      <c r="F758" s="26">
        <v>14699831.4</v>
      </c>
      <c r="G758" s="26">
        <v>11159558.060000001</v>
      </c>
      <c r="H758" s="27">
        <v>17259315.57</v>
      </c>
      <c r="I758" s="27">
        <v>0</v>
      </c>
    </row>
    <row r="759" spans="1:9">
      <c r="A759" s="38" t="e">
        <f>IF(#REF!=Sheet1!B759,TRUE, FALSE)</f>
        <v>#REF!</v>
      </c>
      <c r="B759" s="28" t="s">
        <v>19</v>
      </c>
      <c r="C759" s="25" t="s">
        <v>1779</v>
      </c>
      <c r="D759" s="26">
        <v>1087770</v>
      </c>
      <c r="E759" s="26">
        <v>0</v>
      </c>
      <c r="F759" s="25"/>
      <c r="G759" s="25"/>
      <c r="H759" s="27">
        <v>1087770</v>
      </c>
      <c r="I759" s="27">
        <v>0</v>
      </c>
    </row>
    <row r="760" spans="1:9">
      <c r="A760" s="38" t="e">
        <f>IF(#REF!=Sheet1!B760,TRUE, FALSE)</f>
        <v>#REF!</v>
      </c>
      <c r="B760" s="28" t="s">
        <v>20</v>
      </c>
      <c r="C760" s="25" t="s">
        <v>21</v>
      </c>
      <c r="D760" s="26">
        <v>0</v>
      </c>
      <c r="E760" s="26">
        <v>0</v>
      </c>
      <c r="F760" s="26">
        <v>47025200</v>
      </c>
      <c r="G760" s="26">
        <v>27539091.140000001</v>
      </c>
      <c r="H760" s="27">
        <v>19486108.859999999</v>
      </c>
      <c r="I760" s="27">
        <v>0</v>
      </c>
    </row>
    <row r="761" spans="1:9">
      <c r="A761" s="38" t="e">
        <f>IF(#REF!=Sheet1!B761,TRUE, FALSE)</f>
        <v>#REF!</v>
      </c>
      <c r="B761" s="28" t="s">
        <v>22</v>
      </c>
      <c r="C761" s="25" t="s">
        <v>23</v>
      </c>
      <c r="D761" s="26">
        <v>0</v>
      </c>
      <c r="E761" s="26">
        <v>2693439.8</v>
      </c>
      <c r="F761" s="25"/>
      <c r="G761" s="25"/>
      <c r="H761" s="27">
        <v>0</v>
      </c>
      <c r="I761" s="27">
        <v>2693439.8</v>
      </c>
    </row>
    <row r="762" spans="1:9">
      <c r="A762" s="38" t="e">
        <f>IF(#REF!=Sheet1!B762,TRUE, FALSE)</f>
        <v>#REF!</v>
      </c>
      <c r="B762" s="28" t="s">
        <v>24</v>
      </c>
      <c r="C762" s="25" t="s">
        <v>25</v>
      </c>
      <c r="D762" s="26">
        <v>7016741.1299999999</v>
      </c>
      <c r="E762" s="26">
        <v>0</v>
      </c>
      <c r="F762" s="25"/>
      <c r="G762" s="25"/>
      <c r="H762" s="27">
        <v>7016741.1299999999</v>
      </c>
      <c r="I762" s="27">
        <v>0</v>
      </c>
    </row>
    <row r="763" spans="1:9">
      <c r="A763" s="38" t="e">
        <f>IF(#REF!=Sheet1!B763,TRUE, FALSE)</f>
        <v>#REF!</v>
      </c>
      <c r="B763" s="28" t="s">
        <v>26</v>
      </c>
      <c r="C763" s="25" t="s">
        <v>27</v>
      </c>
      <c r="D763" s="26">
        <v>314989.8</v>
      </c>
      <c r="E763" s="26">
        <v>0</v>
      </c>
      <c r="F763" s="26">
        <v>1368918</v>
      </c>
      <c r="G763" s="26">
        <v>1368918.4</v>
      </c>
      <c r="H763" s="27">
        <v>314989.40000000002</v>
      </c>
      <c r="I763" s="27">
        <v>0</v>
      </c>
    </row>
    <row r="764" spans="1:9">
      <c r="A764" s="38" t="e">
        <f>IF(#REF!=Sheet1!B764,TRUE, FALSE)</f>
        <v>#REF!</v>
      </c>
      <c r="B764" s="28" t="s">
        <v>28</v>
      </c>
      <c r="C764" s="25" t="s">
        <v>29</v>
      </c>
      <c r="D764" s="26">
        <v>3877983</v>
      </c>
      <c r="E764" s="26">
        <v>0</v>
      </c>
      <c r="F764" s="26">
        <v>23138179.199999999</v>
      </c>
      <c r="G764" s="26">
        <v>13310140</v>
      </c>
      <c r="H764" s="27">
        <v>13706022.199999999</v>
      </c>
      <c r="I764" s="27">
        <v>0</v>
      </c>
    </row>
    <row r="765" spans="1:9">
      <c r="A765" s="38" t="e">
        <f>IF(#REF!=Sheet1!B765,TRUE, FALSE)</f>
        <v>#REF!</v>
      </c>
      <c r="B765" s="28" t="s">
        <v>30</v>
      </c>
      <c r="C765" s="25" t="s">
        <v>31</v>
      </c>
      <c r="D765" s="26">
        <v>711355.92</v>
      </c>
      <c r="E765" s="26">
        <v>0</v>
      </c>
      <c r="F765" s="26">
        <v>2816545.5</v>
      </c>
      <c r="G765" s="26">
        <v>2241076.5</v>
      </c>
      <c r="H765" s="27">
        <v>1286824.92</v>
      </c>
      <c r="I765" s="27">
        <v>0</v>
      </c>
    </row>
    <row r="766" spans="1:9">
      <c r="A766" s="38" t="e">
        <f>IF(#REF!=Sheet1!B766,TRUE, FALSE)</f>
        <v>#REF!</v>
      </c>
      <c r="B766" s="28" t="s">
        <v>32</v>
      </c>
      <c r="C766" s="25" t="s">
        <v>1801</v>
      </c>
      <c r="D766" s="26">
        <v>0</v>
      </c>
      <c r="E766" s="26">
        <v>0</v>
      </c>
      <c r="F766" s="26">
        <v>5163072.5999999996</v>
      </c>
      <c r="G766" s="25"/>
      <c r="H766" s="27">
        <v>5163072.5999999996</v>
      </c>
      <c r="I766" s="27">
        <v>0</v>
      </c>
    </row>
    <row r="767" spans="1:9">
      <c r="A767" s="38" t="e">
        <f>IF(#REF!=Sheet1!B767,TRUE, FALSE)</f>
        <v>#REF!</v>
      </c>
      <c r="B767" s="28" t="s">
        <v>33</v>
      </c>
      <c r="C767" s="25" t="s">
        <v>1803</v>
      </c>
      <c r="D767" s="26">
        <v>29310928.010000002</v>
      </c>
      <c r="E767" s="26">
        <v>0</v>
      </c>
      <c r="F767" s="26">
        <v>35136075</v>
      </c>
      <c r="G767" s="25"/>
      <c r="H767" s="27">
        <v>64447003.009999998</v>
      </c>
      <c r="I767" s="27">
        <v>0</v>
      </c>
    </row>
    <row r="768" spans="1:9">
      <c r="A768" s="38" t="e">
        <f>IF(#REF!=Sheet1!B768,TRUE, FALSE)</f>
        <v>#REF!</v>
      </c>
      <c r="B768" s="28" t="s">
        <v>34</v>
      </c>
      <c r="C768" s="25" t="s">
        <v>35</v>
      </c>
      <c r="D768" s="26">
        <v>0</v>
      </c>
      <c r="E768" s="26">
        <v>0</v>
      </c>
      <c r="F768" s="26">
        <v>9608317.4000000004</v>
      </c>
      <c r="G768" s="25"/>
      <c r="H768" s="27">
        <v>9608317.4000000004</v>
      </c>
      <c r="I768" s="27">
        <v>0</v>
      </c>
    </row>
    <row r="769" spans="1:9">
      <c r="A769" s="38" t="e">
        <f>IF(#REF!=Sheet1!B769,TRUE, FALSE)</f>
        <v>#REF!</v>
      </c>
      <c r="B769" s="28" t="s">
        <v>36</v>
      </c>
      <c r="C769" s="25" t="s">
        <v>37</v>
      </c>
      <c r="D769" s="26">
        <v>1197685.75</v>
      </c>
      <c r="E769" s="26">
        <v>0</v>
      </c>
      <c r="F769" s="26">
        <v>4592823.4000000004</v>
      </c>
      <c r="G769" s="26">
        <v>5313661</v>
      </c>
      <c r="H769" s="27">
        <v>476848.15</v>
      </c>
      <c r="I769" s="27">
        <v>0</v>
      </c>
    </row>
    <row r="770" spans="1:9">
      <c r="A770" s="38" t="e">
        <f>IF(#REF!=Sheet1!B770,TRUE, FALSE)</f>
        <v>#REF!</v>
      </c>
      <c r="B770" s="28" t="s">
        <v>38</v>
      </c>
      <c r="C770" s="25" t="s">
        <v>39</v>
      </c>
      <c r="D770" s="26">
        <v>17965974.559999999</v>
      </c>
      <c r="E770" s="26">
        <v>0</v>
      </c>
      <c r="F770" s="26">
        <v>62683269.799999997</v>
      </c>
      <c r="G770" s="26">
        <v>43425594.350000001</v>
      </c>
      <c r="H770" s="27">
        <v>37223650.009999998</v>
      </c>
      <c r="I770" s="27">
        <v>0</v>
      </c>
    </row>
    <row r="771" spans="1:9">
      <c r="A771" s="38" t="e">
        <f>IF(#REF!=Sheet1!B771,TRUE, FALSE)</f>
        <v>#REF!</v>
      </c>
      <c r="B771" s="28" t="s">
        <v>40</v>
      </c>
      <c r="C771" s="25" t="s">
        <v>41</v>
      </c>
      <c r="D771" s="26">
        <v>336593</v>
      </c>
      <c r="E771" s="26">
        <v>0</v>
      </c>
      <c r="F771" s="25"/>
      <c r="G771" s="25"/>
      <c r="H771" s="27">
        <v>336593</v>
      </c>
      <c r="I771" s="27">
        <v>0</v>
      </c>
    </row>
    <row r="772" spans="1:9">
      <c r="A772" s="38" t="e">
        <f>IF(#REF!=Sheet1!B772,TRUE, FALSE)</f>
        <v>#REF!</v>
      </c>
      <c r="B772" s="28" t="s">
        <v>42</v>
      </c>
      <c r="C772" s="25" t="s">
        <v>43</v>
      </c>
      <c r="D772" s="26">
        <v>0</v>
      </c>
      <c r="E772" s="26">
        <v>0</v>
      </c>
      <c r="F772" s="25"/>
      <c r="G772" s="26">
        <v>318000</v>
      </c>
      <c r="H772" s="27">
        <v>0</v>
      </c>
      <c r="I772" s="27">
        <v>318000</v>
      </c>
    </row>
    <row r="773" spans="1:9">
      <c r="A773" s="38" t="e">
        <f>IF(#REF!=Sheet1!B773,TRUE, FALSE)</f>
        <v>#REF!</v>
      </c>
      <c r="B773" s="28" t="s">
        <v>44</v>
      </c>
      <c r="C773" s="25" t="s">
        <v>2027</v>
      </c>
      <c r="D773" s="26">
        <v>203398214.06</v>
      </c>
      <c r="E773" s="26">
        <v>0</v>
      </c>
      <c r="F773" s="26">
        <v>976070.17</v>
      </c>
      <c r="G773" s="26">
        <v>107876116.3</v>
      </c>
      <c r="H773" s="27">
        <v>96498167.930000007</v>
      </c>
      <c r="I773" s="27">
        <v>0</v>
      </c>
    </row>
    <row r="774" spans="1:9">
      <c r="A774" s="38" t="e">
        <f>IF(#REF!=Sheet1!B774,TRUE, FALSE)</f>
        <v>#REF!</v>
      </c>
      <c r="B774" s="28" t="s">
        <v>45</v>
      </c>
      <c r="C774" s="25" t="s">
        <v>46</v>
      </c>
      <c r="D774" s="26">
        <v>518092.34</v>
      </c>
      <c r="E774" s="26">
        <v>0</v>
      </c>
      <c r="F774" s="26">
        <v>4062.74</v>
      </c>
      <c r="G774" s="26">
        <v>28751.66</v>
      </c>
      <c r="H774" s="27">
        <v>493403.42</v>
      </c>
      <c r="I774" s="27">
        <v>0</v>
      </c>
    </row>
    <row r="775" spans="1:9">
      <c r="A775" s="38" t="e">
        <f>IF(#REF!=Sheet1!B775,TRUE, FALSE)</f>
        <v>#REF!</v>
      </c>
      <c r="B775" s="28" t="s">
        <v>47</v>
      </c>
      <c r="C775" s="25" t="s">
        <v>48</v>
      </c>
      <c r="D775" s="26">
        <v>244671.39</v>
      </c>
      <c r="E775" s="26">
        <v>0</v>
      </c>
      <c r="F775" s="26">
        <v>1918.64</v>
      </c>
      <c r="G775" s="26">
        <v>13578.1</v>
      </c>
      <c r="H775" s="27">
        <v>233011.93</v>
      </c>
      <c r="I775" s="27">
        <v>0</v>
      </c>
    </row>
    <row r="776" spans="1:9">
      <c r="A776" s="38" t="e">
        <f>IF(#REF!=Sheet1!B776,TRUE, FALSE)</f>
        <v>#REF!</v>
      </c>
      <c r="B776" s="28" t="s">
        <v>49</v>
      </c>
      <c r="C776" s="25" t="s">
        <v>2031</v>
      </c>
      <c r="D776" s="26">
        <v>0</v>
      </c>
      <c r="E776" s="26">
        <v>105888.14</v>
      </c>
      <c r="F776" s="26">
        <v>13622.26</v>
      </c>
      <c r="G776" s="26">
        <v>8576.02</v>
      </c>
      <c r="H776" s="27">
        <v>0</v>
      </c>
      <c r="I776" s="27">
        <v>100841.9</v>
      </c>
    </row>
    <row r="777" spans="1:9">
      <c r="A777" s="38" t="e">
        <f>IF(#REF!=Sheet1!B777,TRUE, FALSE)</f>
        <v>#REF!</v>
      </c>
      <c r="B777" s="28" t="s">
        <v>50</v>
      </c>
      <c r="C777" s="25" t="s">
        <v>1737</v>
      </c>
      <c r="D777" s="26">
        <v>6755352.6399999997</v>
      </c>
      <c r="E777" s="26">
        <v>0</v>
      </c>
      <c r="F777" s="26">
        <v>75792.95</v>
      </c>
      <c r="G777" s="26">
        <v>397709.26</v>
      </c>
      <c r="H777" s="27">
        <v>6433436.3300000001</v>
      </c>
      <c r="I777" s="27">
        <v>0</v>
      </c>
    </row>
    <row r="778" spans="1:9">
      <c r="A778" s="38" t="e">
        <f>IF(#REF!=Sheet1!B778,TRUE, FALSE)</f>
        <v>#REF!</v>
      </c>
      <c r="B778" s="28" t="s">
        <v>51</v>
      </c>
      <c r="C778" s="25" t="s">
        <v>52</v>
      </c>
      <c r="D778" s="26">
        <v>3854386.66</v>
      </c>
      <c r="E778" s="26">
        <v>0</v>
      </c>
      <c r="F778" s="26">
        <v>43245.01</v>
      </c>
      <c r="G778" s="26">
        <v>226920.09</v>
      </c>
      <c r="H778" s="27">
        <v>3670711.58</v>
      </c>
      <c r="I778" s="27">
        <v>0</v>
      </c>
    </row>
    <row r="779" spans="1:9">
      <c r="A779" s="38" t="e">
        <f>IF(#REF!=Sheet1!B779,TRUE, FALSE)</f>
        <v>#REF!</v>
      </c>
      <c r="B779" s="28" t="s">
        <v>53</v>
      </c>
      <c r="C779" s="25" t="s">
        <v>54</v>
      </c>
      <c r="D779" s="26">
        <v>241259.63</v>
      </c>
      <c r="E779" s="26">
        <v>0</v>
      </c>
      <c r="F779" s="26">
        <v>1891.89</v>
      </c>
      <c r="G779" s="26">
        <v>13388.76</v>
      </c>
      <c r="H779" s="27">
        <v>229762.76</v>
      </c>
      <c r="I779" s="27">
        <v>0</v>
      </c>
    </row>
    <row r="780" spans="1:9">
      <c r="A780" s="38" t="e">
        <f>IF(#REF!=Sheet1!B780,TRUE, FALSE)</f>
        <v>#REF!</v>
      </c>
      <c r="B780" s="28" t="s">
        <v>55</v>
      </c>
      <c r="C780" s="25" t="s">
        <v>1741</v>
      </c>
      <c r="D780" s="26">
        <v>3862154.89</v>
      </c>
      <c r="E780" s="26">
        <v>0</v>
      </c>
      <c r="F780" s="26">
        <v>13046</v>
      </c>
      <c r="G780" s="26">
        <v>3875200.89</v>
      </c>
      <c r="H780" s="27">
        <v>0</v>
      </c>
      <c r="I780" s="27">
        <v>0</v>
      </c>
    </row>
    <row r="781" spans="1:9">
      <c r="A781" s="38" t="e">
        <f>IF(#REF!=Sheet1!B781,TRUE, FALSE)</f>
        <v>#REF!</v>
      </c>
      <c r="B781" s="28" t="s">
        <v>56</v>
      </c>
      <c r="C781" s="25" t="s">
        <v>2041</v>
      </c>
      <c r="D781" s="26">
        <v>233319.49</v>
      </c>
      <c r="E781" s="26">
        <v>0</v>
      </c>
      <c r="F781" s="26">
        <v>46461.96</v>
      </c>
      <c r="G781" s="26">
        <v>279781.45</v>
      </c>
      <c r="H781" s="27">
        <v>0</v>
      </c>
      <c r="I781" s="27">
        <v>0</v>
      </c>
    </row>
    <row r="782" spans="1:9">
      <c r="A782" s="38" t="e">
        <f>IF(#REF!=Sheet1!B782,TRUE, FALSE)</f>
        <v>#REF!</v>
      </c>
      <c r="B782" s="28" t="s">
        <v>57</v>
      </c>
      <c r="C782" s="25" t="s">
        <v>2043</v>
      </c>
      <c r="D782" s="26">
        <v>5178302.33</v>
      </c>
      <c r="E782" s="26">
        <v>0</v>
      </c>
      <c r="F782" s="26">
        <v>56217.56</v>
      </c>
      <c r="G782" s="26">
        <v>5234519.8899999997</v>
      </c>
      <c r="H782" s="27">
        <v>0</v>
      </c>
      <c r="I782" s="27">
        <v>0</v>
      </c>
    </row>
    <row r="783" spans="1:9">
      <c r="A783" s="38" t="e">
        <f>IF(#REF!=Sheet1!B783,TRUE, FALSE)</f>
        <v>#REF!</v>
      </c>
      <c r="B783" s="28" t="s">
        <v>58</v>
      </c>
      <c r="C783" s="25" t="s">
        <v>2047</v>
      </c>
      <c r="D783" s="26">
        <v>3300360.17</v>
      </c>
      <c r="E783" s="26">
        <v>0</v>
      </c>
      <c r="F783" s="26">
        <v>13145.04</v>
      </c>
      <c r="G783" s="26">
        <v>3313505.21</v>
      </c>
      <c r="H783" s="27">
        <v>0</v>
      </c>
      <c r="I783" s="27">
        <v>0</v>
      </c>
    </row>
    <row r="784" spans="1:9">
      <c r="A784" s="38" t="e">
        <f>IF(#REF!=Sheet1!B784,TRUE, FALSE)</f>
        <v>#REF!</v>
      </c>
      <c r="B784" s="28" t="s">
        <v>59</v>
      </c>
      <c r="C784" s="25" t="s">
        <v>60</v>
      </c>
      <c r="D784" s="26">
        <v>1331355.1399999999</v>
      </c>
      <c r="E784" s="26">
        <v>0</v>
      </c>
      <c r="F784" s="25"/>
      <c r="G784" s="26">
        <v>1331355.1399999999</v>
      </c>
      <c r="H784" s="27">
        <v>0</v>
      </c>
      <c r="I784" s="27">
        <v>0</v>
      </c>
    </row>
    <row r="785" spans="1:9">
      <c r="A785" s="38" t="e">
        <f>IF(#REF!=Sheet1!B785,TRUE, FALSE)</f>
        <v>#REF!</v>
      </c>
      <c r="B785" s="28" t="s">
        <v>61</v>
      </c>
      <c r="C785" s="25" t="s">
        <v>1743</v>
      </c>
      <c r="D785" s="26">
        <v>3372609.2</v>
      </c>
      <c r="E785" s="26">
        <v>0</v>
      </c>
      <c r="F785" s="26">
        <v>26447.05</v>
      </c>
      <c r="G785" s="26">
        <v>187163.69</v>
      </c>
      <c r="H785" s="27">
        <v>3211892.56</v>
      </c>
      <c r="I785" s="27">
        <v>0</v>
      </c>
    </row>
    <row r="786" spans="1:9">
      <c r="A786" s="38" t="e">
        <f>IF(#REF!=Sheet1!B786,TRUE, FALSE)</f>
        <v>#REF!</v>
      </c>
      <c r="B786" s="28" t="s">
        <v>62</v>
      </c>
      <c r="C786" s="25" t="s">
        <v>2049</v>
      </c>
      <c r="D786" s="26">
        <v>1731287.4</v>
      </c>
      <c r="E786" s="26">
        <v>0</v>
      </c>
      <c r="F786" s="26">
        <v>13576.27</v>
      </c>
      <c r="G786" s="26">
        <v>96077.83</v>
      </c>
      <c r="H786" s="27">
        <v>1648785.84</v>
      </c>
      <c r="I786" s="27">
        <v>0</v>
      </c>
    </row>
    <row r="787" spans="1:9">
      <c r="A787" s="38" t="e">
        <f>IF(#REF!=Sheet1!B787,TRUE, FALSE)</f>
        <v>#REF!</v>
      </c>
      <c r="B787" s="28" t="s">
        <v>63</v>
      </c>
      <c r="C787" s="25" t="s">
        <v>1753</v>
      </c>
      <c r="D787" s="26">
        <v>8137138.6100000003</v>
      </c>
      <c r="E787" s="26">
        <v>0</v>
      </c>
      <c r="F787" s="26">
        <v>91295.88</v>
      </c>
      <c r="G787" s="26">
        <v>479058.89</v>
      </c>
      <c r="H787" s="27">
        <v>7749375.5999999996</v>
      </c>
      <c r="I787" s="27">
        <v>0</v>
      </c>
    </row>
    <row r="788" spans="1:9">
      <c r="A788" s="38" t="e">
        <f>IF(#REF!=Sheet1!B788,TRUE, FALSE)</f>
        <v>#REF!</v>
      </c>
      <c r="B788" s="28" t="s">
        <v>64</v>
      </c>
      <c r="C788" s="25" t="s">
        <v>2054</v>
      </c>
      <c r="D788" s="26">
        <v>3754501.03</v>
      </c>
      <c r="E788" s="26">
        <v>0</v>
      </c>
      <c r="F788" s="26">
        <v>29441.74</v>
      </c>
      <c r="G788" s="26">
        <v>208357.05</v>
      </c>
      <c r="H788" s="27">
        <v>3575585.72</v>
      </c>
      <c r="I788" s="27">
        <v>0</v>
      </c>
    </row>
    <row r="789" spans="1:9">
      <c r="A789" s="38" t="e">
        <f>IF(#REF!=Sheet1!B789,TRUE, FALSE)</f>
        <v>#REF!</v>
      </c>
      <c r="B789" s="28" t="s">
        <v>65</v>
      </c>
      <c r="C789" s="25" t="s">
        <v>1757</v>
      </c>
      <c r="D789" s="26">
        <v>698926.73</v>
      </c>
      <c r="E789" s="26">
        <v>0</v>
      </c>
      <c r="F789" s="26">
        <v>2302.31</v>
      </c>
      <c r="G789" s="26">
        <v>421622.77</v>
      </c>
      <c r="H789" s="27">
        <v>279606.27</v>
      </c>
      <c r="I789" s="27">
        <v>0</v>
      </c>
    </row>
    <row r="790" spans="1:9">
      <c r="A790" s="38" t="e">
        <f>IF(#REF!=Sheet1!B790,TRUE, FALSE)</f>
        <v>#REF!</v>
      </c>
      <c r="B790" s="28" t="s">
        <v>66</v>
      </c>
      <c r="C790" s="25" t="s">
        <v>2056</v>
      </c>
      <c r="D790" s="26">
        <v>846140.09</v>
      </c>
      <c r="E790" s="26">
        <v>0</v>
      </c>
      <c r="F790" s="26">
        <v>5206.28</v>
      </c>
      <c r="G790" s="26">
        <v>851346.37</v>
      </c>
      <c r="H790" s="27">
        <v>0</v>
      </c>
      <c r="I790" s="27">
        <v>0</v>
      </c>
    </row>
    <row r="791" spans="1:9">
      <c r="A791" s="38" t="e">
        <f>IF(#REF!=Sheet1!B791,TRUE, FALSE)</f>
        <v>#REF!</v>
      </c>
      <c r="B791" s="28" t="s">
        <v>67</v>
      </c>
      <c r="C791" s="25" t="s">
        <v>2025</v>
      </c>
      <c r="D791" s="26">
        <v>0</v>
      </c>
      <c r="E791" s="26">
        <v>1069177.3899999999</v>
      </c>
      <c r="F791" s="26">
        <v>59334.25</v>
      </c>
      <c r="G791" s="26">
        <v>8384.18</v>
      </c>
      <c r="H791" s="27">
        <v>0</v>
      </c>
      <c r="I791" s="27">
        <v>1018227.32</v>
      </c>
    </row>
    <row r="792" spans="1:9">
      <c r="A792" s="38" t="e">
        <f>IF(#REF!=Sheet1!B792,TRUE, FALSE)</f>
        <v>#REF!</v>
      </c>
      <c r="B792" s="28" t="s">
        <v>68</v>
      </c>
      <c r="C792" s="25" t="s">
        <v>2</v>
      </c>
      <c r="D792" s="26">
        <v>2476238.4500000002</v>
      </c>
      <c r="E792" s="26">
        <v>0</v>
      </c>
      <c r="F792" s="26">
        <v>19417.96</v>
      </c>
      <c r="G792" s="26">
        <v>137419.43</v>
      </c>
      <c r="H792" s="27">
        <v>2358236.98</v>
      </c>
      <c r="I792" s="27">
        <v>0</v>
      </c>
    </row>
    <row r="793" spans="1:9">
      <c r="A793" s="38" t="e">
        <f>IF(#REF!=Sheet1!B793,TRUE, FALSE)</f>
        <v>#REF!</v>
      </c>
      <c r="B793" s="28" t="s">
        <v>69</v>
      </c>
      <c r="C793" s="25" t="s">
        <v>4</v>
      </c>
      <c r="D793" s="26">
        <v>2706811.08</v>
      </c>
      <c r="E793" s="26">
        <v>0</v>
      </c>
      <c r="F793" s="26">
        <v>21226.05</v>
      </c>
      <c r="G793" s="26">
        <v>150215.12</v>
      </c>
      <c r="H793" s="27">
        <v>2577822.0099999998</v>
      </c>
      <c r="I793" s="27">
        <v>0</v>
      </c>
    </row>
    <row r="794" spans="1:9">
      <c r="A794" s="38" t="e">
        <f>IF(#REF!=Sheet1!B794,TRUE, FALSE)</f>
        <v>#REF!</v>
      </c>
      <c r="B794" s="28" t="s">
        <v>70</v>
      </c>
      <c r="C794" s="25" t="s">
        <v>6</v>
      </c>
      <c r="D794" s="26">
        <v>14613577.08</v>
      </c>
      <c r="E794" s="26">
        <v>0</v>
      </c>
      <c r="F794" s="26">
        <v>163959.41</v>
      </c>
      <c r="G794" s="26">
        <v>860347.39</v>
      </c>
      <c r="H794" s="27">
        <v>13917189.1</v>
      </c>
      <c r="I794" s="27">
        <v>0</v>
      </c>
    </row>
    <row r="795" spans="1:9">
      <c r="A795" s="38" t="e">
        <f>IF(#REF!=Sheet1!B795,TRUE, FALSE)</f>
        <v>#REF!</v>
      </c>
      <c r="B795" s="28" t="s">
        <v>71</v>
      </c>
      <c r="C795" s="25" t="s">
        <v>72</v>
      </c>
      <c r="D795" s="26">
        <v>1896530.66</v>
      </c>
      <c r="E795" s="26">
        <v>0</v>
      </c>
      <c r="F795" s="26">
        <v>14872.05</v>
      </c>
      <c r="G795" s="26">
        <v>105248.41</v>
      </c>
      <c r="H795" s="27">
        <v>1806154.3</v>
      </c>
      <c r="I795" s="27">
        <v>0</v>
      </c>
    </row>
    <row r="796" spans="1:9">
      <c r="A796" s="38" t="e">
        <f>IF(#REF!=Sheet1!B796,TRUE, FALSE)</f>
        <v>#REF!</v>
      </c>
      <c r="B796" s="28" t="s">
        <v>73</v>
      </c>
      <c r="C796" s="25" t="s">
        <v>8</v>
      </c>
      <c r="D796" s="26">
        <v>0</v>
      </c>
      <c r="E796" s="26">
        <v>102275.93</v>
      </c>
      <c r="F796" s="26">
        <v>5675.46</v>
      </c>
      <c r="G796" s="25">
        <v>802.02</v>
      </c>
      <c r="H796" s="27">
        <v>0</v>
      </c>
      <c r="I796" s="27">
        <v>97402.49</v>
      </c>
    </row>
    <row r="797" spans="1:9">
      <c r="A797" s="38" t="e">
        <f>IF(#REF!=Sheet1!B797,TRUE, FALSE)</f>
        <v>#REF!</v>
      </c>
      <c r="B797" s="28" t="s">
        <v>74</v>
      </c>
      <c r="C797" s="25" t="s">
        <v>1763</v>
      </c>
      <c r="D797" s="26">
        <v>5830855.6500000004</v>
      </c>
      <c r="E797" s="26">
        <v>0</v>
      </c>
      <c r="F797" s="26">
        <v>45723.92</v>
      </c>
      <c r="G797" s="26">
        <v>323584.74</v>
      </c>
      <c r="H797" s="27">
        <v>5552994.8300000001</v>
      </c>
      <c r="I797" s="27">
        <v>0</v>
      </c>
    </row>
    <row r="798" spans="1:9">
      <c r="A798" s="38" t="e">
        <f>IF(#REF!=Sheet1!B798,TRUE, FALSE)</f>
        <v>#REF!</v>
      </c>
      <c r="B798" s="28" t="s">
        <v>75</v>
      </c>
      <c r="C798" s="25" t="s">
        <v>76</v>
      </c>
      <c r="D798" s="26">
        <v>6940400.4199999999</v>
      </c>
      <c r="E798" s="26">
        <v>0</v>
      </c>
      <c r="F798" s="26">
        <v>77869.14</v>
      </c>
      <c r="G798" s="26">
        <v>408603.62</v>
      </c>
      <c r="H798" s="27">
        <v>6609665.9400000004</v>
      </c>
      <c r="I798" s="27">
        <v>0</v>
      </c>
    </row>
    <row r="799" spans="1:9">
      <c r="A799" s="38" t="e">
        <f>IF(#REF!=Sheet1!B799,TRUE, FALSE)</f>
        <v>#REF!</v>
      </c>
      <c r="B799" s="28" t="s">
        <v>77</v>
      </c>
      <c r="C799" s="25" t="s">
        <v>12</v>
      </c>
      <c r="D799" s="26">
        <v>6114318.6799999997</v>
      </c>
      <c r="E799" s="26">
        <v>0</v>
      </c>
      <c r="F799" s="26">
        <v>124053.37</v>
      </c>
      <c r="G799" s="26">
        <v>4647517.91</v>
      </c>
      <c r="H799" s="27">
        <v>1590854.14</v>
      </c>
      <c r="I799" s="27">
        <v>0</v>
      </c>
    </row>
    <row r="800" spans="1:9">
      <c r="A800" s="38" t="e">
        <f>IF(#REF!=Sheet1!B800,TRUE, FALSE)</f>
        <v>#REF!</v>
      </c>
      <c r="B800" s="28" t="s">
        <v>78</v>
      </c>
      <c r="C800" s="25" t="s">
        <v>79</v>
      </c>
      <c r="D800" s="26">
        <v>5233615.75</v>
      </c>
      <c r="E800" s="26">
        <v>0</v>
      </c>
      <c r="F800" s="26">
        <v>41040.54</v>
      </c>
      <c r="G800" s="26">
        <v>290440.74</v>
      </c>
      <c r="H800" s="27">
        <v>4984215.55</v>
      </c>
      <c r="I800" s="27">
        <v>0</v>
      </c>
    </row>
    <row r="801" spans="1:9">
      <c r="A801" s="38" t="e">
        <f>IF(#REF!=Sheet1!B801,TRUE, FALSE)</f>
        <v>#REF!</v>
      </c>
      <c r="B801" s="28" t="s">
        <v>80</v>
      </c>
      <c r="C801" s="25" t="s">
        <v>14</v>
      </c>
      <c r="D801" s="26">
        <v>1701884.26</v>
      </c>
      <c r="E801" s="26">
        <v>0</v>
      </c>
      <c r="F801" s="26">
        <v>15711.04</v>
      </c>
      <c r="G801" s="26">
        <v>1717595.3</v>
      </c>
      <c r="H801" s="27">
        <v>0</v>
      </c>
      <c r="I801" s="27">
        <v>0</v>
      </c>
    </row>
    <row r="802" spans="1:9">
      <c r="A802" s="38" t="e">
        <f>IF(#REF!=Sheet1!B802,TRUE, FALSE)</f>
        <v>#REF!</v>
      </c>
      <c r="B802" s="28" t="s">
        <v>81</v>
      </c>
      <c r="C802" s="25" t="s">
        <v>18</v>
      </c>
      <c r="D802" s="26">
        <v>2015608.41</v>
      </c>
      <c r="E802" s="26">
        <v>0</v>
      </c>
      <c r="F802" s="26">
        <v>14833.54</v>
      </c>
      <c r="G802" s="26">
        <v>2030441.95</v>
      </c>
      <c r="H802" s="27">
        <v>0</v>
      </c>
      <c r="I802" s="27">
        <v>0</v>
      </c>
    </row>
    <row r="803" spans="1:9">
      <c r="A803" s="38" t="e">
        <f>IF(#REF!=Sheet1!B803,TRUE, FALSE)</f>
        <v>#REF!</v>
      </c>
      <c r="B803" s="28" t="s">
        <v>82</v>
      </c>
      <c r="C803" s="25" t="s">
        <v>83</v>
      </c>
      <c r="D803" s="26">
        <v>39884188.859999999</v>
      </c>
      <c r="E803" s="26">
        <v>0</v>
      </c>
      <c r="F803" s="26">
        <v>337703</v>
      </c>
      <c r="G803" s="26">
        <v>6948348.7300000004</v>
      </c>
      <c r="H803" s="27">
        <v>33273543.129999999</v>
      </c>
      <c r="I803" s="27">
        <v>0</v>
      </c>
    </row>
    <row r="804" spans="1:9">
      <c r="A804" s="38" t="e">
        <f>IF(#REF!=Sheet1!B804,TRUE, FALSE)</f>
        <v>#REF!</v>
      </c>
      <c r="B804" s="28" t="s">
        <v>84</v>
      </c>
      <c r="C804" s="25" t="s">
        <v>85</v>
      </c>
      <c r="D804" s="26">
        <v>0</v>
      </c>
      <c r="E804" s="26">
        <v>44646.21</v>
      </c>
      <c r="F804" s="26">
        <v>2477.65</v>
      </c>
      <c r="G804" s="25">
        <v>350.1</v>
      </c>
      <c r="H804" s="27">
        <v>0</v>
      </c>
      <c r="I804" s="27">
        <v>42518.66</v>
      </c>
    </row>
    <row r="805" spans="1:9">
      <c r="A805" s="38" t="e">
        <f>IF(#REF!=Sheet1!B805,TRUE, FALSE)</f>
        <v>#REF!</v>
      </c>
      <c r="B805" s="28" t="s">
        <v>86</v>
      </c>
      <c r="C805" s="25" t="s">
        <v>21</v>
      </c>
      <c r="D805" s="26">
        <v>8866920.7899999991</v>
      </c>
      <c r="E805" s="26">
        <v>0</v>
      </c>
      <c r="F805" s="26">
        <v>78940.3</v>
      </c>
      <c r="G805" s="26">
        <v>8945861.0899999999</v>
      </c>
      <c r="H805" s="27">
        <v>0</v>
      </c>
      <c r="I805" s="27">
        <v>0</v>
      </c>
    </row>
    <row r="806" spans="1:9">
      <c r="A806" s="38" t="e">
        <f>IF(#REF!=Sheet1!B806,TRUE, FALSE)</f>
        <v>#REF!</v>
      </c>
      <c r="B806" s="28" t="s">
        <v>87</v>
      </c>
      <c r="C806" s="25" t="s">
        <v>25</v>
      </c>
      <c r="D806" s="26">
        <v>3291782.37</v>
      </c>
      <c r="E806" s="26">
        <v>0</v>
      </c>
      <c r="F806" s="26">
        <v>13463.23</v>
      </c>
      <c r="G806" s="26">
        <v>1670188.22</v>
      </c>
      <c r="H806" s="27">
        <v>1635057.38</v>
      </c>
      <c r="I806" s="27">
        <v>0</v>
      </c>
    </row>
    <row r="807" spans="1:9">
      <c r="A807" s="38" t="e">
        <f>IF(#REF!=Sheet1!B807,TRUE, FALSE)</f>
        <v>#REF!</v>
      </c>
      <c r="B807" s="28" t="s">
        <v>88</v>
      </c>
      <c r="C807" s="25" t="s">
        <v>89</v>
      </c>
      <c r="D807" s="26">
        <v>0</v>
      </c>
      <c r="E807" s="26">
        <v>1239815.57</v>
      </c>
      <c r="F807" s="26">
        <v>68803.86</v>
      </c>
      <c r="G807" s="26">
        <v>9722.2900000000009</v>
      </c>
      <c r="H807" s="27">
        <v>0</v>
      </c>
      <c r="I807" s="27">
        <v>1180734</v>
      </c>
    </row>
    <row r="808" spans="1:9">
      <c r="A808" s="38" t="e">
        <f>IF(#REF!=Sheet1!B808,TRUE, FALSE)</f>
        <v>#REF!</v>
      </c>
      <c r="B808" s="28" t="s">
        <v>90</v>
      </c>
      <c r="C808" s="25" t="s">
        <v>91</v>
      </c>
      <c r="D808" s="26">
        <v>0</v>
      </c>
      <c r="E808" s="26">
        <v>7222555.5</v>
      </c>
      <c r="F808" s="26">
        <v>400817.42</v>
      </c>
      <c r="G808" s="26">
        <v>56637.25</v>
      </c>
      <c r="H808" s="27">
        <v>0</v>
      </c>
      <c r="I808" s="27">
        <v>6878375.3300000001</v>
      </c>
    </row>
    <row r="809" spans="1:9">
      <c r="A809" s="38" t="e">
        <f>IF(#REF!=Sheet1!B809,TRUE, FALSE)</f>
        <v>#REF!</v>
      </c>
      <c r="B809" s="28" t="s">
        <v>92</v>
      </c>
      <c r="C809" s="25" t="s">
        <v>93</v>
      </c>
      <c r="D809" s="26">
        <v>8508899.7100000009</v>
      </c>
      <c r="E809" s="26">
        <v>0</v>
      </c>
      <c r="F809" s="26">
        <v>95467.21</v>
      </c>
      <c r="G809" s="26">
        <v>500946.2</v>
      </c>
      <c r="H809" s="27">
        <v>8103420.7199999997</v>
      </c>
      <c r="I809" s="27">
        <v>0</v>
      </c>
    </row>
    <row r="810" spans="1:9">
      <c r="A810" s="38" t="e">
        <f>IF(#REF!=Sheet1!B810,TRUE, FALSE)</f>
        <v>#REF!</v>
      </c>
      <c r="B810" s="28" t="s">
        <v>94</v>
      </c>
      <c r="C810" s="25" t="s">
        <v>95</v>
      </c>
      <c r="D810" s="26">
        <v>6593065.6299999999</v>
      </c>
      <c r="E810" s="26">
        <v>0</v>
      </c>
      <c r="F810" s="26">
        <v>73972.149999999994</v>
      </c>
      <c r="G810" s="26">
        <v>388154.92</v>
      </c>
      <c r="H810" s="27">
        <v>6278882.8600000003</v>
      </c>
      <c r="I810" s="27">
        <v>0</v>
      </c>
    </row>
    <row r="811" spans="1:9">
      <c r="A811" s="38" t="e">
        <f>IF(#REF!=Sheet1!B811,TRUE, FALSE)</f>
        <v>#REF!</v>
      </c>
      <c r="B811" s="28" t="s">
        <v>96</v>
      </c>
      <c r="C811" s="25" t="s">
        <v>29</v>
      </c>
      <c r="D811" s="26">
        <v>5172856.42</v>
      </c>
      <c r="E811" s="26">
        <v>0</v>
      </c>
      <c r="F811" s="26">
        <v>54350.61</v>
      </c>
      <c r="G811" s="26">
        <v>5227207.03</v>
      </c>
      <c r="H811" s="27">
        <v>0</v>
      </c>
      <c r="I811" s="27">
        <v>0</v>
      </c>
    </row>
    <row r="812" spans="1:9">
      <c r="A812" s="38" t="e">
        <f>IF(#REF!=Sheet1!B812,TRUE, FALSE)</f>
        <v>#REF!</v>
      </c>
      <c r="B812" s="28" t="s">
        <v>97</v>
      </c>
      <c r="C812" s="25" t="s">
        <v>98</v>
      </c>
      <c r="D812" s="26">
        <v>1708286.64</v>
      </c>
      <c r="E812" s="26">
        <v>0</v>
      </c>
      <c r="F812" s="26">
        <v>13395.91</v>
      </c>
      <c r="G812" s="26">
        <v>94801.77</v>
      </c>
      <c r="H812" s="27">
        <v>1626880.78</v>
      </c>
      <c r="I812" s="27">
        <v>0</v>
      </c>
    </row>
    <row r="813" spans="1:9">
      <c r="A813" s="38" t="e">
        <f>IF(#REF!=Sheet1!B813,TRUE, FALSE)</f>
        <v>#REF!</v>
      </c>
      <c r="B813" s="28" t="s">
        <v>99</v>
      </c>
      <c r="C813" s="25" t="s">
        <v>1801</v>
      </c>
      <c r="D813" s="26">
        <v>1280395.2</v>
      </c>
      <c r="E813" s="26">
        <v>0</v>
      </c>
      <c r="F813" s="26">
        <v>10040.49</v>
      </c>
      <c r="G813" s="26">
        <v>71055.83</v>
      </c>
      <c r="H813" s="27">
        <v>1219379.8600000001</v>
      </c>
      <c r="I813" s="27">
        <v>0</v>
      </c>
    </row>
    <row r="814" spans="1:9">
      <c r="A814" s="38" t="e">
        <f>IF(#REF!=Sheet1!B814,TRUE, FALSE)</f>
        <v>#REF!</v>
      </c>
      <c r="B814" s="28" t="s">
        <v>100</v>
      </c>
      <c r="C814" s="25" t="s">
        <v>1803</v>
      </c>
      <c r="D814" s="26">
        <v>224098577.78999999</v>
      </c>
      <c r="E814" s="26">
        <v>0</v>
      </c>
      <c r="F814" s="26">
        <v>2514316.63</v>
      </c>
      <c r="G814" s="26">
        <v>13193402.27</v>
      </c>
      <c r="H814" s="27">
        <v>213419492.15000001</v>
      </c>
      <c r="I814" s="27">
        <v>0</v>
      </c>
    </row>
    <row r="815" spans="1:9">
      <c r="A815" s="38" t="e">
        <f>IF(#REF!=Sheet1!B815,TRUE, FALSE)</f>
        <v>#REF!</v>
      </c>
      <c r="B815" s="28" t="s">
        <v>101</v>
      </c>
      <c r="C815" s="25" t="s">
        <v>39</v>
      </c>
      <c r="D815" s="26">
        <v>12479165.43</v>
      </c>
      <c r="E815" s="26">
        <v>0</v>
      </c>
      <c r="F815" s="26">
        <v>54455.77</v>
      </c>
      <c r="G815" s="26">
        <v>12533621.199999999</v>
      </c>
      <c r="H815" s="27">
        <v>0</v>
      </c>
      <c r="I815" s="27">
        <v>0</v>
      </c>
    </row>
    <row r="816" spans="1:9">
      <c r="A816" s="38" t="e">
        <f>IF(#REF!=Sheet1!B816,TRUE, FALSE)</f>
        <v>#REF!</v>
      </c>
      <c r="B816" s="28" t="s">
        <v>102</v>
      </c>
      <c r="C816" s="25" t="s">
        <v>103</v>
      </c>
      <c r="D816" s="26">
        <v>2656342.67</v>
      </c>
      <c r="E816" s="26">
        <v>0</v>
      </c>
      <c r="F816" s="26">
        <v>20830.29</v>
      </c>
      <c r="G816" s="26">
        <v>147414.35999999999</v>
      </c>
      <c r="H816" s="27">
        <v>2529758.6</v>
      </c>
      <c r="I816" s="27">
        <v>0</v>
      </c>
    </row>
    <row r="817" spans="1:9">
      <c r="A817" s="38" t="e">
        <f>IF(#REF!=Sheet1!B817,TRUE, FALSE)</f>
        <v>#REF!</v>
      </c>
      <c r="B817" s="28" t="s">
        <v>104</v>
      </c>
      <c r="C817" s="25" t="s">
        <v>105</v>
      </c>
      <c r="D817" s="26">
        <v>1674400.38</v>
      </c>
      <c r="E817" s="26">
        <v>0</v>
      </c>
      <c r="F817" s="26">
        <v>13130.17</v>
      </c>
      <c r="G817" s="26">
        <v>92921.24</v>
      </c>
      <c r="H817" s="27">
        <v>1594609.31</v>
      </c>
      <c r="I817" s="27">
        <v>0</v>
      </c>
    </row>
    <row r="818" spans="1:9">
      <c r="A818" s="38" t="e">
        <f>IF(#REF!=Sheet1!B818,TRUE, FALSE)</f>
        <v>#REF!</v>
      </c>
      <c r="B818" s="28" t="s">
        <v>106</v>
      </c>
      <c r="C818" s="25" t="s">
        <v>107</v>
      </c>
      <c r="D818" s="26">
        <v>22500</v>
      </c>
      <c r="E818" s="26">
        <v>0</v>
      </c>
      <c r="F818" s="25"/>
      <c r="G818" s="25"/>
      <c r="H818" s="27">
        <v>22500</v>
      </c>
      <c r="I818" s="27">
        <v>0</v>
      </c>
    </row>
    <row r="819" spans="1:9">
      <c r="A819" s="38" t="e">
        <f>IF(#REF!=Sheet1!B819,TRUE, FALSE)</f>
        <v>#REF!</v>
      </c>
      <c r="B819" s="28" t="s">
        <v>108</v>
      </c>
      <c r="C819" s="25" t="s">
        <v>1187</v>
      </c>
      <c r="D819" s="26">
        <v>0</v>
      </c>
      <c r="E819" s="26">
        <v>0</v>
      </c>
      <c r="F819" s="26">
        <v>431100</v>
      </c>
      <c r="G819" s="25"/>
      <c r="H819" s="27">
        <v>431100</v>
      </c>
      <c r="I819" s="27">
        <v>0</v>
      </c>
    </row>
    <row r="820" spans="1:9">
      <c r="A820" s="38" t="e">
        <f>IF(#REF!=Sheet1!B820,TRUE, FALSE)</f>
        <v>#REF!</v>
      </c>
      <c r="B820" s="28" t="s">
        <v>109</v>
      </c>
      <c r="C820" s="25" t="s">
        <v>1442</v>
      </c>
      <c r="D820" s="26">
        <v>815882.52</v>
      </c>
      <c r="E820" s="26">
        <v>0</v>
      </c>
      <c r="F820" s="25"/>
      <c r="G820" s="25"/>
      <c r="H820" s="27">
        <v>815882.52</v>
      </c>
      <c r="I820" s="27">
        <v>0</v>
      </c>
    </row>
    <row r="821" spans="1:9">
      <c r="A821" s="38" t="e">
        <f>IF(#REF!=Sheet1!B821,TRUE, FALSE)</f>
        <v>#REF!</v>
      </c>
      <c r="B821" s="28" t="s">
        <v>110</v>
      </c>
      <c r="C821" s="25" t="s">
        <v>111</v>
      </c>
      <c r="D821" s="26">
        <v>2036694</v>
      </c>
      <c r="E821" s="26">
        <v>0</v>
      </c>
      <c r="F821" s="25"/>
      <c r="G821" s="26">
        <v>2000000</v>
      </c>
      <c r="H821" s="27">
        <v>36694</v>
      </c>
      <c r="I821" s="27">
        <v>0</v>
      </c>
    </row>
    <row r="822" spans="1:9">
      <c r="A822" s="38" t="e">
        <f>IF(#REF!=Sheet1!B822,TRUE, FALSE)</f>
        <v>#REF!</v>
      </c>
      <c r="B822" s="28" t="s">
        <v>112</v>
      </c>
      <c r="C822" s="25" t="s">
        <v>113</v>
      </c>
      <c r="D822" s="26">
        <v>0</v>
      </c>
      <c r="E822" s="26">
        <v>0</v>
      </c>
      <c r="F822" s="26">
        <v>124880</v>
      </c>
      <c r="G822" s="25"/>
      <c r="H822" s="27">
        <v>124880</v>
      </c>
      <c r="I822" s="27">
        <v>0</v>
      </c>
    </row>
    <row r="823" spans="1:9">
      <c r="A823" s="38" t="e">
        <f>IF(#REF!=Sheet1!B823,TRUE, FALSE)</f>
        <v>#REF!</v>
      </c>
      <c r="B823" s="28" t="s">
        <v>114</v>
      </c>
      <c r="C823" s="25" t="s">
        <v>115</v>
      </c>
      <c r="D823" s="26">
        <v>0</v>
      </c>
      <c r="E823" s="26">
        <v>0</v>
      </c>
      <c r="F823" s="26">
        <v>226908</v>
      </c>
      <c r="G823" s="25"/>
      <c r="H823" s="27">
        <v>226908</v>
      </c>
      <c r="I823" s="27">
        <v>0</v>
      </c>
    </row>
    <row r="824" spans="1:9">
      <c r="A824" s="39" t="e">
        <f>IF(#REF!=Sheet1!B824,TRUE, FALSE)</f>
        <v>#REF!</v>
      </c>
      <c r="B824" s="28" t="s">
        <v>433</v>
      </c>
      <c r="C824" s="25" t="s">
        <v>434</v>
      </c>
      <c r="D824" s="26">
        <v>0</v>
      </c>
      <c r="E824" s="26">
        <v>0</v>
      </c>
      <c r="F824" s="26">
        <v>28800</v>
      </c>
      <c r="G824" s="25"/>
      <c r="H824" s="27">
        <v>28800</v>
      </c>
      <c r="I824" s="27">
        <v>0</v>
      </c>
    </row>
    <row r="825" spans="1:9">
      <c r="A825" s="38" t="e">
        <f>IF(#REF!=Sheet1!B825,TRUE, FALSE)</f>
        <v>#REF!</v>
      </c>
      <c r="B825" s="28" t="s">
        <v>116</v>
      </c>
      <c r="C825" s="25" t="s">
        <v>117</v>
      </c>
      <c r="D825" s="26">
        <v>0</v>
      </c>
      <c r="E825" s="26">
        <v>0</v>
      </c>
      <c r="F825" s="26">
        <v>83260</v>
      </c>
      <c r="G825" s="26">
        <v>4320</v>
      </c>
      <c r="H825" s="27">
        <v>78940</v>
      </c>
      <c r="I825" s="27">
        <v>0</v>
      </c>
    </row>
    <row r="826" spans="1:9">
      <c r="A826" s="38" t="e">
        <f>IF(#REF!=Sheet1!B826,TRUE, FALSE)</f>
        <v>#REF!</v>
      </c>
      <c r="B826" s="28" t="s">
        <v>118</v>
      </c>
      <c r="C826" s="25" t="s">
        <v>119</v>
      </c>
      <c r="D826" s="26">
        <v>0</v>
      </c>
      <c r="E826" s="26">
        <v>93088.63</v>
      </c>
      <c r="F826" s="26">
        <v>1253.6199999999999</v>
      </c>
      <c r="G826" s="26">
        <v>1995.09</v>
      </c>
      <c r="H826" s="27">
        <v>0</v>
      </c>
      <c r="I826" s="27">
        <v>93830.1</v>
      </c>
    </row>
    <row r="827" spans="1:9">
      <c r="A827" s="38" t="e">
        <f>IF(#REF!=Sheet1!B827,TRUE, FALSE)</f>
        <v>#REF!</v>
      </c>
      <c r="B827" s="28" t="s">
        <v>120</v>
      </c>
      <c r="C827" s="25" t="s">
        <v>121</v>
      </c>
      <c r="D827" s="26">
        <v>0</v>
      </c>
      <c r="E827" s="26">
        <v>0</v>
      </c>
      <c r="F827" s="26">
        <v>26978241.510000002</v>
      </c>
      <c r="G827" s="26">
        <v>33068049.449999999</v>
      </c>
      <c r="H827" s="27">
        <v>0</v>
      </c>
      <c r="I827" s="27">
        <v>6089807.9400000004</v>
      </c>
    </row>
    <row r="828" spans="1:9">
      <c r="A828" s="38" t="e">
        <f>IF(#REF!=Sheet1!B828,TRUE, FALSE)</f>
        <v>#REF!</v>
      </c>
      <c r="B828" s="28" t="s">
        <v>122</v>
      </c>
      <c r="C828" s="25" t="s">
        <v>123</v>
      </c>
      <c r="D828" s="26">
        <v>0</v>
      </c>
      <c r="E828" s="26">
        <v>1570290.37</v>
      </c>
      <c r="F828" s="26">
        <v>13482953.07</v>
      </c>
      <c r="G828" s="26">
        <v>13911619.449999999</v>
      </c>
      <c r="H828" s="27">
        <v>0</v>
      </c>
      <c r="I828" s="27">
        <v>1998956.75</v>
      </c>
    </row>
    <row r="829" spans="1:9">
      <c r="A829" s="38" t="e">
        <f>IF(#REF!=Sheet1!B829,TRUE, FALSE)</f>
        <v>#REF!</v>
      </c>
      <c r="B829" s="28" t="s">
        <v>124</v>
      </c>
      <c r="C829" s="25" t="s">
        <v>125</v>
      </c>
      <c r="D829" s="26">
        <v>0</v>
      </c>
      <c r="E829" s="26">
        <v>716407.38</v>
      </c>
      <c r="F829" s="26">
        <v>16685137.02</v>
      </c>
      <c r="G829" s="26">
        <v>17888981.539999999</v>
      </c>
      <c r="H829" s="27">
        <v>0</v>
      </c>
      <c r="I829" s="27">
        <v>1920251.9</v>
      </c>
    </row>
    <row r="830" spans="1:9">
      <c r="A830" s="38" t="e">
        <f>IF(#REF!=Sheet1!B830,TRUE, FALSE)</f>
        <v>#REF!</v>
      </c>
      <c r="B830" s="28" t="s">
        <v>126</v>
      </c>
      <c r="C830" s="25" t="s">
        <v>127</v>
      </c>
      <c r="D830" s="26">
        <v>371457.01</v>
      </c>
      <c r="E830" s="26">
        <v>0</v>
      </c>
      <c r="F830" s="26">
        <v>77364336.620000005</v>
      </c>
      <c r="G830" s="26">
        <v>188241279.81999999</v>
      </c>
      <c r="H830" s="27">
        <v>0</v>
      </c>
      <c r="I830" s="27">
        <v>110505486.19</v>
      </c>
    </row>
    <row r="831" spans="1:9">
      <c r="A831" s="38" t="e">
        <f>IF(#REF!=Sheet1!B831,TRUE, FALSE)</f>
        <v>#REF!</v>
      </c>
      <c r="B831" s="28" t="s">
        <v>128</v>
      </c>
      <c r="C831" s="25" t="s">
        <v>129</v>
      </c>
      <c r="D831" s="26">
        <v>0</v>
      </c>
      <c r="E831" s="26">
        <v>198519.67</v>
      </c>
      <c r="F831" s="26">
        <v>32469422.109999999</v>
      </c>
      <c r="G831" s="26">
        <v>33121013.699999999</v>
      </c>
      <c r="H831" s="27">
        <v>0</v>
      </c>
      <c r="I831" s="27">
        <v>850111.26</v>
      </c>
    </row>
    <row r="832" spans="1:9">
      <c r="A832" s="38" t="e">
        <f>IF(#REF!=Sheet1!B832,TRUE, FALSE)</f>
        <v>#REF!</v>
      </c>
      <c r="B832" s="28" t="s">
        <v>130</v>
      </c>
      <c r="C832" s="25" t="s">
        <v>131</v>
      </c>
      <c r="D832" s="26">
        <v>2435.6</v>
      </c>
      <c r="E832" s="26">
        <v>0</v>
      </c>
      <c r="F832" s="25">
        <v>71.2</v>
      </c>
      <c r="G832" s="25">
        <v>51.8</v>
      </c>
      <c r="H832" s="27">
        <v>2455</v>
      </c>
      <c r="I832" s="27">
        <v>0</v>
      </c>
    </row>
    <row r="833" spans="1:9">
      <c r="A833" s="38" t="e">
        <f>IF(#REF!=Sheet1!B833,TRUE, FALSE)</f>
        <v>#REF!</v>
      </c>
      <c r="B833" s="28" t="s">
        <v>132</v>
      </c>
      <c r="C833" s="25" t="s">
        <v>133</v>
      </c>
      <c r="D833" s="26">
        <v>3309.98</v>
      </c>
      <c r="E833" s="26">
        <v>0</v>
      </c>
      <c r="F833" s="25">
        <v>96.76</v>
      </c>
      <c r="G833" s="25">
        <v>70.400000000000006</v>
      </c>
      <c r="H833" s="27">
        <v>3336.34</v>
      </c>
      <c r="I833" s="27">
        <v>0</v>
      </c>
    </row>
    <row r="834" spans="1:9">
      <c r="A834" s="38" t="e">
        <f>IF(#REF!=Sheet1!B834,TRUE, FALSE)</f>
        <v>#REF!</v>
      </c>
      <c r="B834" s="28" t="s">
        <v>134</v>
      </c>
      <c r="C834" s="25" t="s">
        <v>135</v>
      </c>
      <c r="D834" s="26">
        <v>16601.05</v>
      </c>
      <c r="E834" s="26">
        <v>0</v>
      </c>
      <c r="F834" s="26">
        <v>36979326.490000002</v>
      </c>
      <c r="G834" s="26">
        <v>47420164.409999996</v>
      </c>
      <c r="H834" s="27">
        <v>0</v>
      </c>
      <c r="I834" s="27">
        <v>10424236.869999999</v>
      </c>
    </row>
    <row r="835" spans="1:9">
      <c r="A835" s="38" t="e">
        <f>IF(#REF!=Sheet1!B835,TRUE, FALSE)</f>
        <v>#REF!</v>
      </c>
      <c r="B835" s="28" t="s">
        <v>136</v>
      </c>
      <c r="C835" s="25" t="s">
        <v>137</v>
      </c>
      <c r="D835" s="26">
        <v>69161.3</v>
      </c>
      <c r="E835" s="26">
        <v>0</v>
      </c>
      <c r="F835" s="25">
        <v>920.22</v>
      </c>
      <c r="G835" s="26">
        <v>70091.34</v>
      </c>
      <c r="H835" s="27">
        <v>0</v>
      </c>
      <c r="I835" s="27">
        <v>9.82</v>
      </c>
    </row>
    <row r="836" spans="1:9">
      <c r="A836" s="38" t="e">
        <f>IF(#REF!=Sheet1!B836,TRUE, FALSE)</f>
        <v>#REF!</v>
      </c>
      <c r="B836" s="28" t="s">
        <v>138</v>
      </c>
      <c r="C836" s="25" t="s">
        <v>139</v>
      </c>
      <c r="D836" s="26">
        <v>7766661.9800000004</v>
      </c>
      <c r="E836" s="26">
        <v>0</v>
      </c>
      <c r="F836" s="26">
        <v>49780961.979999997</v>
      </c>
      <c r="G836" s="26">
        <v>57457222.270000003</v>
      </c>
      <c r="H836" s="27">
        <v>90401.69</v>
      </c>
      <c r="I836" s="27">
        <v>0</v>
      </c>
    </row>
    <row r="837" spans="1:9">
      <c r="A837" s="38" t="e">
        <f>IF(#REF!=Sheet1!B837,TRUE, FALSE)</f>
        <v>#REF!</v>
      </c>
      <c r="B837" s="28" t="s">
        <v>140</v>
      </c>
      <c r="C837" s="25" t="s">
        <v>141</v>
      </c>
      <c r="D837" s="26">
        <v>0</v>
      </c>
      <c r="E837" s="26">
        <v>0</v>
      </c>
      <c r="F837" s="26">
        <v>24135671.43</v>
      </c>
      <c r="G837" s="26">
        <v>23250558.010000002</v>
      </c>
      <c r="H837" s="27">
        <v>885113.42</v>
      </c>
      <c r="I837" s="27">
        <v>0</v>
      </c>
    </row>
    <row r="838" spans="1:9">
      <c r="A838" s="38" t="e">
        <f>IF(#REF!=Sheet1!B838,TRUE, FALSE)</f>
        <v>#REF!</v>
      </c>
      <c r="B838" s="28" t="s">
        <v>142</v>
      </c>
      <c r="C838" s="25" t="s">
        <v>143</v>
      </c>
      <c r="D838" s="26">
        <v>0</v>
      </c>
      <c r="E838" s="26">
        <v>0</v>
      </c>
      <c r="F838" s="26">
        <v>1546688.61</v>
      </c>
      <c r="G838" s="26">
        <v>1977037.84</v>
      </c>
      <c r="H838" s="27">
        <v>0</v>
      </c>
      <c r="I838" s="27">
        <v>430349.23</v>
      </c>
    </row>
    <row r="839" spans="1:9">
      <c r="A839" s="38" t="e">
        <f>IF(#REF!=Sheet1!B839,TRUE, FALSE)</f>
        <v>#REF!</v>
      </c>
      <c r="B839" s="28" t="s">
        <v>144</v>
      </c>
      <c r="C839" s="25" t="s">
        <v>145</v>
      </c>
      <c r="D839" s="26">
        <v>0</v>
      </c>
      <c r="E839" s="26">
        <v>0</v>
      </c>
      <c r="F839" s="26">
        <v>9813927.3000000007</v>
      </c>
      <c r="G839" s="26">
        <v>10376502.82</v>
      </c>
      <c r="H839" s="27">
        <v>0</v>
      </c>
      <c r="I839" s="27">
        <v>562575.52</v>
      </c>
    </row>
    <row r="840" spans="1:9">
      <c r="A840" s="39" t="e">
        <f>IF(#REF!=Sheet1!B840,TRUE, FALSE)</f>
        <v>#REF!</v>
      </c>
      <c r="B840" s="28" t="s">
        <v>435</v>
      </c>
      <c r="C840" s="25" t="s">
        <v>436</v>
      </c>
      <c r="D840" s="26">
        <v>0</v>
      </c>
      <c r="E840" s="26">
        <v>0</v>
      </c>
      <c r="F840" s="26">
        <v>3472402.35</v>
      </c>
      <c r="G840" s="26">
        <v>5149744.28</v>
      </c>
      <c r="H840" s="27">
        <v>0</v>
      </c>
      <c r="I840" s="27">
        <v>1677341.93</v>
      </c>
    </row>
    <row r="841" spans="1:9">
      <c r="A841" s="38" t="e">
        <f>IF(#REF!=Sheet1!B841,TRUE, FALSE)</f>
        <v>#REF!</v>
      </c>
      <c r="B841" s="28" t="s">
        <v>146</v>
      </c>
      <c r="C841" s="25" t="s">
        <v>147</v>
      </c>
      <c r="D841" s="26">
        <v>582468.87</v>
      </c>
      <c r="E841" s="26">
        <v>0</v>
      </c>
      <c r="F841" s="26">
        <v>17027.34</v>
      </c>
      <c r="G841" s="26">
        <v>12387.87</v>
      </c>
      <c r="H841" s="27">
        <v>587108.34</v>
      </c>
      <c r="I841" s="27">
        <v>0</v>
      </c>
    </row>
    <row r="842" spans="1:9">
      <c r="A842" s="38" t="e">
        <f>IF(#REF!=Sheet1!B842,TRUE, FALSE)</f>
        <v>#REF!</v>
      </c>
      <c r="B842" s="28" t="s">
        <v>866</v>
      </c>
      <c r="C842" s="25" t="s">
        <v>867</v>
      </c>
      <c r="D842" s="26">
        <v>0</v>
      </c>
      <c r="E842" s="26">
        <v>0</v>
      </c>
      <c r="F842" s="26">
        <v>282100</v>
      </c>
      <c r="G842" s="25"/>
      <c r="H842" s="27">
        <v>282100</v>
      </c>
      <c r="I842" s="27">
        <v>0</v>
      </c>
    </row>
    <row r="843" spans="1:9">
      <c r="A843" s="38" t="e">
        <f>IF(#REF!=Sheet1!B843,TRUE, FALSE)</f>
        <v>#REF!</v>
      </c>
      <c r="B843" s="28" t="s">
        <v>868</v>
      </c>
      <c r="C843" s="25" t="s">
        <v>518</v>
      </c>
      <c r="D843" s="26">
        <v>0</v>
      </c>
      <c r="E843" s="26">
        <v>0</v>
      </c>
      <c r="F843" s="26">
        <v>5488440</v>
      </c>
      <c r="G843" s="25"/>
      <c r="H843" s="27">
        <v>5488440</v>
      </c>
      <c r="I843" s="27">
        <v>0</v>
      </c>
    </row>
    <row r="844" spans="1:9">
      <c r="A844" s="38" t="e">
        <f>IF(#REF!=Sheet1!B844,TRUE, FALSE)</f>
        <v>#REF!</v>
      </c>
      <c r="B844" s="28">
        <v>415000</v>
      </c>
      <c r="C844" s="25" t="s">
        <v>148</v>
      </c>
      <c r="D844" s="26">
        <v>13012277.949999999</v>
      </c>
      <c r="E844" s="26">
        <v>0</v>
      </c>
      <c r="F844" s="26">
        <v>2029600</v>
      </c>
      <c r="G844" s="26">
        <v>1984068.77</v>
      </c>
      <c r="H844" s="27">
        <v>13057809.18</v>
      </c>
      <c r="I844" s="27">
        <v>0</v>
      </c>
    </row>
    <row r="845" spans="1:9">
      <c r="A845" s="38" t="e">
        <f>IF(#REF!=Sheet1!B845,TRUE, FALSE)</f>
        <v>#REF!</v>
      </c>
      <c r="B845" s="28">
        <v>418101</v>
      </c>
      <c r="C845" s="25" t="s">
        <v>149</v>
      </c>
      <c r="D845" s="26">
        <v>92780</v>
      </c>
      <c r="E845" s="26">
        <v>0</v>
      </c>
      <c r="F845" s="26">
        <v>51800</v>
      </c>
      <c r="G845" s="26">
        <v>105110</v>
      </c>
      <c r="H845" s="27">
        <v>39470</v>
      </c>
      <c r="I845" s="27">
        <v>0</v>
      </c>
    </row>
    <row r="846" spans="1:9">
      <c r="A846" s="38" t="e">
        <f>IF(#REF!=Sheet1!B846,TRUE, FALSE)</f>
        <v>#REF!</v>
      </c>
      <c r="B846" s="28">
        <v>418102</v>
      </c>
      <c r="C846" s="25" t="s">
        <v>150</v>
      </c>
      <c r="D846" s="26">
        <v>177100</v>
      </c>
      <c r="E846" s="26">
        <v>0</v>
      </c>
      <c r="F846" s="25"/>
      <c r="G846" s="26">
        <v>5250</v>
      </c>
      <c r="H846" s="27">
        <v>171850</v>
      </c>
      <c r="I846" s="27">
        <v>0</v>
      </c>
    </row>
    <row r="847" spans="1:9">
      <c r="A847" s="38" t="e">
        <f>IF(#REF!=Sheet1!B847,TRUE, FALSE)</f>
        <v>#REF!</v>
      </c>
      <c r="B847" s="28">
        <v>418103</v>
      </c>
      <c r="C847" s="25" t="s">
        <v>151</v>
      </c>
      <c r="D847" s="26">
        <v>55012.5</v>
      </c>
      <c r="E847" s="26">
        <v>0</v>
      </c>
      <c r="F847" s="26">
        <v>1390.5</v>
      </c>
      <c r="G847" s="26">
        <v>1165.5</v>
      </c>
      <c r="H847" s="27">
        <v>55237.5</v>
      </c>
      <c r="I847" s="27">
        <v>0</v>
      </c>
    </row>
    <row r="848" spans="1:9">
      <c r="A848" s="38" t="e">
        <f>IF(#REF!=Sheet1!B848,TRUE, FALSE)</f>
        <v>#REF!</v>
      </c>
      <c r="B848" s="28">
        <v>418104</v>
      </c>
      <c r="C848" s="25" t="s">
        <v>152</v>
      </c>
      <c r="D848" s="26">
        <v>54832.5</v>
      </c>
      <c r="E848" s="26">
        <v>0</v>
      </c>
      <c r="F848" s="26">
        <v>1570.5</v>
      </c>
      <c r="G848" s="26">
        <v>1165.5</v>
      </c>
      <c r="H848" s="27">
        <v>55237.5</v>
      </c>
      <c r="I848" s="27">
        <v>0</v>
      </c>
    </row>
    <row r="849" spans="1:9">
      <c r="A849" s="38" t="e">
        <f>IF(#REF!=Sheet1!B849,TRUE, FALSE)</f>
        <v>#REF!</v>
      </c>
      <c r="B849" s="28">
        <v>418105</v>
      </c>
      <c r="C849" s="25" t="s">
        <v>153</v>
      </c>
      <c r="D849" s="26">
        <v>73560</v>
      </c>
      <c r="E849" s="26">
        <v>0</v>
      </c>
      <c r="F849" s="26">
        <v>1644</v>
      </c>
      <c r="G849" s="26">
        <v>1554</v>
      </c>
      <c r="H849" s="27">
        <v>73650</v>
      </c>
      <c r="I849" s="27">
        <v>0</v>
      </c>
    </row>
    <row r="850" spans="1:9">
      <c r="A850" s="38" t="e">
        <f>IF(#REF!=Sheet1!B850,TRUE, FALSE)</f>
        <v>#REF!</v>
      </c>
      <c r="B850" s="28">
        <v>418106</v>
      </c>
      <c r="C850" s="25" t="s">
        <v>154</v>
      </c>
      <c r="D850" s="26">
        <v>86415</v>
      </c>
      <c r="E850" s="26">
        <v>0</v>
      </c>
      <c r="F850" s="26">
        <v>1323</v>
      </c>
      <c r="G850" s="26">
        <v>1813</v>
      </c>
      <c r="H850" s="27">
        <v>85925</v>
      </c>
      <c r="I850" s="27">
        <v>0</v>
      </c>
    </row>
    <row r="851" spans="1:9">
      <c r="A851" s="38" t="e">
        <f>IF(#REF!=Sheet1!B851,TRUE, FALSE)</f>
        <v>#REF!</v>
      </c>
      <c r="B851" s="28">
        <v>418107</v>
      </c>
      <c r="C851" s="25" t="s">
        <v>155</v>
      </c>
      <c r="D851" s="26">
        <v>61975</v>
      </c>
      <c r="E851" s="26">
        <v>0</v>
      </c>
      <c r="F851" s="25">
        <v>695</v>
      </c>
      <c r="G851" s="26">
        <v>1295</v>
      </c>
      <c r="H851" s="27">
        <v>61375</v>
      </c>
      <c r="I851" s="27">
        <v>0</v>
      </c>
    </row>
    <row r="852" spans="1:9">
      <c r="A852" s="38" t="e">
        <f>IF(#REF!=Sheet1!B852,TRUE, FALSE)</f>
        <v>#REF!</v>
      </c>
      <c r="B852" s="28">
        <v>418108</v>
      </c>
      <c r="C852" s="25" t="s">
        <v>156</v>
      </c>
      <c r="D852" s="26">
        <v>86345</v>
      </c>
      <c r="E852" s="26">
        <v>0</v>
      </c>
      <c r="F852" s="26">
        <v>1393</v>
      </c>
      <c r="G852" s="26">
        <v>1813</v>
      </c>
      <c r="H852" s="27">
        <v>85925</v>
      </c>
      <c r="I852" s="27">
        <v>0</v>
      </c>
    </row>
    <row r="853" spans="1:9">
      <c r="A853" s="38" t="e">
        <f>IF(#REF!=Sheet1!B853,TRUE, FALSE)</f>
        <v>#REF!</v>
      </c>
      <c r="B853" s="28">
        <v>418109</v>
      </c>
      <c r="C853" s="25" t="s">
        <v>157</v>
      </c>
      <c r="D853" s="26">
        <v>224460</v>
      </c>
      <c r="E853" s="26">
        <v>0</v>
      </c>
      <c r="F853" s="26">
        <v>1152</v>
      </c>
      <c r="G853" s="26">
        <v>4662</v>
      </c>
      <c r="H853" s="27">
        <v>220950</v>
      </c>
      <c r="I853" s="27">
        <v>0</v>
      </c>
    </row>
    <row r="854" spans="1:9">
      <c r="A854" s="38" t="e">
        <f>IF(#REF!=Sheet1!B854,TRUE, FALSE)</f>
        <v>#REF!</v>
      </c>
      <c r="B854" s="28">
        <v>418110</v>
      </c>
      <c r="C854" s="25" t="s">
        <v>158</v>
      </c>
      <c r="D854" s="26">
        <v>74010</v>
      </c>
      <c r="E854" s="26">
        <v>0</v>
      </c>
      <c r="F854" s="26">
        <v>1194</v>
      </c>
      <c r="G854" s="26">
        <v>1554</v>
      </c>
      <c r="H854" s="27">
        <v>73650</v>
      </c>
      <c r="I854" s="27">
        <v>0</v>
      </c>
    </row>
    <row r="855" spans="1:9">
      <c r="A855" s="38" t="e">
        <f>IF(#REF!=Sheet1!B855,TRUE, FALSE)</f>
        <v>#REF!</v>
      </c>
      <c r="B855" s="28">
        <v>418111</v>
      </c>
      <c r="C855" s="25" t="s">
        <v>159</v>
      </c>
      <c r="D855" s="26">
        <v>391864</v>
      </c>
      <c r="E855" s="26">
        <v>0</v>
      </c>
      <c r="F855" s="26">
        <v>9224</v>
      </c>
      <c r="G855" s="26">
        <v>8288</v>
      </c>
      <c r="H855" s="27">
        <v>392800</v>
      </c>
      <c r="I855" s="27">
        <v>0</v>
      </c>
    </row>
    <row r="856" spans="1:9">
      <c r="A856" s="38" t="e">
        <f>IF(#REF!=Sheet1!B856,TRUE, FALSE)</f>
        <v>#REF!</v>
      </c>
      <c r="B856" s="28">
        <v>418112</v>
      </c>
      <c r="C856" s="25" t="s">
        <v>160</v>
      </c>
      <c r="D856" s="26">
        <v>13000</v>
      </c>
      <c r="E856" s="26">
        <v>0</v>
      </c>
      <c r="F856" s="25"/>
      <c r="G856" s="25"/>
      <c r="H856" s="27">
        <v>13000</v>
      </c>
      <c r="I856" s="27">
        <v>0</v>
      </c>
    </row>
    <row r="857" spans="1:9">
      <c r="A857" s="38" t="e">
        <f>IF(#REF!=Sheet1!B857,TRUE, FALSE)</f>
        <v>#REF!</v>
      </c>
      <c r="B857" s="28">
        <v>418113</v>
      </c>
      <c r="C857" s="25" t="s">
        <v>1026</v>
      </c>
      <c r="D857" s="26">
        <v>0</v>
      </c>
      <c r="E857" s="26">
        <v>0</v>
      </c>
      <c r="F857" s="26">
        <v>188010</v>
      </c>
      <c r="G857" s="26">
        <v>3885</v>
      </c>
      <c r="H857" s="27">
        <v>184125</v>
      </c>
      <c r="I857" s="27">
        <v>0</v>
      </c>
    </row>
    <row r="858" spans="1:9">
      <c r="A858" s="38" t="e">
        <f>IF(#REF!=Sheet1!B858,TRUE, FALSE)</f>
        <v>#REF!</v>
      </c>
      <c r="B858" s="28">
        <v>418114</v>
      </c>
      <c r="C858" s="25" t="s">
        <v>161</v>
      </c>
      <c r="D858" s="26">
        <v>0</v>
      </c>
      <c r="E858" s="26">
        <v>0</v>
      </c>
      <c r="F858" s="26">
        <v>3339900</v>
      </c>
      <c r="G858" s="26">
        <v>25649.98</v>
      </c>
      <c r="H858" s="27">
        <v>3314250.02</v>
      </c>
      <c r="I858" s="27">
        <v>0</v>
      </c>
    </row>
    <row r="859" spans="1:9">
      <c r="A859" s="38" t="e">
        <f>IF(#REF!=Sheet1!B859,TRUE, FALSE)</f>
        <v>#REF!</v>
      </c>
      <c r="B859" s="28">
        <v>421101</v>
      </c>
      <c r="C859" s="25" t="s">
        <v>767</v>
      </c>
      <c r="D859" s="26">
        <v>0</v>
      </c>
      <c r="E859" s="26">
        <v>18706990</v>
      </c>
      <c r="F859" s="26">
        <v>96994316</v>
      </c>
      <c r="G859" s="26">
        <v>89417739</v>
      </c>
      <c r="H859" s="27">
        <v>0</v>
      </c>
      <c r="I859" s="27">
        <v>11130413</v>
      </c>
    </row>
    <row r="860" spans="1:9">
      <c r="A860" s="38" t="e">
        <f>IF(#REF!=Sheet1!B860,TRUE, FALSE)</f>
        <v>#REF!</v>
      </c>
      <c r="B860" s="28">
        <v>421103</v>
      </c>
      <c r="C860" s="25" t="s">
        <v>616</v>
      </c>
      <c r="D860" s="26">
        <v>0</v>
      </c>
      <c r="E860" s="26">
        <v>10974.64</v>
      </c>
      <c r="F860" s="26">
        <v>32721263.5</v>
      </c>
      <c r="G860" s="26">
        <v>39683247.729999997</v>
      </c>
      <c r="H860" s="27">
        <v>0</v>
      </c>
      <c r="I860" s="27">
        <v>6972958.8700000001</v>
      </c>
    </row>
    <row r="861" spans="1:9">
      <c r="A861" s="38" t="e">
        <f>IF(#REF!=Sheet1!B861,TRUE, FALSE)</f>
        <v>#REF!</v>
      </c>
      <c r="B861" s="28" t="s">
        <v>162</v>
      </c>
      <c r="C861" s="25" t="s">
        <v>163</v>
      </c>
      <c r="D861" s="26">
        <v>0</v>
      </c>
      <c r="E861" s="26">
        <v>57672.58</v>
      </c>
      <c r="F861" s="25">
        <v>776.66</v>
      </c>
      <c r="G861" s="26">
        <v>1236.02</v>
      </c>
      <c r="H861" s="27">
        <v>0</v>
      </c>
      <c r="I861" s="27">
        <v>58131.94</v>
      </c>
    </row>
    <row r="862" spans="1:9">
      <c r="A862" s="38" t="e">
        <f>IF(#REF!=Sheet1!B862,TRUE, FALSE)</f>
        <v>#REF!</v>
      </c>
      <c r="B862" s="28" t="s">
        <v>164</v>
      </c>
      <c r="C862" s="25" t="s">
        <v>165</v>
      </c>
      <c r="D862" s="26">
        <v>60890</v>
      </c>
      <c r="E862" s="26">
        <v>0</v>
      </c>
      <c r="F862" s="26">
        <v>1780</v>
      </c>
      <c r="G862" s="26">
        <v>1295</v>
      </c>
      <c r="H862" s="27">
        <v>61375</v>
      </c>
      <c r="I862" s="27">
        <v>0</v>
      </c>
    </row>
    <row r="863" spans="1:9">
      <c r="A863" s="38" t="e">
        <f>IF(#REF!=Sheet1!B863,TRUE, FALSE)</f>
        <v>#REF!</v>
      </c>
      <c r="B863" s="28" t="s">
        <v>166</v>
      </c>
      <c r="C863" s="25" t="s">
        <v>167</v>
      </c>
      <c r="D863" s="26">
        <v>60890</v>
      </c>
      <c r="E863" s="26">
        <v>0</v>
      </c>
      <c r="F863" s="26">
        <v>44102.98</v>
      </c>
      <c r="G863" s="26">
        <v>62398.73</v>
      </c>
      <c r="H863" s="27">
        <v>42594.25</v>
      </c>
      <c r="I863" s="27">
        <v>0</v>
      </c>
    </row>
    <row r="864" spans="1:9">
      <c r="A864" s="38" t="e">
        <f>IF(#REF!=Sheet1!B864,TRUE, FALSE)</f>
        <v>#REF!</v>
      </c>
      <c r="B864" s="28" t="s">
        <v>168</v>
      </c>
      <c r="C864" s="25" t="s">
        <v>169</v>
      </c>
      <c r="D864" s="26">
        <v>0</v>
      </c>
      <c r="E864" s="26">
        <v>0</v>
      </c>
      <c r="F864" s="26">
        <v>125340</v>
      </c>
      <c r="G864" s="26">
        <v>2590</v>
      </c>
      <c r="H864" s="27">
        <v>122750</v>
      </c>
      <c r="I864" s="27">
        <v>0</v>
      </c>
    </row>
    <row r="865" spans="1:9">
      <c r="A865" s="38" t="e">
        <f>IF(#REF!=Sheet1!B865,TRUE, FALSE)</f>
        <v>#REF!</v>
      </c>
      <c r="B865" s="28" t="s">
        <v>170</v>
      </c>
      <c r="C865" s="25" t="s">
        <v>171</v>
      </c>
      <c r="D865" s="26">
        <v>0</v>
      </c>
      <c r="E865" s="26">
        <v>0</v>
      </c>
      <c r="F865" s="26">
        <v>123250</v>
      </c>
      <c r="G865" s="26">
        <v>123250</v>
      </c>
      <c r="H865" s="27">
        <v>0</v>
      </c>
      <c r="I865" s="27">
        <v>0</v>
      </c>
    </row>
    <row r="866" spans="1:9">
      <c r="A866" s="38" t="e">
        <f>IF(#REF!=Sheet1!B866,TRUE, FALSE)</f>
        <v>#REF!</v>
      </c>
      <c r="B866" s="28" t="s">
        <v>172</v>
      </c>
      <c r="C866" s="25" t="s">
        <v>173</v>
      </c>
      <c r="D866" s="26">
        <v>0</v>
      </c>
      <c r="E866" s="26">
        <v>0</v>
      </c>
      <c r="F866" s="26">
        <v>850843</v>
      </c>
      <c r="G866" s="26">
        <v>3868</v>
      </c>
      <c r="H866" s="27">
        <v>846975</v>
      </c>
      <c r="I866" s="27">
        <v>0</v>
      </c>
    </row>
    <row r="867" spans="1:9">
      <c r="A867" s="38" t="e">
        <f>IF(#REF!=Sheet1!B867,TRUE, FALSE)</f>
        <v>#REF!</v>
      </c>
      <c r="B867" s="28" t="s">
        <v>174</v>
      </c>
      <c r="C867" s="25" t="s">
        <v>175</v>
      </c>
      <c r="D867" s="26">
        <v>0</v>
      </c>
      <c r="E867" s="26">
        <v>0</v>
      </c>
      <c r="F867" s="26">
        <v>250680</v>
      </c>
      <c r="G867" s="26">
        <v>5180</v>
      </c>
      <c r="H867" s="27">
        <v>245500</v>
      </c>
      <c r="I867" s="27">
        <v>0</v>
      </c>
    </row>
    <row r="868" spans="1:9">
      <c r="A868" s="38" t="e">
        <f>IF(#REF!=Sheet1!B868,TRUE, FALSE)</f>
        <v>#REF!</v>
      </c>
      <c r="B868" s="28" t="s">
        <v>176</v>
      </c>
      <c r="C868" s="25" t="s">
        <v>177</v>
      </c>
      <c r="D868" s="26">
        <v>0</v>
      </c>
      <c r="E868" s="26">
        <v>0</v>
      </c>
      <c r="F868" s="26">
        <v>125340</v>
      </c>
      <c r="G868" s="26">
        <v>125340</v>
      </c>
      <c r="H868" s="27">
        <v>0</v>
      </c>
      <c r="I868" s="27">
        <v>0</v>
      </c>
    </row>
    <row r="869" spans="1:9">
      <c r="A869" s="38" t="e">
        <f>IF(#REF!=Sheet1!B869,TRUE, FALSE)</f>
        <v>#REF!</v>
      </c>
      <c r="B869" s="28" t="s">
        <v>178</v>
      </c>
      <c r="C869" s="25" t="s">
        <v>179</v>
      </c>
      <c r="D869" s="26">
        <v>0</v>
      </c>
      <c r="E869" s="26">
        <v>0</v>
      </c>
      <c r="F869" s="26">
        <v>469252</v>
      </c>
      <c r="G869" s="26">
        <v>2802</v>
      </c>
      <c r="H869" s="27">
        <v>466450</v>
      </c>
      <c r="I869" s="27">
        <v>0</v>
      </c>
    </row>
    <row r="870" spans="1:9">
      <c r="A870" s="38" t="e">
        <f>IF(#REF!=Sheet1!B870,TRUE, FALSE)</f>
        <v>#REF!</v>
      </c>
      <c r="B870" s="28" t="s">
        <v>180</v>
      </c>
      <c r="C870" s="25" t="s">
        <v>181</v>
      </c>
      <c r="D870" s="26">
        <v>0</v>
      </c>
      <c r="E870" s="26">
        <v>0</v>
      </c>
      <c r="F870" s="26">
        <v>569212.86</v>
      </c>
      <c r="G870" s="26">
        <v>6772.36</v>
      </c>
      <c r="H870" s="27">
        <v>562440.5</v>
      </c>
      <c r="I870" s="27">
        <v>0</v>
      </c>
    </row>
    <row r="871" spans="1:9">
      <c r="A871" s="38" t="e">
        <f>IF(#REF!=Sheet1!B871,TRUE, FALSE)</f>
        <v>#REF!</v>
      </c>
      <c r="B871" s="28" t="s">
        <v>182</v>
      </c>
      <c r="C871" s="25" t="s">
        <v>183</v>
      </c>
      <c r="D871" s="26">
        <v>0</v>
      </c>
      <c r="E871" s="26">
        <v>0</v>
      </c>
      <c r="F871" s="26">
        <v>148608</v>
      </c>
      <c r="G871" s="26">
        <v>148608</v>
      </c>
      <c r="H871" s="27">
        <v>0</v>
      </c>
      <c r="I871" s="27">
        <v>0</v>
      </c>
    </row>
    <row r="872" spans="1:9">
      <c r="A872" s="38" t="e">
        <f>IF(#REF!=Sheet1!B872,TRUE, FALSE)</f>
        <v>#REF!</v>
      </c>
      <c r="B872" s="28" t="s">
        <v>184</v>
      </c>
      <c r="C872" s="25" t="s">
        <v>185</v>
      </c>
      <c r="D872" s="26">
        <v>0</v>
      </c>
      <c r="E872" s="26">
        <v>0</v>
      </c>
      <c r="F872" s="26">
        <v>251140</v>
      </c>
      <c r="G872" s="26">
        <v>5640</v>
      </c>
      <c r="H872" s="27">
        <v>245500</v>
      </c>
      <c r="I872" s="27">
        <v>0</v>
      </c>
    </row>
    <row r="873" spans="1:9">
      <c r="A873" s="38" t="e">
        <f>IF(#REF!=Sheet1!B873,TRUE, FALSE)</f>
        <v>#REF!</v>
      </c>
      <c r="B873" s="28" t="s">
        <v>186</v>
      </c>
      <c r="C873" s="25" t="s">
        <v>179</v>
      </c>
      <c r="D873" s="26">
        <v>0</v>
      </c>
      <c r="E873" s="26">
        <v>332220</v>
      </c>
      <c r="F873" s="26">
        <v>1141955</v>
      </c>
      <c r="G873" s="26">
        <v>714887.9</v>
      </c>
      <c r="H873" s="27">
        <v>94847.1</v>
      </c>
      <c r="I873" s="27">
        <v>0</v>
      </c>
    </row>
    <row r="874" spans="1:9">
      <c r="A874" s="38" t="e">
        <f>IF(#REF!=Sheet1!B874,TRUE, FALSE)</f>
        <v>#REF!</v>
      </c>
      <c r="B874" s="28" t="s">
        <v>187</v>
      </c>
      <c r="C874" s="25" t="s">
        <v>173</v>
      </c>
      <c r="D874" s="26">
        <v>2525000</v>
      </c>
      <c r="E874" s="26">
        <v>0</v>
      </c>
      <c r="F874" s="26">
        <v>187528</v>
      </c>
      <c r="G874" s="25"/>
      <c r="H874" s="27">
        <v>2712528</v>
      </c>
      <c r="I874" s="27">
        <v>0</v>
      </c>
    </row>
    <row r="875" spans="1:9">
      <c r="A875" s="38" t="e">
        <f>IF(#REF!=Sheet1!B875,TRUE, FALSE)</f>
        <v>#REF!</v>
      </c>
      <c r="B875" s="28" t="s">
        <v>188</v>
      </c>
      <c r="C875" s="25" t="s">
        <v>181</v>
      </c>
      <c r="D875" s="26">
        <v>135000</v>
      </c>
      <c r="E875" s="26">
        <v>0</v>
      </c>
      <c r="F875" s="26">
        <v>160000</v>
      </c>
      <c r="G875" s="26">
        <v>30000</v>
      </c>
      <c r="H875" s="27">
        <v>265000</v>
      </c>
      <c r="I875" s="27">
        <v>0</v>
      </c>
    </row>
    <row r="876" spans="1:9">
      <c r="A876" s="38" t="e">
        <f>IF(#REF!=Sheet1!B876,TRUE, FALSE)</f>
        <v>#REF!</v>
      </c>
      <c r="B876" s="28" t="s">
        <v>189</v>
      </c>
      <c r="C876" s="25" t="s">
        <v>190</v>
      </c>
      <c r="D876" s="26">
        <v>20000</v>
      </c>
      <c r="E876" s="26">
        <v>0</v>
      </c>
      <c r="F876" s="25"/>
      <c r="G876" s="25"/>
      <c r="H876" s="27">
        <v>20000</v>
      </c>
      <c r="I876" s="27">
        <v>0</v>
      </c>
    </row>
    <row r="877" spans="1:9">
      <c r="A877" s="38" t="e">
        <f>IF(#REF!=Sheet1!B877,TRUE, FALSE)</f>
        <v>#REF!</v>
      </c>
      <c r="B877" s="28" t="s">
        <v>191</v>
      </c>
      <c r="C877" s="25" t="s">
        <v>192</v>
      </c>
      <c r="D877" s="26">
        <v>248398.56</v>
      </c>
      <c r="E877" s="26">
        <v>0</v>
      </c>
      <c r="F877" s="26">
        <v>3950000</v>
      </c>
      <c r="G877" s="26">
        <v>3900000</v>
      </c>
      <c r="H877" s="27">
        <v>298398.56</v>
      </c>
      <c r="I877" s="27">
        <v>0</v>
      </c>
    </row>
    <row r="878" spans="1:9">
      <c r="A878" s="38" t="e">
        <f>IF(#REF!=Sheet1!B878,TRUE, FALSE)</f>
        <v>#REF!</v>
      </c>
      <c r="B878" s="28" t="s">
        <v>193</v>
      </c>
      <c r="C878" s="25" t="s">
        <v>194</v>
      </c>
      <c r="D878" s="26">
        <v>1700000</v>
      </c>
      <c r="E878" s="26">
        <v>0</v>
      </c>
      <c r="F878" s="25"/>
      <c r="G878" s="25"/>
      <c r="H878" s="27">
        <v>1700000</v>
      </c>
      <c r="I878" s="27">
        <v>0</v>
      </c>
    </row>
    <row r="879" spans="1:9">
      <c r="A879" s="38" t="e">
        <f>IF(#REF!=Sheet1!B879,TRUE, FALSE)</f>
        <v>#REF!</v>
      </c>
      <c r="B879" s="28" t="s">
        <v>195</v>
      </c>
      <c r="C879" s="25" t="s">
        <v>196</v>
      </c>
      <c r="D879" s="26">
        <v>465000</v>
      </c>
      <c r="E879" s="26">
        <v>0</v>
      </c>
      <c r="F879" s="25"/>
      <c r="G879" s="25"/>
      <c r="H879" s="27">
        <v>465000</v>
      </c>
      <c r="I879" s="27">
        <v>0</v>
      </c>
    </row>
    <row r="880" spans="1:9">
      <c r="A880" s="38" t="e">
        <f>IF(#REF!=Sheet1!B880,TRUE, FALSE)</f>
        <v>#REF!</v>
      </c>
      <c r="B880" s="28" t="s">
        <v>197</v>
      </c>
      <c r="C880" s="25" t="s">
        <v>198</v>
      </c>
      <c r="D880" s="26">
        <v>180000</v>
      </c>
      <c r="E880" s="26">
        <v>0</v>
      </c>
      <c r="F880" s="25"/>
      <c r="G880" s="26">
        <v>20000</v>
      </c>
      <c r="H880" s="27">
        <v>160000</v>
      </c>
      <c r="I880" s="27">
        <v>0</v>
      </c>
    </row>
    <row r="881" spans="1:9">
      <c r="A881" s="38" t="e">
        <f>IF(#REF!=Sheet1!B881,TRUE, FALSE)</f>
        <v>#REF!</v>
      </c>
      <c r="B881" s="28" t="s">
        <v>199</v>
      </c>
      <c r="C881" s="25" t="s">
        <v>200</v>
      </c>
      <c r="D881" s="26">
        <v>175000</v>
      </c>
      <c r="E881" s="26">
        <v>0</v>
      </c>
      <c r="F881" s="25"/>
      <c r="G881" s="26">
        <v>20000</v>
      </c>
      <c r="H881" s="27">
        <v>155000</v>
      </c>
      <c r="I881" s="27">
        <v>0</v>
      </c>
    </row>
    <row r="882" spans="1:9">
      <c r="A882" s="38" t="e">
        <f>IF(#REF!=Sheet1!B882,TRUE, FALSE)</f>
        <v>#REF!</v>
      </c>
      <c r="B882" s="28" t="s">
        <v>201</v>
      </c>
      <c r="C882" s="25" t="s">
        <v>202</v>
      </c>
      <c r="D882" s="26">
        <v>100000</v>
      </c>
      <c r="E882" s="26">
        <v>0</v>
      </c>
      <c r="F882" s="25"/>
      <c r="G882" s="26">
        <v>20000</v>
      </c>
      <c r="H882" s="27">
        <v>80000</v>
      </c>
      <c r="I882" s="27">
        <v>0</v>
      </c>
    </row>
    <row r="883" spans="1:9">
      <c r="A883" s="38" t="e">
        <f>IF(#REF!=Sheet1!B883,TRUE, FALSE)</f>
        <v>#REF!</v>
      </c>
      <c r="B883" s="28" t="s">
        <v>203</v>
      </c>
      <c r="C883" s="25" t="s">
        <v>204</v>
      </c>
      <c r="D883" s="26">
        <v>95000</v>
      </c>
      <c r="E883" s="26">
        <v>0</v>
      </c>
      <c r="F883" s="25"/>
      <c r="G883" s="26">
        <v>20000</v>
      </c>
      <c r="H883" s="27">
        <v>75000</v>
      </c>
      <c r="I883" s="27">
        <v>0</v>
      </c>
    </row>
    <row r="884" spans="1:9">
      <c r="A884" s="38" t="e">
        <f>IF(#REF!=Sheet1!B884,TRUE, FALSE)</f>
        <v>#REF!</v>
      </c>
      <c r="B884" s="28" t="s">
        <v>205</v>
      </c>
      <c r="C884" s="25" t="s">
        <v>206</v>
      </c>
      <c r="D884" s="26">
        <v>88000</v>
      </c>
      <c r="E884" s="26">
        <v>0</v>
      </c>
      <c r="F884" s="25"/>
      <c r="G884" s="26">
        <v>4000</v>
      </c>
      <c r="H884" s="27">
        <v>84000</v>
      </c>
      <c r="I884" s="27">
        <v>0</v>
      </c>
    </row>
    <row r="885" spans="1:9">
      <c r="A885" s="38" t="e">
        <f>IF(#REF!=Sheet1!B885,TRUE, FALSE)</f>
        <v>#REF!</v>
      </c>
      <c r="B885" s="28" t="s">
        <v>207</v>
      </c>
      <c r="C885" s="25" t="s">
        <v>208</v>
      </c>
      <c r="D885" s="26">
        <v>40000</v>
      </c>
      <c r="E885" s="26">
        <v>0</v>
      </c>
      <c r="F885" s="25"/>
      <c r="G885" s="25"/>
      <c r="H885" s="27">
        <v>40000</v>
      </c>
      <c r="I885" s="27">
        <v>0</v>
      </c>
    </row>
    <row r="886" spans="1:9">
      <c r="A886" s="38" t="e">
        <f>IF(#REF!=Sheet1!B886,TRUE, FALSE)</f>
        <v>#REF!</v>
      </c>
      <c r="B886" s="28" t="s">
        <v>209</v>
      </c>
      <c r="C886" s="25" t="s">
        <v>210</v>
      </c>
      <c r="D886" s="26">
        <v>33975</v>
      </c>
      <c r="E886" s="26">
        <v>0</v>
      </c>
      <c r="F886" s="25"/>
      <c r="G886" s="25"/>
      <c r="H886" s="27">
        <v>33975</v>
      </c>
      <c r="I886" s="27">
        <v>0</v>
      </c>
    </row>
    <row r="887" spans="1:9">
      <c r="A887" s="38" t="e">
        <f>IF(#REF!=Sheet1!B887,TRUE, FALSE)</f>
        <v>#REF!</v>
      </c>
      <c r="B887" s="28" t="s">
        <v>211</v>
      </c>
      <c r="C887" s="25" t="s">
        <v>212</v>
      </c>
      <c r="D887" s="26">
        <v>20000</v>
      </c>
      <c r="E887" s="26">
        <v>0</v>
      </c>
      <c r="F887" s="25"/>
      <c r="G887" s="26">
        <v>20000</v>
      </c>
      <c r="H887" s="27">
        <v>0</v>
      </c>
      <c r="I887" s="27">
        <v>0</v>
      </c>
    </row>
    <row r="888" spans="1:9">
      <c r="A888" s="38" t="e">
        <f>IF(#REF!=Sheet1!B888,TRUE, FALSE)</f>
        <v>#REF!</v>
      </c>
      <c r="B888" s="28" t="s">
        <v>213</v>
      </c>
      <c r="C888" s="25" t="s">
        <v>214</v>
      </c>
      <c r="D888" s="26">
        <v>17800</v>
      </c>
      <c r="E888" s="26">
        <v>0</v>
      </c>
      <c r="F888" s="25"/>
      <c r="G888" s="26">
        <v>17800</v>
      </c>
      <c r="H888" s="27">
        <v>0</v>
      </c>
      <c r="I888" s="27">
        <v>0</v>
      </c>
    </row>
    <row r="889" spans="1:9">
      <c r="A889" s="38" t="e">
        <f>IF(#REF!=Sheet1!B889,TRUE, FALSE)</f>
        <v>#REF!</v>
      </c>
      <c r="B889" s="28" t="s">
        <v>215</v>
      </c>
      <c r="C889" s="25" t="s">
        <v>216</v>
      </c>
      <c r="D889" s="26">
        <v>16000</v>
      </c>
      <c r="E889" s="26">
        <v>0</v>
      </c>
      <c r="F889" s="25"/>
      <c r="G889" s="26">
        <v>16000</v>
      </c>
      <c r="H889" s="27">
        <v>0</v>
      </c>
      <c r="I889" s="27">
        <v>0</v>
      </c>
    </row>
    <row r="890" spans="1:9">
      <c r="A890" s="38" t="e">
        <f>IF(#REF!=Sheet1!B890,TRUE, FALSE)</f>
        <v>#REF!</v>
      </c>
      <c r="B890" s="28" t="s">
        <v>217</v>
      </c>
      <c r="C890" s="25" t="s">
        <v>218</v>
      </c>
      <c r="D890" s="26">
        <v>10000</v>
      </c>
      <c r="E890" s="26">
        <v>0</v>
      </c>
      <c r="F890" s="25"/>
      <c r="G890" s="25"/>
      <c r="H890" s="27">
        <v>10000</v>
      </c>
      <c r="I890" s="27">
        <v>0</v>
      </c>
    </row>
    <row r="891" spans="1:9">
      <c r="A891" s="38" t="e">
        <f>IF(#REF!=Sheet1!B891,TRUE, FALSE)</f>
        <v>#REF!</v>
      </c>
      <c r="B891" s="28" t="s">
        <v>219</v>
      </c>
      <c r="C891" s="25" t="s">
        <v>220</v>
      </c>
      <c r="D891" s="26">
        <v>10000</v>
      </c>
      <c r="E891" s="26">
        <v>0</v>
      </c>
      <c r="F891" s="25"/>
      <c r="G891" s="25"/>
      <c r="H891" s="27">
        <v>10000</v>
      </c>
      <c r="I891" s="27">
        <v>0</v>
      </c>
    </row>
    <row r="892" spans="1:9">
      <c r="A892" s="38" t="e">
        <f>IF(#REF!=Sheet1!B892,TRUE, FALSE)</f>
        <v>#REF!</v>
      </c>
      <c r="B892" s="28" t="s">
        <v>221</v>
      </c>
      <c r="C892" s="25" t="s">
        <v>222</v>
      </c>
      <c r="D892" s="26">
        <v>10000</v>
      </c>
      <c r="E892" s="26">
        <v>0</v>
      </c>
      <c r="F892" s="26">
        <v>10000</v>
      </c>
      <c r="G892" s="25"/>
      <c r="H892" s="27">
        <v>20000</v>
      </c>
      <c r="I892" s="27">
        <v>0</v>
      </c>
    </row>
    <row r="893" spans="1:9">
      <c r="A893" s="38" t="e">
        <f>IF(#REF!=Sheet1!B893,TRUE, FALSE)</f>
        <v>#REF!</v>
      </c>
      <c r="B893" s="28" t="s">
        <v>223</v>
      </c>
      <c r="C893" s="25" t="s">
        <v>177</v>
      </c>
      <c r="D893" s="26">
        <v>0</v>
      </c>
      <c r="E893" s="26">
        <v>0</v>
      </c>
      <c r="F893" s="26">
        <v>28000</v>
      </c>
      <c r="G893" s="26">
        <v>28000</v>
      </c>
      <c r="H893" s="27">
        <v>0</v>
      </c>
      <c r="I893" s="27">
        <v>0</v>
      </c>
    </row>
    <row r="894" spans="1:9">
      <c r="A894" s="38" t="e">
        <f>IF(#REF!=Sheet1!B894,TRUE, FALSE)</f>
        <v>#REF!</v>
      </c>
      <c r="B894" s="28" t="s">
        <v>224</v>
      </c>
      <c r="C894" s="25" t="s">
        <v>225</v>
      </c>
      <c r="D894" s="26">
        <v>0</v>
      </c>
      <c r="E894" s="26">
        <v>0</v>
      </c>
      <c r="F894" s="26">
        <v>60000</v>
      </c>
      <c r="G894" s="26">
        <v>60000</v>
      </c>
      <c r="H894" s="27">
        <v>0</v>
      </c>
      <c r="I894" s="27">
        <v>0</v>
      </c>
    </row>
    <row r="895" spans="1:9">
      <c r="A895" s="38" t="e">
        <f>IF(#REF!=Sheet1!B895,TRUE, FALSE)</f>
        <v>#REF!</v>
      </c>
      <c r="B895" s="28" t="s">
        <v>226</v>
      </c>
      <c r="C895" s="25" t="s">
        <v>227</v>
      </c>
      <c r="D895" s="26">
        <v>0</v>
      </c>
      <c r="E895" s="26">
        <v>0</v>
      </c>
      <c r="F895" s="26">
        <v>45000</v>
      </c>
      <c r="G895" s="26">
        <v>45000</v>
      </c>
      <c r="H895" s="27">
        <v>0</v>
      </c>
      <c r="I895" s="27">
        <v>0</v>
      </c>
    </row>
    <row r="896" spans="1:9">
      <c r="A896" s="38" t="e">
        <f>IF(#REF!=Sheet1!B896,TRUE, FALSE)</f>
        <v>#REF!</v>
      </c>
      <c r="B896" s="28" t="s">
        <v>228</v>
      </c>
      <c r="C896" s="25" t="s">
        <v>229</v>
      </c>
      <c r="D896" s="26">
        <v>0</v>
      </c>
      <c r="E896" s="26">
        <v>0</v>
      </c>
      <c r="F896" s="26">
        <v>142560</v>
      </c>
      <c r="G896" s="25"/>
      <c r="H896" s="27">
        <v>142560</v>
      </c>
      <c r="I896" s="27">
        <v>0</v>
      </c>
    </row>
    <row r="897" spans="1:9">
      <c r="A897" s="38" t="e">
        <f>IF(#REF!=Sheet1!B897,TRUE, FALSE)</f>
        <v>#REF!</v>
      </c>
      <c r="B897" s="28" t="s">
        <v>230</v>
      </c>
      <c r="C897" s="25" t="s">
        <v>231</v>
      </c>
      <c r="D897" s="26">
        <v>0</v>
      </c>
      <c r="E897" s="26">
        <v>0</v>
      </c>
      <c r="F897" s="26">
        <v>10000</v>
      </c>
      <c r="G897" s="25"/>
      <c r="H897" s="27">
        <v>10000</v>
      </c>
      <c r="I897" s="27">
        <v>0</v>
      </c>
    </row>
    <row r="898" spans="1:9">
      <c r="A898" s="38" t="e">
        <f>IF(#REF!=Sheet1!B898,TRUE, FALSE)</f>
        <v>#REF!</v>
      </c>
      <c r="B898" s="28" t="s">
        <v>232</v>
      </c>
      <c r="C898" s="25" t="s">
        <v>233</v>
      </c>
      <c r="D898" s="26">
        <v>0</v>
      </c>
      <c r="E898" s="26">
        <v>0</v>
      </c>
      <c r="F898" s="26">
        <v>34000</v>
      </c>
      <c r="G898" s="25"/>
      <c r="H898" s="27">
        <v>34000</v>
      </c>
      <c r="I898" s="27">
        <v>0</v>
      </c>
    </row>
    <row r="899" spans="1:9">
      <c r="A899" s="38" t="e">
        <f>IF(#REF!=Sheet1!B899,TRUE, FALSE)</f>
        <v>#REF!</v>
      </c>
      <c r="B899" s="28" t="s">
        <v>234</v>
      </c>
      <c r="C899" s="25" t="s">
        <v>235</v>
      </c>
      <c r="D899" s="26">
        <v>0</v>
      </c>
      <c r="E899" s="26">
        <v>0</v>
      </c>
      <c r="F899" s="26">
        <v>50000</v>
      </c>
      <c r="G899" s="25"/>
      <c r="H899" s="27">
        <v>50000</v>
      </c>
      <c r="I899" s="27">
        <v>0</v>
      </c>
    </row>
    <row r="900" spans="1:9">
      <c r="A900" s="38" t="e">
        <f>IF(#REF!=Sheet1!B900,TRUE, FALSE)</f>
        <v>#REF!</v>
      </c>
      <c r="B900" s="28" t="s">
        <v>236</v>
      </c>
      <c r="C900" s="25" t="s">
        <v>175</v>
      </c>
      <c r="D900" s="26">
        <v>0</v>
      </c>
      <c r="E900" s="26">
        <v>0</v>
      </c>
      <c r="F900" s="26">
        <v>20000</v>
      </c>
      <c r="G900" s="25"/>
      <c r="H900" s="27">
        <v>20000</v>
      </c>
      <c r="I900" s="27">
        <v>0</v>
      </c>
    </row>
    <row r="901" spans="1:9">
      <c r="A901" s="38" t="e">
        <f>IF(#REF!=Sheet1!B901,TRUE, FALSE)</f>
        <v>#REF!</v>
      </c>
      <c r="B901" s="28" t="s">
        <v>237</v>
      </c>
      <c r="C901" s="25" t="s">
        <v>238</v>
      </c>
      <c r="D901" s="26">
        <v>0</v>
      </c>
      <c r="E901" s="26">
        <v>0</v>
      </c>
      <c r="F901" s="26">
        <v>71000</v>
      </c>
      <c r="G901" s="26">
        <v>50000</v>
      </c>
      <c r="H901" s="27">
        <v>21000</v>
      </c>
      <c r="I901" s="27">
        <v>0</v>
      </c>
    </row>
    <row r="902" spans="1:9">
      <c r="A902" s="38" t="e">
        <f>IF(#REF!=Sheet1!B902,TRUE, FALSE)</f>
        <v>#REF!</v>
      </c>
      <c r="B902" s="28" t="s">
        <v>239</v>
      </c>
      <c r="C902" s="25" t="s">
        <v>240</v>
      </c>
      <c r="D902" s="26">
        <v>0</v>
      </c>
      <c r="E902" s="26">
        <v>0</v>
      </c>
      <c r="F902" s="26">
        <v>30000</v>
      </c>
      <c r="G902" s="26">
        <v>30000</v>
      </c>
      <c r="H902" s="27">
        <v>0</v>
      </c>
      <c r="I902" s="27">
        <v>0</v>
      </c>
    </row>
    <row r="903" spans="1:9">
      <c r="A903" s="39" t="e">
        <f>IF(#REF!=Sheet1!B903,TRUE, FALSE)</f>
        <v>#REF!</v>
      </c>
      <c r="B903" s="28" t="s">
        <v>437</v>
      </c>
      <c r="C903" s="25" t="s">
        <v>438</v>
      </c>
      <c r="D903" s="26">
        <v>0</v>
      </c>
      <c r="E903" s="26">
        <v>0</v>
      </c>
      <c r="F903" s="26">
        <v>300000</v>
      </c>
      <c r="G903" s="25"/>
      <c r="H903" s="27">
        <v>300000</v>
      </c>
      <c r="I903" s="27">
        <v>0</v>
      </c>
    </row>
    <row r="904" spans="1:9">
      <c r="A904" s="39" t="e">
        <f>IF(#REF!=Sheet1!B904,TRUE, FALSE)</f>
        <v>#REF!</v>
      </c>
      <c r="B904" s="28" t="s">
        <v>439</v>
      </c>
      <c r="C904" s="25" t="s">
        <v>440</v>
      </c>
      <c r="D904" s="26">
        <v>0</v>
      </c>
      <c r="E904" s="26">
        <v>0</v>
      </c>
      <c r="F904" s="26">
        <v>10000</v>
      </c>
      <c r="G904" s="25"/>
      <c r="H904" s="27">
        <v>10000</v>
      </c>
      <c r="I904" s="27">
        <v>0</v>
      </c>
    </row>
    <row r="905" spans="1:9">
      <c r="A905" s="38" t="e">
        <f>IF(#REF!=Sheet1!B905,TRUE, FALSE)</f>
        <v>#REF!</v>
      </c>
      <c r="B905" s="28" t="s">
        <v>241</v>
      </c>
      <c r="C905" s="25" t="s">
        <v>181</v>
      </c>
      <c r="D905" s="26">
        <v>0</v>
      </c>
      <c r="E905" s="26">
        <v>287827.23</v>
      </c>
      <c r="F905" s="26">
        <v>444366.24</v>
      </c>
      <c r="G905" s="26">
        <v>12899.79</v>
      </c>
      <c r="H905" s="27">
        <v>143639.22</v>
      </c>
      <c r="I905" s="27">
        <v>0</v>
      </c>
    </row>
    <row r="906" spans="1:9">
      <c r="A906" s="38" t="e">
        <f>IF(#REF!=Sheet1!B906,TRUE, FALSE)</f>
        <v>#REF!</v>
      </c>
      <c r="B906" s="28" t="s">
        <v>242</v>
      </c>
      <c r="C906" s="25" t="s">
        <v>173</v>
      </c>
      <c r="D906" s="26">
        <v>1384263</v>
      </c>
      <c r="E906" s="26">
        <v>0</v>
      </c>
      <c r="F906" s="26">
        <v>177755</v>
      </c>
      <c r="G906" s="26">
        <v>85840</v>
      </c>
      <c r="H906" s="27">
        <v>1476178</v>
      </c>
      <c r="I906" s="27">
        <v>0</v>
      </c>
    </row>
    <row r="907" spans="1:9">
      <c r="A907" s="38" t="e">
        <f>IF(#REF!=Sheet1!B907,TRUE, FALSE)</f>
        <v>#REF!</v>
      </c>
      <c r="B907" s="28" t="s">
        <v>243</v>
      </c>
      <c r="C907" s="25" t="s">
        <v>165</v>
      </c>
      <c r="D907" s="26">
        <v>88659.97</v>
      </c>
      <c r="E907" s="26">
        <v>0</v>
      </c>
      <c r="F907" s="26">
        <v>42120.24</v>
      </c>
      <c r="G907" s="26">
        <v>6875.2</v>
      </c>
      <c r="H907" s="27">
        <v>123905.01</v>
      </c>
      <c r="I907" s="27">
        <v>0</v>
      </c>
    </row>
    <row r="908" spans="1:9">
      <c r="A908" s="38" t="e">
        <f>IF(#REF!=Sheet1!B908,TRUE, FALSE)</f>
        <v>#REF!</v>
      </c>
      <c r="B908" s="28" t="s">
        <v>244</v>
      </c>
      <c r="C908" s="25" t="s">
        <v>179</v>
      </c>
      <c r="D908" s="26">
        <v>0</v>
      </c>
      <c r="E908" s="26">
        <v>0</v>
      </c>
      <c r="F908" s="26">
        <v>180645</v>
      </c>
      <c r="G908" s="26">
        <v>85917</v>
      </c>
      <c r="H908" s="27">
        <v>94728</v>
      </c>
      <c r="I908" s="27">
        <v>0</v>
      </c>
    </row>
    <row r="909" spans="1:9">
      <c r="A909" s="38" t="e">
        <f>IF(#REF!=Sheet1!B909,TRUE, FALSE)</f>
        <v>#REF!</v>
      </c>
      <c r="B909" s="28" t="s">
        <v>245</v>
      </c>
      <c r="C909" s="25" t="s">
        <v>177</v>
      </c>
      <c r="D909" s="26">
        <v>0</v>
      </c>
      <c r="E909" s="26">
        <v>0</v>
      </c>
      <c r="F909" s="26">
        <v>86645</v>
      </c>
      <c r="G909" s="26">
        <v>86645</v>
      </c>
      <c r="H909" s="27">
        <v>0</v>
      </c>
      <c r="I909" s="27">
        <v>0</v>
      </c>
    </row>
    <row r="910" spans="1:9">
      <c r="A910" s="38" t="e">
        <f>IF(#REF!=Sheet1!B910,TRUE, FALSE)</f>
        <v>#REF!</v>
      </c>
      <c r="B910" s="28" t="s">
        <v>441</v>
      </c>
      <c r="C910" s="25" t="s">
        <v>185</v>
      </c>
      <c r="D910" s="26">
        <v>0</v>
      </c>
      <c r="E910" s="26">
        <v>0</v>
      </c>
      <c r="F910" s="26">
        <v>235800</v>
      </c>
      <c r="G910" s="26">
        <v>235800</v>
      </c>
      <c r="H910" s="27">
        <v>0</v>
      </c>
      <c r="I910" s="27">
        <v>0</v>
      </c>
    </row>
    <row r="911" spans="1:9">
      <c r="A911" s="38" t="e">
        <f>IF(#REF!=Sheet1!B911,TRUE, FALSE)</f>
        <v>#REF!</v>
      </c>
      <c r="B911" s="28">
        <v>424100</v>
      </c>
      <c r="C911" s="25" t="s">
        <v>617</v>
      </c>
      <c r="D911" s="26">
        <v>0</v>
      </c>
      <c r="E911" s="26">
        <v>15998</v>
      </c>
      <c r="F911" s="25"/>
      <c r="G911" s="25"/>
      <c r="H911" s="27">
        <v>0</v>
      </c>
      <c r="I911" s="27">
        <v>15998</v>
      </c>
    </row>
    <row r="912" spans="1:9">
      <c r="A912" s="38" t="e">
        <f>IF(#REF!=Sheet1!B912,TRUE, FALSE)</f>
        <v>#REF!</v>
      </c>
      <c r="B912" s="28">
        <v>431101</v>
      </c>
      <c r="C912" s="25" t="s">
        <v>618</v>
      </c>
      <c r="D912" s="26">
        <v>0</v>
      </c>
      <c r="E912" s="26">
        <v>8315331</v>
      </c>
      <c r="F912" s="26">
        <v>31632769</v>
      </c>
      <c r="G912" s="26">
        <v>31108781.190000001</v>
      </c>
      <c r="H912" s="27">
        <v>0</v>
      </c>
      <c r="I912" s="27">
        <v>7791343.1900000004</v>
      </c>
    </row>
    <row r="913" spans="1:9">
      <c r="A913" s="38" t="e">
        <f>IF(#REF!=Sheet1!B913,TRUE, FALSE)</f>
        <v>#REF!</v>
      </c>
      <c r="B913" s="28">
        <v>431201</v>
      </c>
      <c r="C913" s="25" t="s">
        <v>619</v>
      </c>
      <c r="D913" s="26">
        <v>0</v>
      </c>
      <c r="E913" s="26">
        <v>0</v>
      </c>
      <c r="F913" s="26">
        <v>2679884</v>
      </c>
      <c r="G913" s="26">
        <v>3585420.28</v>
      </c>
      <c r="H913" s="27">
        <v>0</v>
      </c>
      <c r="I913" s="27">
        <v>905536.28</v>
      </c>
    </row>
    <row r="914" spans="1:9">
      <c r="A914" s="38" t="e">
        <f>IF(#REF!=Sheet1!B914,TRUE, FALSE)</f>
        <v>#REF!</v>
      </c>
      <c r="B914" s="28">
        <v>431301</v>
      </c>
      <c r="C914" s="25" t="s">
        <v>246</v>
      </c>
      <c r="D914" s="26">
        <v>644784</v>
      </c>
      <c r="E914" s="26">
        <v>0</v>
      </c>
      <c r="F914" s="26">
        <v>838480</v>
      </c>
      <c r="G914" s="26">
        <v>195591</v>
      </c>
      <c r="H914" s="27">
        <v>1287673</v>
      </c>
      <c r="I914" s="27">
        <v>0</v>
      </c>
    </row>
    <row r="915" spans="1:9">
      <c r="A915" s="38" t="e">
        <f>IF(#REF!=Sheet1!B915,TRUE, FALSE)</f>
        <v>#REF!</v>
      </c>
      <c r="B915" s="28">
        <v>437101</v>
      </c>
      <c r="C915" s="25" t="s">
        <v>768</v>
      </c>
      <c r="D915" s="26">
        <v>0</v>
      </c>
      <c r="E915" s="26">
        <v>60400</v>
      </c>
      <c r="F915" s="26">
        <v>134200</v>
      </c>
      <c r="G915" s="26">
        <v>97000</v>
      </c>
      <c r="H915" s="27">
        <v>0</v>
      </c>
      <c r="I915" s="27">
        <v>23200</v>
      </c>
    </row>
    <row r="916" spans="1:9">
      <c r="A916" s="38" t="e">
        <f>IF(#REF!=Sheet1!B916,TRUE, FALSE)</f>
        <v>#REF!</v>
      </c>
      <c r="B916" s="28">
        <v>442101</v>
      </c>
      <c r="C916" s="25" t="s">
        <v>769</v>
      </c>
      <c r="D916" s="26">
        <v>0</v>
      </c>
      <c r="E916" s="26">
        <v>5226551</v>
      </c>
      <c r="F916" s="26">
        <v>16899783</v>
      </c>
      <c r="G916" s="26">
        <v>15470753</v>
      </c>
      <c r="H916" s="27">
        <v>0</v>
      </c>
      <c r="I916" s="27">
        <v>3797521</v>
      </c>
    </row>
    <row r="917" spans="1:9">
      <c r="A917" s="38" t="e">
        <f>IF(#REF!=Sheet1!B917,TRUE, FALSE)</f>
        <v>#REF!</v>
      </c>
      <c r="B917" s="28">
        <v>444101</v>
      </c>
      <c r="C917" s="25" t="s">
        <v>620</v>
      </c>
      <c r="D917" s="26">
        <v>0</v>
      </c>
      <c r="E917" s="26">
        <v>135317535</v>
      </c>
      <c r="F917" s="26">
        <v>21760000</v>
      </c>
      <c r="G917" s="25"/>
      <c r="H917" s="27">
        <v>0</v>
      </c>
      <c r="I917" s="27">
        <v>113557535</v>
      </c>
    </row>
    <row r="918" spans="1:9">
      <c r="A918" s="38" t="e">
        <f>IF(#REF!=Sheet1!B918,TRUE, FALSE)</f>
        <v>#REF!</v>
      </c>
      <c r="B918" s="28">
        <v>445304</v>
      </c>
      <c r="C918" s="25" t="s">
        <v>621</v>
      </c>
      <c r="D918" s="26">
        <v>187607252.99000001</v>
      </c>
      <c r="E918" s="26">
        <v>0</v>
      </c>
      <c r="F918" s="25"/>
      <c r="G918" s="25"/>
      <c r="H918" s="27">
        <v>187607252.99000001</v>
      </c>
      <c r="I918" s="27">
        <v>0</v>
      </c>
    </row>
    <row r="919" spans="1:9">
      <c r="A919" s="38" t="e">
        <f>IF(#REF!=Sheet1!B919,TRUE, FALSE)</f>
        <v>#REF!</v>
      </c>
      <c r="B919" s="28">
        <v>445306</v>
      </c>
      <c r="C919" s="25" t="s">
        <v>622</v>
      </c>
      <c r="D919" s="26">
        <v>0</v>
      </c>
      <c r="E919" s="26">
        <v>0</v>
      </c>
      <c r="F919" s="26">
        <v>298085254.85000002</v>
      </c>
      <c r="G919" s="26">
        <v>90666.67</v>
      </c>
      <c r="H919" s="27">
        <v>297994588.18000001</v>
      </c>
      <c r="I919" s="27">
        <v>0</v>
      </c>
    </row>
    <row r="920" spans="1:9">
      <c r="A920" s="38" t="e">
        <f>IF(#REF!=Sheet1!B920,TRUE, FALSE)</f>
        <v>#REF!</v>
      </c>
      <c r="B920" s="28">
        <v>445307</v>
      </c>
      <c r="C920" s="25" t="s">
        <v>623</v>
      </c>
      <c r="D920" s="26">
        <v>0</v>
      </c>
      <c r="E920" s="26">
        <v>0</v>
      </c>
      <c r="F920" s="25"/>
      <c r="G920" s="26">
        <v>283780802.35000002</v>
      </c>
      <c r="H920" s="27">
        <v>0</v>
      </c>
      <c r="I920" s="27">
        <v>283780802.35000002</v>
      </c>
    </row>
    <row r="921" spans="1:9">
      <c r="A921" s="38" t="e">
        <f>IF(#REF!=Sheet1!B921,TRUE, FALSE)</f>
        <v>#REF!</v>
      </c>
      <c r="B921" s="28">
        <v>448102</v>
      </c>
      <c r="C921" s="25" t="s">
        <v>247</v>
      </c>
      <c r="D921" s="26">
        <v>168097487</v>
      </c>
      <c r="E921" s="26">
        <v>0</v>
      </c>
      <c r="F921" s="25"/>
      <c r="G921" s="25"/>
      <c r="H921" s="27">
        <v>168097487</v>
      </c>
      <c r="I921" s="27">
        <v>0</v>
      </c>
    </row>
    <row r="922" spans="1:9">
      <c r="A922" s="38" t="e">
        <f>IF(#REF!=Sheet1!B922,TRUE, FALSE)</f>
        <v>#REF!</v>
      </c>
      <c r="B922" s="28">
        <v>449100</v>
      </c>
      <c r="C922" s="25" t="s">
        <v>624</v>
      </c>
      <c r="D922" s="26">
        <v>0</v>
      </c>
      <c r="E922" s="26">
        <v>962159.64</v>
      </c>
      <c r="F922" s="26">
        <v>962159.64</v>
      </c>
      <c r="G922" s="25"/>
      <c r="H922" s="27">
        <v>0</v>
      </c>
      <c r="I922" s="27">
        <v>0</v>
      </c>
    </row>
    <row r="923" spans="1:9">
      <c r="A923" s="38" t="e">
        <f>IF(#REF!=Sheet1!B923,TRUE, FALSE)</f>
        <v>#REF!</v>
      </c>
      <c r="B923" s="28">
        <v>449101</v>
      </c>
      <c r="C923" s="25" t="s">
        <v>770</v>
      </c>
      <c r="D923" s="26">
        <v>0</v>
      </c>
      <c r="E923" s="26">
        <v>0</v>
      </c>
      <c r="F923" s="25"/>
      <c r="G923" s="26">
        <v>109862.7</v>
      </c>
      <c r="H923" s="27">
        <v>0</v>
      </c>
      <c r="I923" s="27">
        <v>109862.7</v>
      </c>
    </row>
    <row r="924" spans="1:9">
      <c r="A924" s="38" t="e">
        <f>IF(#REF!=Sheet1!B924,TRUE, FALSE)</f>
        <v>#REF!</v>
      </c>
      <c r="B924" s="28">
        <v>449102</v>
      </c>
      <c r="C924" s="25" t="s">
        <v>770</v>
      </c>
      <c r="D924" s="26">
        <v>0</v>
      </c>
      <c r="E924" s="26">
        <v>0</v>
      </c>
      <c r="F924" s="26">
        <v>1211226.3400000001</v>
      </c>
      <c r="G924" s="26">
        <v>1502302.36</v>
      </c>
      <c r="H924" s="27">
        <v>0</v>
      </c>
      <c r="I924" s="27">
        <v>291076.02</v>
      </c>
    </row>
    <row r="925" spans="1:9">
      <c r="A925" s="38" t="e">
        <f>IF(#REF!=Sheet1!B925,TRUE, FALSE)</f>
        <v>#REF!</v>
      </c>
      <c r="B925" s="28">
        <v>449103</v>
      </c>
      <c r="C925" s="25" t="s">
        <v>770</v>
      </c>
      <c r="D925" s="26">
        <v>0</v>
      </c>
      <c r="E925" s="26">
        <v>0</v>
      </c>
      <c r="F925" s="26">
        <v>812451.11</v>
      </c>
      <c r="G925" s="26">
        <v>1402226.01</v>
      </c>
      <c r="H925" s="27">
        <v>0</v>
      </c>
      <c r="I925" s="27">
        <v>589774.9</v>
      </c>
    </row>
    <row r="926" spans="1:9">
      <c r="A926" s="38" t="e">
        <f>IF(#REF!=Sheet1!B926,TRUE, FALSE)</f>
        <v>#REF!</v>
      </c>
      <c r="B926" s="28">
        <v>451101</v>
      </c>
      <c r="C926" s="25" t="s">
        <v>625</v>
      </c>
      <c r="D926" s="26">
        <v>0</v>
      </c>
      <c r="E926" s="26">
        <v>0</v>
      </c>
      <c r="F926" s="26">
        <v>17230400</v>
      </c>
      <c r="G926" s="26">
        <v>17230400</v>
      </c>
      <c r="H926" s="27">
        <v>0</v>
      </c>
      <c r="I926" s="27">
        <v>0</v>
      </c>
    </row>
    <row r="927" spans="1:9">
      <c r="A927" s="38" t="e">
        <f>IF(#REF!=Sheet1!B927,TRUE, FALSE)</f>
        <v>#REF!</v>
      </c>
      <c r="B927" s="28">
        <v>451105</v>
      </c>
      <c r="C927" s="25" t="s">
        <v>771</v>
      </c>
      <c r="D927" s="26">
        <v>0</v>
      </c>
      <c r="E927" s="26">
        <v>669843827.09000003</v>
      </c>
      <c r="F927" s="26">
        <v>380435948.91000003</v>
      </c>
      <c r="G927" s="26">
        <v>201915342.55000001</v>
      </c>
      <c r="H927" s="27">
        <v>0</v>
      </c>
      <c r="I927" s="27">
        <v>491323220.73000002</v>
      </c>
    </row>
    <row r="928" spans="1:9">
      <c r="A928" s="38" t="e">
        <f>IF(#REF!=Sheet1!B928,TRUE, FALSE)</f>
        <v>#REF!</v>
      </c>
      <c r="B928" s="28">
        <v>451111</v>
      </c>
      <c r="C928" s="25" t="s">
        <v>626</v>
      </c>
      <c r="D928" s="26">
        <v>0</v>
      </c>
      <c r="E928" s="26">
        <v>7294592.71</v>
      </c>
      <c r="F928" s="26">
        <v>10067186.24</v>
      </c>
      <c r="G928" s="26">
        <v>98717.33</v>
      </c>
      <c r="H928" s="27">
        <v>2673876.2000000002</v>
      </c>
      <c r="I928" s="27">
        <v>0</v>
      </c>
    </row>
    <row r="929" spans="1:9">
      <c r="A929" s="38" t="e">
        <f>IF(#REF!=Sheet1!B929,TRUE, FALSE)</f>
        <v>#REF!</v>
      </c>
      <c r="B929" s="28">
        <v>451115</v>
      </c>
      <c r="C929" s="25" t="s">
        <v>627</v>
      </c>
      <c r="D929" s="26">
        <v>0</v>
      </c>
      <c r="E929" s="26">
        <v>1952969.63</v>
      </c>
      <c r="F929" s="26">
        <v>93065.87</v>
      </c>
      <c r="G929" s="25"/>
      <c r="H929" s="27">
        <v>0</v>
      </c>
      <c r="I929" s="27">
        <v>1859903.76</v>
      </c>
    </row>
    <row r="930" spans="1:9">
      <c r="A930" s="38" t="e">
        <f>IF(#REF!=Sheet1!B930,TRUE, FALSE)</f>
        <v>#REF!</v>
      </c>
      <c r="B930" s="28">
        <v>451140</v>
      </c>
      <c r="C930" s="25" t="s">
        <v>248</v>
      </c>
      <c r="D930" s="26">
        <v>0</v>
      </c>
      <c r="E930" s="26">
        <v>7574716</v>
      </c>
      <c r="F930" s="26">
        <v>102008</v>
      </c>
      <c r="G930" s="26">
        <v>162342</v>
      </c>
      <c r="H930" s="27">
        <v>0</v>
      </c>
      <c r="I930" s="27">
        <v>7635050</v>
      </c>
    </row>
    <row r="931" spans="1:9">
      <c r="A931" s="38" t="e">
        <f>IF(#REF!=Sheet1!B931,TRUE, FALSE)</f>
        <v>#REF!</v>
      </c>
      <c r="B931" s="28">
        <v>451201</v>
      </c>
      <c r="C931" s="25" t="s">
        <v>628</v>
      </c>
      <c r="D931" s="26">
        <v>0</v>
      </c>
      <c r="E931" s="26">
        <v>7098163</v>
      </c>
      <c r="F931" s="26">
        <v>4922000</v>
      </c>
      <c r="G931" s="25"/>
      <c r="H931" s="27">
        <v>0</v>
      </c>
      <c r="I931" s="27">
        <v>2176163</v>
      </c>
    </row>
    <row r="932" spans="1:9">
      <c r="A932" s="38" t="e">
        <f>IF(#REF!=Sheet1!B932,TRUE, FALSE)</f>
        <v>#REF!</v>
      </c>
      <c r="B932" s="28">
        <v>451205</v>
      </c>
      <c r="C932" s="25" t="s">
        <v>629</v>
      </c>
      <c r="D932" s="26">
        <v>0</v>
      </c>
      <c r="E932" s="26">
        <v>1492020</v>
      </c>
      <c r="F932" s="26">
        <v>71100</v>
      </c>
      <c r="G932" s="25"/>
      <c r="H932" s="27">
        <v>0</v>
      </c>
      <c r="I932" s="27">
        <v>1420920</v>
      </c>
    </row>
    <row r="933" spans="1:9">
      <c r="A933" s="38" t="e">
        <f>IF(#REF!=Sheet1!B933,TRUE, FALSE)</f>
        <v>#REF!</v>
      </c>
      <c r="B933" s="28">
        <v>451210</v>
      </c>
      <c r="C933" s="25" t="s">
        <v>630</v>
      </c>
      <c r="D933" s="26">
        <v>73068</v>
      </c>
      <c r="E933" s="26">
        <v>0</v>
      </c>
      <c r="F933" s="25">
        <v>498</v>
      </c>
      <c r="G933" s="25">
        <v>-84</v>
      </c>
      <c r="H933" s="27">
        <v>73650</v>
      </c>
      <c r="I933" s="27">
        <v>0</v>
      </c>
    </row>
    <row r="934" spans="1:9">
      <c r="A934" s="38" t="e">
        <f>IF(#REF!=Sheet1!B934,TRUE, FALSE)</f>
        <v>#REF!</v>
      </c>
      <c r="B934" s="28">
        <v>451215</v>
      </c>
      <c r="C934" s="25" t="s">
        <v>631</v>
      </c>
      <c r="D934" s="26">
        <v>73068</v>
      </c>
      <c r="E934" s="26">
        <v>0</v>
      </c>
      <c r="F934" s="25">
        <v>498</v>
      </c>
      <c r="G934" s="25">
        <v>-84</v>
      </c>
      <c r="H934" s="27">
        <v>73650</v>
      </c>
      <c r="I934" s="27">
        <v>0</v>
      </c>
    </row>
    <row r="935" spans="1:9">
      <c r="A935" s="38" t="e">
        <f>IF(#REF!=Sheet1!B935,TRUE, FALSE)</f>
        <v>#REF!</v>
      </c>
      <c r="B935" s="28">
        <v>451220</v>
      </c>
      <c r="C935" s="25" t="s">
        <v>632</v>
      </c>
      <c r="D935" s="26">
        <v>170375.09</v>
      </c>
      <c r="E935" s="26">
        <v>0</v>
      </c>
      <c r="F935" s="26">
        <v>1161.2</v>
      </c>
      <c r="G935" s="25">
        <v>-195.87</v>
      </c>
      <c r="H935" s="27">
        <v>171732.16</v>
      </c>
      <c r="I935" s="27">
        <v>0</v>
      </c>
    </row>
    <row r="936" spans="1:9">
      <c r="A936" s="38" t="e">
        <f>IF(#REF!=Sheet1!B936,TRUE, FALSE)</f>
        <v>#REF!</v>
      </c>
      <c r="B936" s="28">
        <v>451230</v>
      </c>
      <c r="C936" s="25" t="s">
        <v>633</v>
      </c>
      <c r="D936" s="26">
        <v>323246.61</v>
      </c>
      <c r="E936" s="26">
        <v>0</v>
      </c>
      <c r="F936" s="26">
        <v>7000000</v>
      </c>
      <c r="G936" s="26">
        <v>52280800</v>
      </c>
      <c r="H936" s="27">
        <v>0</v>
      </c>
      <c r="I936" s="27">
        <v>44957553.390000001</v>
      </c>
    </row>
    <row r="937" spans="1:9">
      <c r="A937" s="38" t="e">
        <f>IF(#REF!=Sheet1!B937,TRUE, FALSE)</f>
        <v>#REF!</v>
      </c>
      <c r="B937" s="28">
        <v>451235</v>
      </c>
      <c r="C937" s="25" t="s">
        <v>772</v>
      </c>
      <c r="D937" s="26">
        <v>0</v>
      </c>
      <c r="E937" s="26">
        <v>170091137.88999999</v>
      </c>
      <c r="F937" s="26">
        <v>16769924</v>
      </c>
      <c r="G937" s="26">
        <v>45430000</v>
      </c>
      <c r="H937" s="27">
        <v>0</v>
      </c>
      <c r="I937" s="27">
        <v>198751213.88999999</v>
      </c>
    </row>
    <row r="938" spans="1:9">
      <c r="A938" s="38" t="e">
        <f>IF(#REF!=Sheet1!B938,TRUE, FALSE)</f>
        <v>#REF!</v>
      </c>
      <c r="B938" s="28">
        <v>451240</v>
      </c>
      <c r="C938" s="25" t="s">
        <v>634</v>
      </c>
      <c r="D938" s="26">
        <v>83476</v>
      </c>
      <c r="E938" s="26">
        <v>0</v>
      </c>
      <c r="F938" s="25"/>
      <c r="G938" s="25"/>
      <c r="H938" s="27">
        <v>83476</v>
      </c>
      <c r="I938" s="27">
        <v>0</v>
      </c>
    </row>
    <row r="939" spans="1:9">
      <c r="A939" s="38" t="e">
        <f>IF(#REF!=Sheet1!B939,TRUE, FALSE)</f>
        <v>#REF!</v>
      </c>
      <c r="B939" s="28">
        <v>451250</v>
      </c>
      <c r="C939" s="25" t="s">
        <v>635</v>
      </c>
      <c r="D939" s="26">
        <v>0</v>
      </c>
      <c r="E939" s="26">
        <v>11326807</v>
      </c>
      <c r="F939" s="25"/>
      <c r="G939" s="25"/>
      <c r="H939" s="27">
        <v>0</v>
      </c>
      <c r="I939" s="27">
        <v>11326807</v>
      </c>
    </row>
    <row r="940" spans="1:9">
      <c r="A940" s="38" t="e">
        <f>IF(#REF!=Sheet1!B940,TRUE, FALSE)</f>
        <v>#REF!</v>
      </c>
      <c r="B940" s="28">
        <v>461101</v>
      </c>
      <c r="C940" s="25" t="s">
        <v>636</v>
      </c>
      <c r="D940" s="26">
        <v>0</v>
      </c>
      <c r="E940" s="26">
        <v>118414285.83</v>
      </c>
      <c r="F940" s="26">
        <v>65557165.259999998</v>
      </c>
      <c r="G940" s="26">
        <v>59914286.009999998</v>
      </c>
      <c r="H940" s="27">
        <v>0</v>
      </c>
      <c r="I940" s="27">
        <v>112771406.58</v>
      </c>
    </row>
    <row r="941" spans="1:9">
      <c r="A941" s="38" t="e">
        <f>IF(#REF!=Sheet1!B941,TRUE, FALSE)</f>
        <v>#REF!</v>
      </c>
      <c r="B941" s="28">
        <v>461105</v>
      </c>
      <c r="C941" s="25" t="s">
        <v>637</v>
      </c>
      <c r="D941" s="26">
        <v>0</v>
      </c>
      <c r="E941" s="26">
        <v>355242857.5</v>
      </c>
      <c r="F941" s="26">
        <v>196671428.40000001</v>
      </c>
      <c r="G941" s="26">
        <v>179742857.74000001</v>
      </c>
      <c r="H941" s="27">
        <v>0</v>
      </c>
      <c r="I941" s="27">
        <v>338314286.83999997</v>
      </c>
    </row>
    <row r="942" spans="1:9">
      <c r="A942" s="38" t="e">
        <f>IF(#REF!=Sheet1!B942,TRUE, FALSE)</f>
        <v>#REF!</v>
      </c>
      <c r="B942" s="28">
        <v>461110</v>
      </c>
      <c r="C942" s="25" t="s">
        <v>638</v>
      </c>
      <c r="D942" s="26">
        <v>0</v>
      </c>
      <c r="E942" s="26">
        <v>94731428.329999998</v>
      </c>
      <c r="F942" s="26">
        <v>52445826.100000001</v>
      </c>
      <c r="G942" s="26">
        <v>47931427.520000003</v>
      </c>
      <c r="H942" s="27">
        <v>0</v>
      </c>
      <c r="I942" s="27">
        <v>90217029.75</v>
      </c>
    </row>
    <row r="943" spans="1:9">
      <c r="A943" s="38" t="e">
        <f>IF(#REF!=Sheet1!B943,TRUE, FALSE)</f>
        <v>#REF!</v>
      </c>
      <c r="B943" s="28">
        <v>461115</v>
      </c>
      <c r="C943" s="25" t="s">
        <v>639</v>
      </c>
      <c r="D943" s="26">
        <v>0</v>
      </c>
      <c r="E943" s="26">
        <v>355242857.5</v>
      </c>
      <c r="F943" s="26">
        <v>196671428.40000001</v>
      </c>
      <c r="G943" s="26">
        <v>179742857.74000001</v>
      </c>
      <c r="H943" s="27">
        <v>0</v>
      </c>
      <c r="I943" s="27">
        <v>338314286.83999997</v>
      </c>
    </row>
    <row r="944" spans="1:9">
      <c r="A944" s="38" t="e">
        <f>IF(#REF!=Sheet1!B944,TRUE, FALSE)</f>
        <v>#REF!</v>
      </c>
      <c r="B944" s="28">
        <v>463201</v>
      </c>
      <c r="C944" s="25" t="s">
        <v>640</v>
      </c>
      <c r="D944" s="26">
        <v>0</v>
      </c>
      <c r="E944" s="26">
        <v>5894372</v>
      </c>
      <c r="F944" s="25"/>
      <c r="G944" s="25"/>
      <c r="H944" s="27">
        <v>0</v>
      </c>
      <c r="I944" s="27">
        <v>5894372</v>
      </c>
    </row>
    <row r="945" spans="1:9">
      <c r="A945" s="38" t="e">
        <f>IF(#REF!=Sheet1!B945,TRUE, FALSE)</f>
        <v>#REF!</v>
      </c>
      <c r="B945" s="28">
        <v>467004</v>
      </c>
      <c r="C945" s="25" t="s">
        <v>249</v>
      </c>
      <c r="D945" s="26">
        <v>119562515.83</v>
      </c>
      <c r="E945" s="26">
        <v>0</v>
      </c>
      <c r="F945" s="26">
        <v>63309740</v>
      </c>
      <c r="G945" s="25"/>
      <c r="H945" s="27">
        <v>182872255.83000001</v>
      </c>
      <c r="I945" s="27">
        <v>0</v>
      </c>
    </row>
    <row r="946" spans="1:9">
      <c r="A946" s="38" t="e">
        <f>IF(#REF!=Sheet1!B946,TRUE, FALSE)</f>
        <v>#REF!</v>
      </c>
      <c r="B946" s="28">
        <v>468101</v>
      </c>
      <c r="C946" s="25" t="s">
        <v>641</v>
      </c>
      <c r="D946" s="26">
        <v>0</v>
      </c>
      <c r="E946" s="26">
        <v>710485714.16999996</v>
      </c>
      <c r="F946" s="26">
        <v>95350000.430000007</v>
      </c>
      <c r="G946" s="26">
        <v>5107142.84</v>
      </c>
      <c r="H946" s="27">
        <v>0</v>
      </c>
      <c r="I946" s="27">
        <v>620242856.58000004</v>
      </c>
    </row>
    <row r="947" spans="1:9">
      <c r="A947" s="38" t="e">
        <f>IF(#REF!=Sheet1!B947,TRUE, FALSE)</f>
        <v>#REF!</v>
      </c>
      <c r="B947" s="28">
        <v>468105</v>
      </c>
      <c r="C947" s="25" t="s">
        <v>642</v>
      </c>
      <c r="D947" s="26">
        <v>0</v>
      </c>
      <c r="E947" s="26">
        <v>2131457142.5</v>
      </c>
      <c r="F947" s="26">
        <v>286050000.54000002</v>
      </c>
      <c r="G947" s="26">
        <v>15321428.57</v>
      </c>
      <c r="H947" s="27">
        <v>0</v>
      </c>
      <c r="I947" s="27">
        <v>1860728570.53</v>
      </c>
    </row>
    <row r="948" spans="1:9">
      <c r="A948" s="38" t="e">
        <f>IF(#REF!=Sheet1!B948,TRUE, FALSE)</f>
        <v>#REF!</v>
      </c>
      <c r="B948" s="28">
        <v>468110</v>
      </c>
      <c r="C948" s="25" t="s">
        <v>643</v>
      </c>
      <c r="D948" s="26">
        <v>0</v>
      </c>
      <c r="E948" s="26">
        <v>568388571.66999996</v>
      </c>
      <c r="F948" s="26">
        <v>76279999.909999996</v>
      </c>
      <c r="G948" s="26">
        <v>4085714.29</v>
      </c>
      <c r="H948" s="27">
        <v>0</v>
      </c>
      <c r="I948" s="27">
        <v>496194286.05000001</v>
      </c>
    </row>
    <row r="949" spans="1:9">
      <c r="A949" s="38" t="e">
        <f>IF(#REF!=Sheet1!B949,TRUE, FALSE)</f>
        <v>#REF!</v>
      </c>
      <c r="B949" s="28">
        <v>468115</v>
      </c>
      <c r="C949" s="25" t="s">
        <v>644</v>
      </c>
      <c r="D949" s="26">
        <v>0</v>
      </c>
      <c r="E949" s="26">
        <v>2131457142.5</v>
      </c>
      <c r="F949" s="26">
        <v>286050000.54000002</v>
      </c>
      <c r="G949" s="26">
        <v>15321428.57</v>
      </c>
      <c r="H949" s="27">
        <v>0</v>
      </c>
      <c r="I949" s="27">
        <v>1860728570.53</v>
      </c>
    </row>
    <row r="950" spans="1:9">
      <c r="A950" s="38" t="e">
        <f>IF(#REF!=Sheet1!B950,TRUE, FALSE)</f>
        <v>#REF!</v>
      </c>
      <c r="B950" s="28">
        <v>468140</v>
      </c>
      <c r="C950" s="25" t="s">
        <v>250</v>
      </c>
      <c r="D950" s="26">
        <v>0</v>
      </c>
      <c r="E950" s="26">
        <v>1364912664.3800001</v>
      </c>
      <c r="F950" s="26">
        <v>153416669.91999999</v>
      </c>
      <c r="G950" s="26">
        <v>593632465.88999999</v>
      </c>
      <c r="H950" s="27">
        <v>0</v>
      </c>
      <c r="I950" s="27">
        <v>1805128460.3499999</v>
      </c>
    </row>
    <row r="951" spans="1:9">
      <c r="A951" s="38" t="e">
        <f>IF(#REF!=Sheet1!B951,TRUE, FALSE)</f>
        <v>#REF!</v>
      </c>
      <c r="B951" s="28">
        <v>476101</v>
      </c>
      <c r="C951" s="25" t="s">
        <v>251</v>
      </c>
      <c r="D951" s="26">
        <v>71665988.549999997</v>
      </c>
      <c r="E951" s="26">
        <v>0</v>
      </c>
      <c r="F951" s="25"/>
      <c r="G951" s="26">
        <v>71665988.549999997</v>
      </c>
      <c r="H951" s="27">
        <v>0</v>
      </c>
      <c r="I951" s="27">
        <v>0</v>
      </c>
    </row>
    <row r="952" spans="1:9">
      <c r="A952" s="38" t="e">
        <f>IF(#REF!=Sheet1!B952,TRUE, FALSE)</f>
        <v>#REF!</v>
      </c>
      <c r="B952" s="28">
        <v>477101</v>
      </c>
      <c r="C952" s="25" t="s">
        <v>252</v>
      </c>
      <c r="D952" s="26">
        <v>0</v>
      </c>
      <c r="E952" s="26">
        <v>1767274782.1099999</v>
      </c>
      <c r="F952" s="26">
        <v>1767274782.1099999</v>
      </c>
      <c r="G952" s="25"/>
      <c r="H952" s="27">
        <v>0</v>
      </c>
      <c r="I952" s="27">
        <v>0</v>
      </c>
    </row>
    <row r="953" spans="1:9">
      <c r="A953" s="38" t="e">
        <f>IF(#REF!=Sheet1!B953,TRUE, FALSE)</f>
        <v>#REF!</v>
      </c>
      <c r="B953" s="28">
        <v>481101</v>
      </c>
      <c r="C953" s="25" t="s">
        <v>253</v>
      </c>
      <c r="D953" s="26">
        <v>0</v>
      </c>
      <c r="E953" s="26">
        <v>1550000</v>
      </c>
      <c r="F953" s="26">
        <v>6437500</v>
      </c>
      <c r="G953" s="26">
        <v>6672222</v>
      </c>
      <c r="H953" s="27">
        <v>0</v>
      </c>
      <c r="I953" s="27">
        <v>1784722</v>
      </c>
    </row>
    <row r="954" spans="1:9">
      <c r="A954" s="38" t="e">
        <f>IF(#REF!=Sheet1!B954,TRUE, FALSE)</f>
        <v>#REF!</v>
      </c>
      <c r="B954" s="28">
        <v>481102</v>
      </c>
      <c r="C954" s="25" t="s">
        <v>254</v>
      </c>
      <c r="D954" s="26">
        <v>0</v>
      </c>
      <c r="E954" s="26">
        <v>268943</v>
      </c>
      <c r="F954" s="26">
        <v>1076250.3600000001</v>
      </c>
      <c r="G954" s="26">
        <v>954952.36</v>
      </c>
      <c r="H954" s="27">
        <v>0</v>
      </c>
      <c r="I954" s="27">
        <v>147645</v>
      </c>
    </row>
    <row r="955" spans="1:9">
      <c r="A955" s="38" t="e">
        <f>IF(#REF!=Sheet1!B955,TRUE, FALSE)</f>
        <v>#REF!</v>
      </c>
      <c r="B955" s="28">
        <v>481103</v>
      </c>
      <c r="C955" s="25" t="s">
        <v>255</v>
      </c>
      <c r="D955" s="26">
        <v>0</v>
      </c>
      <c r="E955" s="26">
        <v>985823.85</v>
      </c>
      <c r="F955" s="26">
        <v>2951927.81</v>
      </c>
      <c r="G955" s="26">
        <v>2712527.96</v>
      </c>
      <c r="H955" s="27">
        <v>0</v>
      </c>
      <c r="I955" s="27">
        <v>746424</v>
      </c>
    </row>
    <row r="956" spans="1:9">
      <c r="A956" s="38" t="e">
        <f>IF(#REF!=Sheet1!B956,TRUE, FALSE)</f>
        <v>#REF!</v>
      </c>
      <c r="B956" s="28">
        <v>481104</v>
      </c>
      <c r="C956" s="25" t="s">
        <v>256</v>
      </c>
      <c r="D956" s="26">
        <v>0</v>
      </c>
      <c r="E956" s="26">
        <v>3330417</v>
      </c>
      <c r="F956" s="26">
        <v>13284584</v>
      </c>
      <c r="G956" s="26">
        <v>13395834</v>
      </c>
      <c r="H956" s="27">
        <v>0</v>
      </c>
      <c r="I956" s="27">
        <v>3441667</v>
      </c>
    </row>
    <row r="957" spans="1:9">
      <c r="A957" s="38" t="e">
        <f>IF(#REF!=Sheet1!B957,TRUE, FALSE)</f>
        <v>#REF!</v>
      </c>
      <c r="B957" s="28">
        <v>481105</v>
      </c>
      <c r="C957" s="25" t="s">
        <v>257</v>
      </c>
      <c r="D957" s="26">
        <v>0</v>
      </c>
      <c r="E957" s="26">
        <v>1922730</v>
      </c>
      <c r="F957" s="26">
        <v>7690920</v>
      </c>
      <c r="G957" s="26">
        <v>7690920</v>
      </c>
      <c r="H957" s="27">
        <v>0</v>
      </c>
      <c r="I957" s="27">
        <v>1922730</v>
      </c>
    </row>
    <row r="958" spans="1:9">
      <c r="A958" s="38" t="e">
        <f>IF(#REF!=Sheet1!B958,TRUE, FALSE)</f>
        <v>#REF!</v>
      </c>
      <c r="B958" s="28">
        <v>481106</v>
      </c>
      <c r="C958" s="25" t="s">
        <v>258</v>
      </c>
      <c r="D958" s="26">
        <v>0</v>
      </c>
      <c r="E958" s="26">
        <v>228000</v>
      </c>
      <c r="F958" s="26">
        <v>996000</v>
      </c>
      <c r="G958" s="26">
        <v>1000000</v>
      </c>
      <c r="H958" s="27">
        <v>0</v>
      </c>
      <c r="I958" s="27">
        <v>232000</v>
      </c>
    </row>
    <row r="959" spans="1:9">
      <c r="A959" s="38" t="e">
        <f>IF(#REF!=Sheet1!B959,TRUE, FALSE)</f>
        <v>#REF!</v>
      </c>
      <c r="B959" s="28">
        <v>481107</v>
      </c>
      <c r="C959" s="25" t="s">
        <v>259</v>
      </c>
      <c r="D959" s="26">
        <v>0</v>
      </c>
      <c r="E959" s="26">
        <v>13825032.560000001</v>
      </c>
      <c r="F959" s="26">
        <v>6362861</v>
      </c>
      <c r="G959" s="26">
        <v>798099</v>
      </c>
      <c r="H959" s="27">
        <v>0</v>
      </c>
      <c r="I959" s="27">
        <v>8260270.5599999996</v>
      </c>
    </row>
    <row r="960" spans="1:9">
      <c r="A960" s="38" t="e">
        <f>IF(#REF!=Sheet1!B960,TRUE, FALSE)</f>
        <v>#REF!</v>
      </c>
      <c r="B960" s="28">
        <v>481108</v>
      </c>
      <c r="C960" s="25" t="s">
        <v>260</v>
      </c>
      <c r="D960" s="26">
        <v>0</v>
      </c>
      <c r="E960" s="26">
        <v>23165105.510000002</v>
      </c>
      <c r="F960" s="26">
        <v>37765516.509999998</v>
      </c>
      <c r="G960" s="26">
        <v>14600411</v>
      </c>
      <c r="H960" s="27">
        <v>0</v>
      </c>
      <c r="I960" s="27">
        <v>0</v>
      </c>
    </row>
    <row r="961" spans="1:9">
      <c r="A961" s="38" t="e">
        <f>IF(#REF!=Sheet1!B961,TRUE, FALSE)</f>
        <v>#REF!</v>
      </c>
      <c r="B961" s="28">
        <v>481109</v>
      </c>
      <c r="C961" s="25" t="s">
        <v>261</v>
      </c>
      <c r="D961" s="26">
        <v>0</v>
      </c>
      <c r="E961" s="26">
        <v>470331</v>
      </c>
      <c r="F961" s="26">
        <v>470331</v>
      </c>
      <c r="G961" s="25"/>
      <c r="H961" s="27">
        <v>0</v>
      </c>
      <c r="I961" s="27">
        <v>0</v>
      </c>
    </row>
    <row r="962" spans="1:9">
      <c r="A962" s="38" t="e">
        <f>IF(#REF!=Sheet1!B962,TRUE, FALSE)</f>
        <v>#REF!</v>
      </c>
      <c r="B962" s="28">
        <v>481110</v>
      </c>
      <c r="C962" s="25" t="s">
        <v>262</v>
      </c>
      <c r="D962" s="26">
        <v>0</v>
      </c>
      <c r="E962" s="26">
        <v>9490250</v>
      </c>
      <c r="F962" s="26">
        <v>15828791.25</v>
      </c>
      <c r="G962" s="26">
        <v>6338541.25</v>
      </c>
      <c r="H962" s="27">
        <v>0</v>
      </c>
      <c r="I962" s="27">
        <v>0</v>
      </c>
    </row>
    <row r="963" spans="1:9">
      <c r="A963" s="38" t="e">
        <f>IF(#REF!=Sheet1!B963,TRUE, FALSE)</f>
        <v>#REF!</v>
      </c>
      <c r="B963" s="28">
        <v>481111</v>
      </c>
      <c r="C963" s="25" t="s">
        <v>263</v>
      </c>
      <c r="D963" s="26">
        <v>0</v>
      </c>
      <c r="E963" s="26">
        <v>843500</v>
      </c>
      <c r="F963" s="26">
        <v>3295858.33</v>
      </c>
      <c r="G963" s="26">
        <v>3407408.33</v>
      </c>
      <c r="H963" s="27">
        <v>0</v>
      </c>
      <c r="I963" s="27">
        <v>955050</v>
      </c>
    </row>
    <row r="964" spans="1:9">
      <c r="A964" s="38" t="e">
        <f>IF(#REF!=Sheet1!B964,TRUE, FALSE)</f>
        <v>#REF!</v>
      </c>
      <c r="B964" s="28">
        <v>481112</v>
      </c>
      <c r="C964" s="25" t="s">
        <v>264</v>
      </c>
      <c r="D964" s="26">
        <v>0</v>
      </c>
      <c r="E964" s="26">
        <v>690910</v>
      </c>
      <c r="F964" s="26">
        <v>690910</v>
      </c>
      <c r="G964" s="25"/>
      <c r="H964" s="27">
        <v>0</v>
      </c>
      <c r="I964" s="27">
        <v>0</v>
      </c>
    </row>
    <row r="965" spans="1:9">
      <c r="A965" s="38" t="e">
        <f>IF(#REF!=Sheet1!B965,TRUE, FALSE)</f>
        <v>#REF!</v>
      </c>
      <c r="B965" s="28">
        <v>481113</v>
      </c>
      <c r="C965" s="25" t="s">
        <v>265</v>
      </c>
      <c r="D965" s="26">
        <v>0</v>
      </c>
      <c r="E965" s="26">
        <v>36801.5</v>
      </c>
      <c r="F965" s="26">
        <v>199172.5</v>
      </c>
      <c r="G965" s="26">
        <v>245588</v>
      </c>
      <c r="H965" s="27">
        <v>0</v>
      </c>
      <c r="I965" s="27">
        <v>83217</v>
      </c>
    </row>
    <row r="966" spans="1:9">
      <c r="A966" s="38" t="e">
        <f>IF(#REF!=Sheet1!B966,TRUE, FALSE)</f>
        <v>#REF!</v>
      </c>
      <c r="B966" s="28">
        <v>481114</v>
      </c>
      <c r="C966" s="25" t="s">
        <v>266</v>
      </c>
      <c r="D966" s="26">
        <v>0</v>
      </c>
      <c r="E966" s="26">
        <v>0</v>
      </c>
      <c r="F966" s="26">
        <v>4095387</v>
      </c>
      <c r="G966" s="26">
        <v>4095387</v>
      </c>
      <c r="H966" s="27">
        <v>0</v>
      </c>
      <c r="I966" s="27">
        <v>0</v>
      </c>
    </row>
    <row r="967" spans="1:9">
      <c r="A967" s="39" t="e">
        <f>IF(#REF!=Sheet1!B967,TRUE, FALSE)</f>
        <v>#REF!</v>
      </c>
      <c r="B967" s="28">
        <v>481115</v>
      </c>
      <c r="C967" s="25" t="s">
        <v>442</v>
      </c>
      <c r="D967" s="26">
        <v>0</v>
      </c>
      <c r="E967" s="26">
        <v>0</v>
      </c>
      <c r="F967" s="26">
        <v>4326000</v>
      </c>
      <c r="G967" s="26">
        <v>12762329</v>
      </c>
      <c r="H967" s="27">
        <v>0</v>
      </c>
      <c r="I967" s="27">
        <v>8436329</v>
      </c>
    </row>
    <row r="968" spans="1:9">
      <c r="A968" s="39" t="e">
        <f>IF(#REF!=Sheet1!B968,TRUE, FALSE)</f>
        <v>#REF!</v>
      </c>
      <c r="B968" s="28">
        <v>481116</v>
      </c>
      <c r="C968" s="25" t="s">
        <v>443</v>
      </c>
      <c r="D968" s="26">
        <v>0</v>
      </c>
      <c r="E968" s="26">
        <v>0</v>
      </c>
      <c r="F968" s="25"/>
      <c r="G968" s="26">
        <v>702607.21</v>
      </c>
      <c r="H968" s="27">
        <v>0</v>
      </c>
      <c r="I968" s="27">
        <v>702607.21</v>
      </c>
    </row>
    <row r="969" spans="1:9">
      <c r="A969" s="39" t="e">
        <f>IF(#REF!=Sheet1!B969,TRUE, FALSE)</f>
        <v>#REF!</v>
      </c>
      <c r="B969" s="28">
        <v>481117</v>
      </c>
      <c r="C969" s="25" t="s">
        <v>444</v>
      </c>
      <c r="D969" s="26">
        <v>0</v>
      </c>
      <c r="E969" s="26">
        <v>0</v>
      </c>
      <c r="F969" s="25"/>
      <c r="G969" s="26">
        <v>2500000</v>
      </c>
      <c r="H969" s="27">
        <v>0</v>
      </c>
      <c r="I969" s="27">
        <v>2500000</v>
      </c>
    </row>
    <row r="970" spans="1:9">
      <c r="A970" s="38" t="e">
        <f>IF(#REF!=Sheet1!B970,TRUE, FALSE)</f>
        <v>#REF!</v>
      </c>
      <c r="B970" s="28">
        <v>484101</v>
      </c>
      <c r="C970" s="25" t="s">
        <v>267</v>
      </c>
      <c r="D970" s="26">
        <v>0</v>
      </c>
      <c r="E970" s="26">
        <v>70616753.719999999</v>
      </c>
      <c r="F970" s="26">
        <v>110807199.94</v>
      </c>
      <c r="G970" s="26">
        <v>59957397.969999999</v>
      </c>
      <c r="H970" s="27">
        <v>0</v>
      </c>
      <c r="I970" s="27">
        <v>19766951.75</v>
      </c>
    </row>
    <row r="971" spans="1:9">
      <c r="A971" s="38" t="e">
        <f>IF(#REF!=Sheet1!B971,TRUE, FALSE)</f>
        <v>#REF!</v>
      </c>
      <c r="B971" s="28">
        <v>484102</v>
      </c>
      <c r="C971" s="25" t="s">
        <v>268</v>
      </c>
      <c r="D971" s="26">
        <v>0</v>
      </c>
      <c r="E971" s="26">
        <v>18831134.219999999</v>
      </c>
      <c r="F971" s="26">
        <v>29548586.440000001</v>
      </c>
      <c r="G971" s="26">
        <v>15988639.140000001</v>
      </c>
      <c r="H971" s="27">
        <v>0</v>
      </c>
      <c r="I971" s="27">
        <v>5271186.92</v>
      </c>
    </row>
    <row r="972" spans="1:9">
      <c r="A972" s="38" t="e">
        <f>IF(#REF!=Sheet1!B972,TRUE, FALSE)</f>
        <v>#REF!</v>
      </c>
      <c r="B972" s="28">
        <v>484103</v>
      </c>
      <c r="C972" s="25" t="s">
        <v>269</v>
      </c>
      <c r="D972" s="26">
        <v>0</v>
      </c>
      <c r="E972" s="26">
        <v>70616753.719999999</v>
      </c>
      <c r="F972" s="26">
        <v>110478590.3</v>
      </c>
      <c r="G972" s="26">
        <v>59628788.329999998</v>
      </c>
      <c r="H972" s="27">
        <v>0</v>
      </c>
      <c r="I972" s="27">
        <v>19766951.75</v>
      </c>
    </row>
    <row r="973" spans="1:9">
      <c r="A973" s="38" t="e">
        <f>IF(#REF!=Sheet1!B973,TRUE, FALSE)</f>
        <v>#REF!</v>
      </c>
      <c r="B973" s="28">
        <v>484104</v>
      </c>
      <c r="C973" s="25" t="s">
        <v>270</v>
      </c>
      <c r="D973" s="26">
        <v>0</v>
      </c>
      <c r="E973" s="26">
        <v>23538919.84</v>
      </c>
      <c r="F973" s="26">
        <v>36935983.270000003</v>
      </c>
      <c r="G973" s="26">
        <v>19985811.050000001</v>
      </c>
      <c r="H973" s="27">
        <v>0</v>
      </c>
      <c r="I973" s="27">
        <v>6588747.6200000001</v>
      </c>
    </row>
    <row r="974" spans="1:9">
      <c r="A974" s="38" t="e">
        <f>IF(#REF!=Sheet1!B974,TRUE, FALSE)</f>
        <v>#REF!</v>
      </c>
      <c r="B974" s="28">
        <v>484105</v>
      </c>
      <c r="C974" s="25" t="s">
        <v>271</v>
      </c>
      <c r="D974" s="26">
        <v>0</v>
      </c>
      <c r="E974" s="26">
        <v>0</v>
      </c>
      <c r="F974" s="26">
        <v>7766427.1500000004</v>
      </c>
      <c r="G974" s="26">
        <v>11477126.58</v>
      </c>
      <c r="H974" s="27">
        <v>0</v>
      </c>
      <c r="I974" s="27">
        <v>3710699.43</v>
      </c>
    </row>
    <row r="975" spans="1:9">
      <c r="A975" s="38" t="e">
        <f>IF(#REF!=Sheet1!B975,TRUE, FALSE)</f>
        <v>#REF!</v>
      </c>
      <c r="B975" s="28">
        <v>486101</v>
      </c>
      <c r="C975" s="25" t="s">
        <v>645</v>
      </c>
      <c r="D975" s="26">
        <v>0</v>
      </c>
      <c r="E975" s="26">
        <v>0</v>
      </c>
      <c r="F975" s="26">
        <v>23095987</v>
      </c>
      <c r="G975" s="26">
        <v>10428920.33</v>
      </c>
      <c r="H975" s="27">
        <v>12667066.67</v>
      </c>
      <c r="I975" s="27">
        <v>0</v>
      </c>
    </row>
    <row r="976" spans="1:9">
      <c r="A976" s="38" t="e">
        <f>IF(#REF!=Sheet1!B976,TRUE, FALSE)</f>
        <v>#REF!</v>
      </c>
      <c r="B976" s="28">
        <v>486102</v>
      </c>
      <c r="C976" s="25" t="s">
        <v>773</v>
      </c>
      <c r="D976" s="26">
        <v>10432549.92</v>
      </c>
      <c r="E976" s="26">
        <v>0</v>
      </c>
      <c r="F976" s="26">
        <v>11513045</v>
      </c>
      <c r="G976" s="26">
        <v>8182144.5800000001</v>
      </c>
      <c r="H976" s="27">
        <v>13763450.34</v>
      </c>
      <c r="I976" s="27">
        <v>0</v>
      </c>
    </row>
    <row r="977" spans="1:9">
      <c r="A977" s="38" t="e">
        <f>IF(#REF!=Sheet1!B977,TRUE, FALSE)</f>
        <v>#REF!</v>
      </c>
      <c r="B977" s="28">
        <v>486103</v>
      </c>
      <c r="C977" s="25" t="s">
        <v>646</v>
      </c>
      <c r="D977" s="26">
        <v>19129245.690000001</v>
      </c>
      <c r="E977" s="26">
        <v>0</v>
      </c>
      <c r="F977" s="25"/>
      <c r="G977" s="26">
        <v>5899748</v>
      </c>
      <c r="H977" s="27">
        <v>13229497.689999999</v>
      </c>
      <c r="I977" s="27">
        <v>0</v>
      </c>
    </row>
    <row r="978" spans="1:9">
      <c r="A978" s="38" t="e">
        <f>IF(#REF!=Sheet1!B978,TRUE, FALSE)</f>
        <v>#REF!</v>
      </c>
      <c r="B978" s="28">
        <v>486104</v>
      </c>
      <c r="C978" s="25" t="s">
        <v>272</v>
      </c>
      <c r="D978" s="26">
        <v>0</v>
      </c>
      <c r="E978" s="26">
        <v>0</v>
      </c>
      <c r="F978" s="26">
        <v>6800750</v>
      </c>
      <c r="G978" s="26">
        <v>309125</v>
      </c>
      <c r="H978" s="27">
        <v>6491625</v>
      </c>
      <c r="I978" s="27">
        <v>0</v>
      </c>
    </row>
    <row r="979" spans="1:9">
      <c r="A979" s="38" t="e">
        <f>IF(#REF!=Sheet1!B979,TRUE, FALSE)</f>
        <v>#REF!</v>
      </c>
      <c r="B979" s="28">
        <v>486105</v>
      </c>
      <c r="C979" s="25" t="s">
        <v>273</v>
      </c>
      <c r="D979" s="26">
        <v>0</v>
      </c>
      <c r="E979" s="26">
        <v>0</v>
      </c>
      <c r="F979" s="26">
        <v>20291824</v>
      </c>
      <c r="G979" s="26">
        <v>563661.78</v>
      </c>
      <c r="H979" s="27">
        <v>19728162.219999999</v>
      </c>
      <c r="I979" s="27">
        <v>0</v>
      </c>
    </row>
    <row r="980" spans="1:9">
      <c r="A980" s="39" t="e">
        <f>IF(#REF!=Sheet1!B980,TRUE, FALSE)</f>
        <v>#REF!</v>
      </c>
      <c r="B980" s="28">
        <v>486106</v>
      </c>
      <c r="C980" s="25" t="s">
        <v>445</v>
      </c>
      <c r="D980" s="26">
        <v>0</v>
      </c>
      <c r="E980" s="26">
        <v>0</v>
      </c>
      <c r="F980" s="26">
        <v>60060722.060000002</v>
      </c>
      <c r="G980" s="26">
        <v>5005060.18</v>
      </c>
      <c r="H980" s="27">
        <v>55055661.880000003</v>
      </c>
      <c r="I980" s="27">
        <v>0</v>
      </c>
    </row>
    <row r="981" spans="1:9">
      <c r="A981" s="39" t="e">
        <f>IF(#REF!=Sheet1!B981,TRUE, FALSE)</f>
        <v>#REF!</v>
      </c>
      <c r="B981" s="28">
        <v>486110</v>
      </c>
      <c r="C981" s="25" t="s">
        <v>446</v>
      </c>
      <c r="D981" s="26">
        <v>0</v>
      </c>
      <c r="E981" s="26">
        <v>0</v>
      </c>
      <c r="F981" s="26">
        <v>1659929.52</v>
      </c>
      <c r="G981" s="26">
        <v>503964.32</v>
      </c>
      <c r="H981" s="27">
        <v>1155965.2</v>
      </c>
      <c r="I981" s="27">
        <v>0</v>
      </c>
    </row>
    <row r="982" spans="1:9">
      <c r="A982" s="39" t="e">
        <f>IF(#REF!=Sheet1!B982,TRUE, FALSE)</f>
        <v>#REF!</v>
      </c>
      <c r="B982" s="28">
        <v>486114</v>
      </c>
      <c r="C982" s="25" t="s">
        <v>447</v>
      </c>
      <c r="D982" s="26">
        <v>0</v>
      </c>
      <c r="E982" s="26">
        <v>0</v>
      </c>
      <c r="F982" s="26">
        <v>975298.95</v>
      </c>
      <c r="G982" s="26">
        <v>975298.95</v>
      </c>
      <c r="H982" s="27">
        <v>0</v>
      </c>
      <c r="I982" s="27">
        <v>0</v>
      </c>
    </row>
    <row r="983" spans="1:9">
      <c r="A983" s="38" t="e">
        <f>IF(#REF!=Sheet1!B983,TRUE, FALSE)</f>
        <v>#REF!</v>
      </c>
      <c r="B983" s="28">
        <v>512101</v>
      </c>
      <c r="C983" s="25" t="s">
        <v>647</v>
      </c>
      <c r="D983" s="26">
        <v>332587.28999999998</v>
      </c>
      <c r="E983" s="26">
        <v>0</v>
      </c>
      <c r="F983" s="26">
        <v>253187210</v>
      </c>
      <c r="G983" s="26">
        <v>253430990.68000001</v>
      </c>
      <c r="H983" s="27">
        <v>88806.61</v>
      </c>
      <c r="I983" s="27">
        <v>0</v>
      </c>
    </row>
    <row r="984" spans="1:9">
      <c r="A984" s="38" t="e">
        <f>IF(#REF!=Sheet1!B984,TRUE, FALSE)</f>
        <v>#REF!</v>
      </c>
      <c r="B984" s="28">
        <v>512105</v>
      </c>
      <c r="C984" s="25" t="s">
        <v>648</v>
      </c>
      <c r="D984" s="26">
        <v>451852.36</v>
      </c>
      <c r="E984" s="26">
        <v>0</v>
      </c>
      <c r="F984" s="26">
        <v>207638562.31</v>
      </c>
      <c r="G984" s="26">
        <v>207739049.31</v>
      </c>
      <c r="H984" s="27">
        <v>351365.36</v>
      </c>
      <c r="I984" s="27">
        <v>0</v>
      </c>
    </row>
    <row r="985" spans="1:9">
      <c r="A985" s="38" t="e">
        <f>IF(#REF!=Sheet1!B985,TRUE, FALSE)</f>
        <v>#REF!</v>
      </c>
      <c r="B985" s="28">
        <v>512110</v>
      </c>
      <c r="C985" s="25" t="s">
        <v>649</v>
      </c>
      <c r="D985" s="26">
        <v>5953244.5</v>
      </c>
      <c r="E985" s="26">
        <v>0</v>
      </c>
      <c r="F985" s="26">
        <v>33083140.539999999</v>
      </c>
      <c r="G985" s="26">
        <v>38972580.340000004</v>
      </c>
      <c r="H985" s="27">
        <v>63804.7</v>
      </c>
      <c r="I985" s="27">
        <v>0</v>
      </c>
    </row>
    <row r="986" spans="1:9">
      <c r="A986" s="38" t="e">
        <f>IF(#REF!=Sheet1!B986,TRUE, FALSE)</f>
        <v>#REF!</v>
      </c>
      <c r="B986" s="28">
        <v>512120</v>
      </c>
      <c r="C986" s="25" t="s">
        <v>650</v>
      </c>
      <c r="D986" s="26">
        <v>206335.02</v>
      </c>
      <c r="E986" s="26">
        <v>0</v>
      </c>
      <c r="F986" s="25"/>
      <c r="G986" s="26">
        <v>206335.02</v>
      </c>
      <c r="H986" s="27">
        <v>0</v>
      </c>
      <c r="I986" s="27">
        <v>0</v>
      </c>
    </row>
    <row r="987" spans="1:9">
      <c r="A987" s="38" t="e">
        <f>IF(#REF!=Sheet1!B987,TRUE, FALSE)</f>
        <v>#REF!</v>
      </c>
      <c r="B987" s="28">
        <v>512125</v>
      </c>
      <c r="C987" s="25" t="s">
        <v>651</v>
      </c>
      <c r="D987" s="26">
        <v>4161382.61</v>
      </c>
      <c r="E987" s="26">
        <v>0</v>
      </c>
      <c r="F987" s="26">
        <v>179183101</v>
      </c>
      <c r="G987" s="26">
        <v>179776495.78</v>
      </c>
      <c r="H987" s="27">
        <v>3567987.83</v>
      </c>
      <c r="I987" s="27">
        <v>0</v>
      </c>
    </row>
    <row r="988" spans="1:9">
      <c r="A988" s="38" t="e">
        <f>IF(#REF!=Sheet1!B988,TRUE, FALSE)</f>
        <v>#REF!</v>
      </c>
      <c r="B988" s="28">
        <v>512135</v>
      </c>
      <c r="C988" s="25" t="s">
        <v>652</v>
      </c>
      <c r="D988" s="26">
        <v>2499146</v>
      </c>
      <c r="E988" s="26">
        <v>0</v>
      </c>
      <c r="F988" s="26">
        <v>29062810</v>
      </c>
      <c r="G988" s="26">
        <v>25291827</v>
      </c>
      <c r="H988" s="27">
        <v>6270129</v>
      </c>
      <c r="I988" s="27">
        <v>0</v>
      </c>
    </row>
    <row r="989" spans="1:9">
      <c r="A989" s="38" t="e">
        <f>IF(#REF!=Sheet1!B989,TRUE, FALSE)</f>
        <v>#REF!</v>
      </c>
      <c r="B989" s="28">
        <v>512150</v>
      </c>
      <c r="C989" s="25" t="s">
        <v>653</v>
      </c>
      <c r="D989" s="26">
        <v>2918896.1</v>
      </c>
      <c r="E989" s="26">
        <v>0</v>
      </c>
      <c r="F989" s="26">
        <v>100486959.59999999</v>
      </c>
      <c r="G989" s="26">
        <v>100429363</v>
      </c>
      <c r="H989" s="27">
        <v>2976492.7</v>
      </c>
      <c r="I989" s="27">
        <v>0</v>
      </c>
    </row>
    <row r="990" spans="1:9">
      <c r="A990" s="38" t="e">
        <f>IF(#REF!=Sheet1!B990,TRUE, FALSE)</f>
        <v>#REF!</v>
      </c>
      <c r="B990" s="28">
        <v>512155</v>
      </c>
      <c r="C990" s="25" t="s">
        <v>654</v>
      </c>
      <c r="D990" s="26">
        <v>27219949.890000001</v>
      </c>
      <c r="E990" s="26">
        <v>0</v>
      </c>
      <c r="F990" s="26">
        <v>632760573.34000003</v>
      </c>
      <c r="G990" s="26">
        <v>659017939.42999995</v>
      </c>
      <c r="H990" s="27">
        <v>962583.8</v>
      </c>
      <c r="I990" s="27">
        <v>0</v>
      </c>
    </row>
    <row r="991" spans="1:9">
      <c r="A991" s="38" t="e">
        <f>IF(#REF!=Sheet1!B991,TRUE, FALSE)</f>
        <v>#REF!</v>
      </c>
      <c r="B991" s="28">
        <v>512160</v>
      </c>
      <c r="C991" s="25" t="s">
        <v>655</v>
      </c>
      <c r="D991" s="26">
        <v>94320.69</v>
      </c>
      <c r="E991" s="26">
        <v>0</v>
      </c>
      <c r="F991" s="26">
        <v>77790875</v>
      </c>
      <c r="G991" s="26">
        <v>75793350.900000006</v>
      </c>
      <c r="H991" s="27">
        <v>2091844.79</v>
      </c>
      <c r="I991" s="27">
        <v>0</v>
      </c>
    </row>
    <row r="992" spans="1:9">
      <c r="A992" s="38" t="e">
        <f>IF(#REF!=Sheet1!B992,TRUE, FALSE)</f>
        <v>#REF!</v>
      </c>
      <c r="B992" s="28">
        <v>512401</v>
      </c>
      <c r="C992" s="25" t="s">
        <v>656</v>
      </c>
      <c r="D992" s="26">
        <v>5496654.7800000003</v>
      </c>
      <c r="E992" s="26">
        <v>0</v>
      </c>
      <c r="F992" s="26">
        <v>517486739</v>
      </c>
      <c r="G992" s="26">
        <v>522552028.18000001</v>
      </c>
      <c r="H992" s="27">
        <v>431365.6</v>
      </c>
      <c r="I992" s="27">
        <v>0</v>
      </c>
    </row>
    <row r="993" spans="1:9">
      <c r="A993" s="38" t="e">
        <f>IF(#REF!=Sheet1!B993,TRUE, FALSE)</f>
        <v>#REF!</v>
      </c>
      <c r="B993" s="28">
        <v>512405</v>
      </c>
      <c r="C993" s="25" t="s">
        <v>657</v>
      </c>
      <c r="D993" s="26">
        <v>59716.04</v>
      </c>
      <c r="E993" s="26">
        <v>0</v>
      </c>
      <c r="F993" s="26">
        <v>124192209.8</v>
      </c>
      <c r="G993" s="26">
        <v>124063767.28</v>
      </c>
      <c r="H993" s="27">
        <v>188158.56</v>
      </c>
      <c r="I993" s="27">
        <v>0</v>
      </c>
    </row>
    <row r="994" spans="1:9">
      <c r="A994" s="38" t="e">
        <f>IF(#REF!=Sheet1!B994,TRUE, FALSE)</f>
        <v>#REF!</v>
      </c>
      <c r="B994" s="28">
        <v>512410</v>
      </c>
      <c r="C994" s="25" t="s">
        <v>658</v>
      </c>
      <c r="D994" s="26">
        <v>3596.16</v>
      </c>
      <c r="E994" s="26">
        <v>0</v>
      </c>
      <c r="F994" s="26">
        <v>65279275.259999998</v>
      </c>
      <c r="G994" s="26">
        <v>63870550.43</v>
      </c>
      <c r="H994" s="27">
        <v>1412320.99</v>
      </c>
      <c r="I994" s="27">
        <v>0</v>
      </c>
    </row>
    <row r="995" spans="1:9">
      <c r="A995" s="38" t="e">
        <f>IF(#REF!=Sheet1!B995,TRUE, FALSE)</f>
        <v>#REF!</v>
      </c>
      <c r="B995" s="28">
        <v>512420</v>
      </c>
      <c r="C995" s="25" t="s">
        <v>659</v>
      </c>
      <c r="D995" s="26">
        <v>0</v>
      </c>
      <c r="E995" s="26">
        <v>11949.05</v>
      </c>
      <c r="F995" s="26">
        <v>13972</v>
      </c>
      <c r="G995" s="26">
        <v>2022.95</v>
      </c>
      <c r="H995" s="27">
        <v>0</v>
      </c>
      <c r="I995" s="27">
        <v>0</v>
      </c>
    </row>
    <row r="996" spans="1:9">
      <c r="A996" s="38" t="e">
        <f>IF(#REF!=Sheet1!B996,TRUE, FALSE)</f>
        <v>#REF!</v>
      </c>
      <c r="B996" s="28">
        <v>512425</v>
      </c>
      <c r="C996" s="25" t="s">
        <v>660</v>
      </c>
      <c r="D996" s="26">
        <v>467851.97</v>
      </c>
      <c r="E996" s="26">
        <v>0</v>
      </c>
      <c r="F996" s="26">
        <v>21067812.07</v>
      </c>
      <c r="G996" s="26">
        <v>21531469.670000002</v>
      </c>
      <c r="H996" s="27">
        <v>4194.37</v>
      </c>
      <c r="I996" s="27">
        <v>0</v>
      </c>
    </row>
    <row r="997" spans="1:9">
      <c r="A997" s="38" t="e">
        <f>IF(#REF!=Sheet1!B997,TRUE, FALSE)</f>
        <v>#REF!</v>
      </c>
      <c r="B997" s="28">
        <v>512435</v>
      </c>
      <c r="C997" s="25" t="s">
        <v>661</v>
      </c>
      <c r="D997" s="26">
        <v>530442.02</v>
      </c>
      <c r="E997" s="26">
        <v>0</v>
      </c>
      <c r="F997" s="26">
        <v>3615600</v>
      </c>
      <c r="G997" s="26">
        <v>2901483.45</v>
      </c>
      <c r="H997" s="27">
        <v>1244558.57</v>
      </c>
      <c r="I997" s="27">
        <v>0</v>
      </c>
    </row>
    <row r="998" spans="1:9">
      <c r="A998" s="38" t="e">
        <f>IF(#REF!=Sheet1!B998,TRUE, FALSE)</f>
        <v>#REF!</v>
      </c>
      <c r="B998" s="28">
        <v>512450</v>
      </c>
      <c r="C998" s="25" t="s">
        <v>662</v>
      </c>
      <c r="D998" s="26">
        <v>0</v>
      </c>
      <c r="E998" s="26">
        <v>0</v>
      </c>
      <c r="F998" s="26">
        <v>14888800</v>
      </c>
      <c r="G998" s="26">
        <v>14785886.4</v>
      </c>
      <c r="H998" s="27">
        <v>102913.60000000001</v>
      </c>
      <c r="I998" s="27">
        <v>0</v>
      </c>
    </row>
    <row r="999" spans="1:9">
      <c r="A999" s="38" t="e">
        <f>IF(#REF!=Sheet1!B999,TRUE, FALSE)</f>
        <v>#REF!</v>
      </c>
      <c r="B999" s="28">
        <v>512455</v>
      </c>
      <c r="C999" s="25" t="s">
        <v>663</v>
      </c>
      <c r="D999" s="26">
        <v>4340705.62</v>
      </c>
      <c r="E999" s="26">
        <v>0</v>
      </c>
      <c r="F999" s="26">
        <v>174746234.72</v>
      </c>
      <c r="G999" s="26">
        <v>173609625.44</v>
      </c>
      <c r="H999" s="27">
        <v>5477314.9000000004</v>
      </c>
      <c r="I999" s="27">
        <v>0</v>
      </c>
    </row>
    <row r="1000" spans="1:9">
      <c r="A1000" s="38" t="e">
        <f>IF(#REF!=Sheet1!B1000,TRUE, FALSE)</f>
        <v>#REF!</v>
      </c>
      <c r="B1000" s="28">
        <v>512460</v>
      </c>
      <c r="C1000" s="25" t="s">
        <v>664</v>
      </c>
      <c r="D1000" s="26">
        <v>2973.87</v>
      </c>
      <c r="E1000" s="26">
        <v>0</v>
      </c>
      <c r="F1000" s="26">
        <v>6846128.21</v>
      </c>
      <c r="G1000" s="26">
        <v>6452413.3600000003</v>
      </c>
      <c r="H1000" s="27">
        <v>396688.72</v>
      </c>
      <c r="I1000" s="27">
        <v>0</v>
      </c>
    </row>
    <row r="1001" spans="1:9">
      <c r="A1001" s="38" t="e">
        <f>IF(#REF!=Sheet1!B1001,TRUE, FALSE)</f>
        <v>#REF!</v>
      </c>
      <c r="B1001" s="28">
        <v>512501</v>
      </c>
      <c r="C1001" s="25" t="s">
        <v>665</v>
      </c>
      <c r="D1001" s="26">
        <v>42360.93</v>
      </c>
      <c r="E1001" s="26">
        <v>0</v>
      </c>
      <c r="F1001" s="26">
        <v>278915000.76999998</v>
      </c>
      <c r="G1001" s="26">
        <v>278911315.20999998</v>
      </c>
      <c r="H1001" s="27">
        <v>46046.49</v>
      </c>
      <c r="I1001" s="27">
        <v>0</v>
      </c>
    </row>
    <row r="1002" spans="1:9">
      <c r="A1002" s="38" t="e">
        <f>IF(#REF!=Sheet1!B1002,TRUE, FALSE)</f>
        <v>#REF!</v>
      </c>
      <c r="B1002" s="28">
        <v>512505</v>
      </c>
      <c r="C1002" s="25" t="s">
        <v>666</v>
      </c>
      <c r="D1002" s="26">
        <v>0</v>
      </c>
      <c r="E1002" s="26">
        <v>248645565.69</v>
      </c>
      <c r="F1002" s="26">
        <v>116513997.01000001</v>
      </c>
      <c r="G1002" s="26">
        <v>104684751.93000001</v>
      </c>
      <c r="H1002" s="27">
        <v>0</v>
      </c>
      <c r="I1002" s="27">
        <v>236816320.61000001</v>
      </c>
    </row>
    <row r="1003" spans="1:9">
      <c r="A1003" s="38" t="e">
        <f>IF(#REF!=Sheet1!B1003,TRUE, FALSE)</f>
        <v>#REF!</v>
      </c>
      <c r="B1003" s="28">
        <v>512510</v>
      </c>
      <c r="C1003" s="25" t="s">
        <v>667</v>
      </c>
      <c r="D1003" s="26">
        <v>3174.68</v>
      </c>
      <c r="E1003" s="26">
        <v>0</v>
      </c>
      <c r="F1003" s="26">
        <v>12288012.210000001</v>
      </c>
      <c r="G1003" s="26">
        <v>12282220.1</v>
      </c>
      <c r="H1003" s="27">
        <v>8966.7900000000009</v>
      </c>
      <c r="I1003" s="27">
        <v>0</v>
      </c>
    </row>
    <row r="1004" spans="1:9">
      <c r="A1004" s="38" t="e">
        <f>IF(#REF!=Sheet1!B1004,TRUE, FALSE)</f>
        <v>#REF!</v>
      </c>
      <c r="B1004" s="28">
        <v>512520</v>
      </c>
      <c r="C1004" s="25" t="s">
        <v>668</v>
      </c>
      <c r="D1004" s="26">
        <v>230649.71</v>
      </c>
      <c r="E1004" s="26">
        <v>0</v>
      </c>
      <c r="F1004" s="26">
        <v>5373027.4500000002</v>
      </c>
      <c r="G1004" s="26">
        <v>5603677.1600000001</v>
      </c>
      <c r="H1004" s="27">
        <v>0</v>
      </c>
      <c r="I1004" s="27">
        <v>0</v>
      </c>
    </row>
    <row r="1005" spans="1:9">
      <c r="A1005" s="38" t="e">
        <f>IF(#REF!=Sheet1!B1005,TRUE, FALSE)</f>
        <v>#REF!</v>
      </c>
      <c r="B1005" s="28">
        <v>512525</v>
      </c>
      <c r="C1005" s="25" t="s">
        <v>669</v>
      </c>
      <c r="D1005" s="26">
        <v>59424.67</v>
      </c>
      <c r="E1005" s="26">
        <v>0</v>
      </c>
      <c r="F1005" s="26">
        <v>4982291.57</v>
      </c>
      <c r="G1005" s="26">
        <v>4930636.6100000003</v>
      </c>
      <c r="H1005" s="27">
        <v>111079.63</v>
      </c>
      <c r="I1005" s="27">
        <v>0</v>
      </c>
    </row>
    <row r="1006" spans="1:9">
      <c r="A1006" s="38" t="e">
        <f>IF(#REF!=Sheet1!B1006,TRUE, FALSE)</f>
        <v>#REF!</v>
      </c>
      <c r="B1006" s="28">
        <v>512530</v>
      </c>
      <c r="C1006" s="25" t="s">
        <v>670</v>
      </c>
      <c r="D1006" s="26">
        <v>13089.99</v>
      </c>
      <c r="E1006" s="26">
        <v>0</v>
      </c>
      <c r="F1006" s="25">
        <v>86.39</v>
      </c>
      <c r="G1006" s="26">
        <v>2683.68</v>
      </c>
      <c r="H1006" s="27">
        <v>10492.7</v>
      </c>
      <c r="I1006" s="27">
        <v>0</v>
      </c>
    </row>
    <row r="1007" spans="1:9">
      <c r="A1007" s="38" t="e">
        <f>IF(#REF!=Sheet1!B1007,TRUE, FALSE)</f>
        <v>#REF!</v>
      </c>
      <c r="B1007" s="28">
        <v>512535</v>
      </c>
      <c r="C1007" s="25" t="s">
        <v>671</v>
      </c>
      <c r="D1007" s="26">
        <v>0</v>
      </c>
      <c r="E1007" s="26">
        <v>165647289.47</v>
      </c>
      <c r="F1007" s="26">
        <v>13135286.560000001</v>
      </c>
      <c r="G1007" s="26">
        <v>5363569.3499999996</v>
      </c>
      <c r="H1007" s="27">
        <v>0</v>
      </c>
      <c r="I1007" s="27">
        <v>157875572.25999999</v>
      </c>
    </row>
    <row r="1008" spans="1:9">
      <c r="A1008" s="38" t="e">
        <f>IF(#REF!=Sheet1!B1008,TRUE, FALSE)</f>
        <v>#REF!</v>
      </c>
      <c r="B1008" s="28">
        <v>512550</v>
      </c>
      <c r="C1008" s="25" t="s">
        <v>672</v>
      </c>
      <c r="D1008" s="26">
        <v>147848.41</v>
      </c>
      <c r="E1008" s="26">
        <v>0</v>
      </c>
      <c r="F1008" s="26">
        <v>1644.65</v>
      </c>
      <c r="G1008" s="26">
        <v>102628.75</v>
      </c>
      <c r="H1008" s="27">
        <v>46864.31</v>
      </c>
      <c r="I1008" s="27">
        <v>0</v>
      </c>
    </row>
    <row r="1009" spans="1:9">
      <c r="A1009" s="38" t="e">
        <f>IF(#REF!=Sheet1!B1009,TRUE, FALSE)</f>
        <v>#REF!</v>
      </c>
      <c r="B1009" s="28">
        <v>512555</v>
      </c>
      <c r="C1009" s="25" t="s">
        <v>673</v>
      </c>
      <c r="D1009" s="26">
        <v>7758.5</v>
      </c>
      <c r="E1009" s="26">
        <v>0</v>
      </c>
      <c r="F1009" s="26">
        <v>296190072.44999999</v>
      </c>
      <c r="G1009" s="26">
        <v>296068516.97000003</v>
      </c>
      <c r="H1009" s="27">
        <v>129313.98</v>
      </c>
      <c r="I1009" s="27">
        <v>0</v>
      </c>
    </row>
    <row r="1010" spans="1:9">
      <c r="A1010" s="38" t="e">
        <f>IF(#REF!=Sheet1!B1010,TRUE, FALSE)</f>
        <v>#REF!</v>
      </c>
      <c r="B1010" s="28">
        <v>512560</v>
      </c>
      <c r="C1010" s="25" t="s">
        <v>674</v>
      </c>
      <c r="D1010" s="26">
        <v>656318.86</v>
      </c>
      <c r="E1010" s="26">
        <v>0</v>
      </c>
      <c r="F1010" s="26">
        <v>4124.41</v>
      </c>
      <c r="G1010" s="26">
        <v>654210.96</v>
      </c>
      <c r="H1010" s="27">
        <v>6232.31</v>
      </c>
      <c r="I1010" s="27">
        <v>0</v>
      </c>
    </row>
    <row r="1011" spans="1:9">
      <c r="A1011" s="38" t="e">
        <f>IF(#REF!=Sheet1!B1011,TRUE, FALSE)</f>
        <v>#REF!</v>
      </c>
      <c r="B1011" s="28">
        <v>512570</v>
      </c>
      <c r="C1011" s="25" t="s">
        <v>774</v>
      </c>
      <c r="D1011" s="26">
        <v>0.1</v>
      </c>
      <c r="E1011" s="26">
        <v>0</v>
      </c>
      <c r="F1011" s="26">
        <v>1228500</v>
      </c>
      <c r="G1011" s="26">
        <v>1228500</v>
      </c>
      <c r="H1011" s="27">
        <v>0.1</v>
      </c>
      <c r="I1011" s="27">
        <v>0</v>
      </c>
    </row>
    <row r="1012" spans="1:9">
      <c r="A1012" s="38" t="e">
        <f>IF(#REF!=Sheet1!B1012,TRUE, FALSE)</f>
        <v>#REF!</v>
      </c>
      <c r="B1012" s="28">
        <v>512575</v>
      </c>
      <c r="C1012" s="25" t="s">
        <v>274</v>
      </c>
      <c r="D1012" s="26">
        <v>52.37</v>
      </c>
      <c r="E1012" s="26">
        <v>0</v>
      </c>
      <c r="F1012" s="26">
        <v>14480.27</v>
      </c>
      <c r="G1012" s="26">
        <v>14479.86</v>
      </c>
      <c r="H1012" s="27">
        <v>52.78</v>
      </c>
      <c r="I1012" s="27">
        <v>0</v>
      </c>
    </row>
    <row r="1013" spans="1:9">
      <c r="A1013" s="38" t="e">
        <f>IF(#REF!=Sheet1!B1013,TRUE, FALSE)</f>
        <v>#REF!</v>
      </c>
      <c r="B1013" s="28">
        <v>512580</v>
      </c>
      <c r="C1013" s="25" t="s">
        <v>775</v>
      </c>
      <c r="D1013" s="26">
        <v>0</v>
      </c>
      <c r="E1013" s="26">
        <v>0</v>
      </c>
      <c r="F1013" s="25">
        <v>59.28</v>
      </c>
      <c r="G1013" s="25">
        <v>59.28</v>
      </c>
      <c r="H1013" s="27">
        <v>0</v>
      </c>
      <c r="I1013" s="27">
        <v>0</v>
      </c>
    </row>
    <row r="1014" spans="1:9">
      <c r="A1014" s="38" t="e">
        <f>IF(#REF!=Sheet1!B1014,TRUE, FALSE)</f>
        <v>#REF!</v>
      </c>
      <c r="B1014" s="28">
        <v>512585</v>
      </c>
      <c r="C1014" s="25" t="s">
        <v>275</v>
      </c>
      <c r="D1014" s="26">
        <v>3780.83</v>
      </c>
      <c r="E1014" s="26">
        <v>0</v>
      </c>
      <c r="F1014" s="25">
        <v>893.58</v>
      </c>
      <c r="G1014" s="25">
        <v>957.91</v>
      </c>
      <c r="H1014" s="27">
        <v>3716.5</v>
      </c>
      <c r="I1014" s="27">
        <v>0</v>
      </c>
    </row>
    <row r="1015" spans="1:9">
      <c r="A1015" s="38" t="e">
        <f>IF(#REF!=Sheet1!B1015,TRUE, FALSE)</f>
        <v>#REF!</v>
      </c>
      <c r="B1015" s="28">
        <v>519501</v>
      </c>
      <c r="C1015" s="25" t="s">
        <v>276</v>
      </c>
      <c r="D1015" s="26">
        <v>0</v>
      </c>
      <c r="E1015" s="26">
        <v>165480650.22999999</v>
      </c>
      <c r="F1015" s="26">
        <v>12997952.41</v>
      </c>
      <c r="G1015" s="26">
        <v>5394450.8600000003</v>
      </c>
      <c r="H1015" s="27">
        <v>0</v>
      </c>
      <c r="I1015" s="27">
        <v>157877148.68000001</v>
      </c>
    </row>
    <row r="1016" spans="1:9">
      <c r="A1016" s="38" t="e">
        <f>IF(#REF!=Sheet1!B1016,TRUE, FALSE)</f>
        <v>#REF!</v>
      </c>
      <c r="B1016" s="28">
        <v>531101</v>
      </c>
      <c r="C1016" s="25" t="s">
        <v>675</v>
      </c>
      <c r="D1016" s="26">
        <v>309885</v>
      </c>
      <c r="E1016" s="26">
        <v>0</v>
      </c>
      <c r="F1016" s="26">
        <v>49521179</v>
      </c>
      <c r="G1016" s="26">
        <v>39643176</v>
      </c>
      <c r="H1016" s="27">
        <v>10187888</v>
      </c>
      <c r="I1016" s="27">
        <v>0</v>
      </c>
    </row>
    <row r="1017" spans="1:9">
      <c r="A1017" s="38" t="e">
        <f>IF(#REF!=Sheet1!B1017,TRUE, FALSE)</f>
        <v>#REF!</v>
      </c>
      <c r="B1017" s="28">
        <v>531401</v>
      </c>
      <c r="C1017" s="25" t="s">
        <v>676</v>
      </c>
      <c r="D1017" s="26">
        <v>7306.8</v>
      </c>
      <c r="E1017" s="26">
        <v>0</v>
      </c>
      <c r="F1017" s="26">
        <v>7493501.9100000001</v>
      </c>
      <c r="G1017" s="26">
        <v>6590932.9299999997</v>
      </c>
      <c r="H1017" s="27">
        <v>909875.78</v>
      </c>
      <c r="I1017" s="27">
        <v>0</v>
      </c>
    </row>
    <row r="1018" spans="1:9">
      <c r="A1018" s="38" t="e">
        <f>IF(#REF!=Sheet1!B1018,TRUE, FALSE)</f>
        <v>#REF!</v>
      </c>
      <c r="B1018" s="28">
        <v>531402</v>
      </c>
      <c r="C1018" s="25" t="s">
        <v>677</v>
      </c>
      <c r="D1018" s="26">
        <v>129540.49</v>
      </c>
      <c r="E1018" s="26">
        <v>0</v>
      </c>
      <c r="F1018" s="26">
        <v>7893930.4800000004</v>
      </c>
      <c r="G1018" s="26">
        <v>2850097</v>
      </c>
      <c r="H1018" s="27">
        <v>5173373.97</v>
      </c>
      <c r="I1018" s="27">
        <v>0</v>
      </c>
    </row>
    <row r="1019" spans="1:9">
      <c r="A1019" s="38" t="e">
        <f>IF(#REF!=Sheet1!B1019,TRUE, FALSE)</f>
        <v>#REF!</v>
      </c>
      <c r="B1019" s="28">
        <v>581101</v>
      </c>
      <c r="C1019" s="25" t="s">
        <v>678</v>
      </c>
      <c r="D1019" s="26">
        <v>0</v>
      </c>
      <c r="E1019" s="26">
        <v>0</v>
      </c>
      <c r="F1019" s="26">
        <v>1133169288.9000001</v>
      </c>
      <c r="G1019" s="26">
        <v>1133169288.9000001</v>
      </c>
      <c r="H1019" s="27">
        <v>0</v>
      </c>
      <c r="I1019" s="27">
        <v>0</v>
      </c>
    </row>
    <row r="1020" spans="1:9">
      <c r="A1020" s="38" t="e">
        <f>IF(#REF!=Sheet1!B1020,TRUE, FALSE)</f>
        <v>#REF!</v>
      </c>
      <c r="B1020" s="28">
        <v>581102</v>
      </c>
      <c r="C1020" s="25" t="s">
        <v>776</v>
      </c>
      <c r="D1020" s="26">
        <v>0</v>
      </c>
      <c r="E1020" s="26">
        <v>0</v>
      </c>
      <c r="F1020" s="26">
        <v>159443844.88999999</v>
      </c>
      <c r="G1020" s="26">
        <v>159443844.88999999</v>
      </c>
      <c r="H1020" s="27">
        <v>0</v>
      </c>
      <c r="I1020" s="27">
        <v>0</v>
      </c>
    </row>
    <row r="1021" spans="1:9">
      <c r="A1021" s="38" t="e">
        <f>IF(#REF!=Sheet1!B1021,TRUE, FALSE)</f>
        <v>#REF!</v>
      </c>
      <c r="B1021" s="28">
        <v>582000</v>
      </c>
      <c r="C1021" s="25" t="s">
        <v>679</v>
      </c>
      <c r="D1021" s="26">
        <v>0</v>
      </c>
      <c r="E1021" s="26">
        <v>0</v>
      </c>
      <c r="F1021" s="26">
        <v>80184741</v>
      </c>
      <c r="G1021" s="26">
        <v>80184741</v>
      </c>
      <c r="H1021" s="27">
        <v>0</v>
      </c>
      <c r="I1021" s="27">
        <v>0</v>
      </c>
    </row>
    <row r="1022" spans="1:9">
      <c r="A1022" s="38"/>
      <c r="B1022" s="28"/>
      <c r="C1022" s="25"/>
      <c r="D1022" s="35">
        <f t="shared" ref="D1022:I1022" si="0">SUM(D7:D1021)</f>
        <v>17436189027.039997</v>
      </c>
      <c r="E1022" s="23">
        <f t="shared" si="0"/>
        <v>17436189027.049999</v>
      </c>
      <c r="F1022" s="23">
        <f t="shared" si="0"/>
        <v>16168450854.719995</v>
      </c>
      <c r="G1022" s="23">
        <f t="shared" si="0"/>
        <v>15821113663.600016</v>
      </c>
      <c r="H1022" s="23">
        <f t="shared" si="0"/>
        <v>18375047199.290016</v>
      </c>
      <c r="I1022" s="23">
        <f t="shared" si="0"/>
        <v>18027710008.18</v>
      </c>
    </row>
    <row r="1023" spans="1:9">
      <c r="A1023" s="38"/>
      <c r="B1023" s="28"/>
      <c r="C1023" s="25"/>
      <c r="D1023" s="26"/>
      <c r="E1023" s="26"/>
      <c r="F1023" s="26"/>
      <c r="G1023" s="26"/>
      <c r="H1023" s="23">
        <f>H1022-I1022</f>
        <v>347337191.11001587</v>
      </c>
      <c r="I1023" s="27"/>
    </row>
    <row r="1024" spans="1:9">
      <c r="A1024" s="38"/>
      <c r="B1024" s="28"/>
      <c r="C1024" s="25"/>
      <c r="D1024" s="26"/>
      <c r="E1024" s="26"/>
      <c r="F1024" s="26"/>
      <c r="G1024" s="26"/>
      <c r="H1024" s="27">
        <f>-I1162</f>
        <v>-347337191.11000037</v>
      </c>
      <c r="I1024" s="27"/>
    </row>
    <row r="1025" spans="1:9">
      <c r="A1025" s="38" t="e">
        <f>IF(#REF!=Sheet1!B1025,TRUE, FALSE)</f>
        <v>#REF!</v>
      </c>
      <c r="B1025" s="28">
        <v>6011104</v>
      </c>
      <c r="C1025" s="25" t="s">
        <v>680</v>
      </c>
      <c r="D1025" s="26">
        <v>0</v>
      </c>
      <c r="E1025" s="26">
        <v>0</v>
      </c>
      <c r="F1025" s="26">
        <v>26003.34</v>
      </c>
      <c r="G1025" s="25"/>
      <c r="H1025" s="27">
        <v>26003.34</v>
      </c>
      <c r="I1025" s="27">
        <v>0</v>
      </c>
    </row>
    <row r="1026" spans="1:9">
      <c r="A1026" s="38" t="e">
        <f>IF(#REF!=Sheet1!B1026,TRUE, FALSE)</f>
        <v>#REF!</v>
      </c>
      <c r="B1026" s="28">
        <v>6011105</v>
      </c>
      <c r="C1026" s="25" t="s">
        <v>681</v>
      </c>
      <c r="D1026" s="26">
        <v>0</v>
      </c>
      <c r="E1026" s="26">
        <v>0</v>
      </c>
      <c r="F1026" s="26">
        <v>30731.22</v>
      </c>
      <c r="G1026" s="25"/>
      <c r="H1026" s="27">
        <v>30731.22</v>
      </c>
      <c r="I1026" s="27">
        <v>0</v>
      </c>
    </row>
    <row r="1027" spans="1:9">
      <c r="A1027" s="38" t="e">
        <f>IF(#REF!=Sheet1!B1027,TRUE, FALSE)</f>
        <v>#REF!</v>
      </c>
      <c r="B1027" s="28">
        <v>6011116</v>
      </c>
      <c r="C1027" s="25" t="s">
        <v>682</v>
      </c>
      <c r="D1027" s="26">
        <v>0</v>
      </c>
      <c r="E1027" s="26">
        <v>0</v>
      </c>
      <c r="F1027" s="26">
        <v>18865175.890000001</v>
      </c>
      <c r="G1027" s="25"/>
      <c r="H1027" s="27">
        <v>18865175.890000001</v>
      </c>
      <c r="I1027" s="27">
        <v>0</v>
      </c>
    </row>
    <row r="1028" spans="1:9">
      <c r="A1028" s="38" t="e">
        <f>IF(#REF!=Sheet1!B1028,TRUE, FALSE)</f>
        <v>#REF!</v>
      </c>
      <c r="B1028" s="28">
        <v>6011117</v>
      </c>
      <c r="C1028" s="25" t="s">
        <v>683</v>
      </c>
      <c r="D1028" s="26">
        <v>0</v>
      </c>
      <c r="E1028" s="26">
        <v>0</v>
      </c>
      <c r="F1028" s="26">
        <v>28020312.899999999</v>
      </c>
      <c r="G1028" s="25"/>
      <c r="H1028" s="27">
        <v>28020312.899999999</v>
      </c>
      <c r="I1028" s="27">
        <v>0</v>
      </c>
    </row>
    <row r="1029" spans="1:9">
      <c r="A1029" s="39" t="e">
        <f>IF(#REF!=Sheet1!B1029,TRUE, FALSE)</f>
        <v>#REF!</v>
      </c>
      <c r="B1029" s="28">
        <v>6023303</v>
      </c>
      <c r="C1029" s="25" t="s">
        <v>448</v>
      </c>
      <c r="D1029" s="26">
        <v>0</v>
      </c>
      <c r="E1029" s="26">
        <v>0</v>
      </c>
      <c r="F1029" s="26">
        <v>503964.32</v>
      </c>
      <c r="G1029" s="25"/>
      <c r="H1029" s="27">
        <v>503964.32</v>
      </c>
      <c r="I1029" s="27">
        <v>0</v>
      </c>
    </row>
    <row r="1030" spans="1:9">
      <c r="A1030" s="38" t="e">
        <f>IF(#REF!=Sheet1!B1030,TRUE, FALSE)</f>
        <v>#REF!</v>
      </c>
      <c r="B1030" s="28">
        <v>6023333</v>
      </c>
      <c r="C1030" s="25" t="s">
        <v>277</v>
      </c>
      <c r="D1030" s="26">
        <v>0</v>
      </c>
      <c r="E1030" s="26">
        <v>0</v>
      </c>
      <c r="F1030" s="26">
        <v>1715299.32</v>
      </c>
      <c r="G1030" s="25"/>
      <c r="H1030" s="27">
        <v>1715299.32</v>
      </c>
      <c r="I1030" s="27">
        <v>0</v>
      </c>
    </row>
    <row r="1031" spans="1:9">
      <c r="A1031" s="38" t="e">
        <f>IF(#REF!=Sheet1!B1031,TRUE, FALSE)</f>
        <v>#REF!</v>
      </c>
      <c r="B1031" s="28">
        <v>6023337</v>
      </c>
      <c r="C1031" s="25" t="s">
        <v>278</v>
      </c>
      <c r="D1031" s="26">
        <v>0</v>
      </c>
      <c r="E1031" s="26">
        <v>0</v>
      </c>
      <c r="F1031" s="26">
        <v>3835750.81</v>
      </c>
      <c r="G1031" s="25"/>
      <c r="H1031" s="27">
        <v>3835750.81</v>
      </c>
      <c r="I1031" s="27">
        <v>0</v>
      </c>
    </row>
    <row r="1032" spans="1:9">
      <c r="A1032" s="38" t="e">
        <f>IF(#REF!=Sheet1!B1032,TRUE, FALSE)</f>
        <v>#REF!</v>
      </c>
      <c r="B1032" s="28">
        <v>6023338</v>
      </c>
      <c r="C1032" s="25" t="s">
        <v>778</v>
      </c>
      <c r="D1032" s="26">
        <v>0</v>
      </c>
      <c r="E1032" s="26">
        <v>0</v>
      </c>
      <c r="F1032" s="26">
        <v>1526090.4</v>
      </c>
      <c r="G1032" s="25"/>
      <c r="H1032" s="27">
        <v>1526090.4</v>
      </c>
      <c r="I1032" s="27">
        <v>0</v>
      </c>
    </row>
    <row r="1033" spans="1:9">
      <c r="A1033" s="38" t="e">
        <f>IF(#REF!=Sheet1!B1033,TRUE, FALSE)</f>
        <v>#REF!</v>
      </c>
      <c r="B1033" s="28">
        <v>6023339</v>
      </c>
      <c r="C1033" s="25" t="s">
        <v>779</v>
      </c>
      <c r="D1033" s="26">
        <v>0</v>
      </c>
      <c r="E1033" s="26">
        <v>0</v>
      </c>
      <c r="F1033" s="26">
        <v>1635248.46</v>
      </c>
      <c r="G1033" s="25"/>
      <c r="H1033" s="27">
        <v>1635248.46</v>
      </c>
      <c r="I1033" s="27">
        <v>0</v>
      </c>
    </row>
    <row r="1034" spans="1:9">
      <c r="A1034" s="38" t="e">
        <f>IF(#REF!=Sheet1!B1034,TRUE, FALSE)</f>
        <v>#REF!</v>
      </c>
      <c r="B1034" s="28">
        <v>6023340</v>
      </c>
      <c r="C1034" s="25" t="s">
        <v>780</v>
      </c>
      <c r="D1034" s="26">
        <v>0</v>
      </c>
      <c r="E1034" s="26">
        <v>0</v>
      </c>
      <c r="F1034" s="26">
        <v>64190</v>
      </c>
      <c r="G1034" s="25"/>
      <c r="H1034" s="27">
        <v>64190</v>
      </c>
      <c r="I1034" s="27">
        <v>0</v>
      </c>
    </row>
    <row r="1035" spans="1:9">
      <c r="A1035" s="38" t="e">
        <f>IF(#REF!=Sheet1!B1035,TRUE, FALSE)</f>
        <v>#REF!</v>
      </c>
      <c r="B1035" s="28">
        <v>6023342</v>
      </c>
      <c r="C1035" s="25" t="s">
        <v>684</v>
      </c>
      <c r="D1035" s="26">
        <v>0</v>
      </c>
      <c r="E1035" s="26">
        <v>0</v>
      </c>
      <c r="F1035" s="26">
        <v>1749031.09</v>
      </c>
      <c r="G1035" s="25"/>
      <c r="H1035" s="27">
        <v>1749031.09</v>
      </c>
      <c r="I1035" s="27">
        <v>0</v>
      </c>
    </row>
    <row r="1036" spans="1:9">
      <c r="A1036" s="38" t="e">
        <f>IF(#REF!=Sheet1!B1036,TRUE, FALSE)</f>
        <v>#REF!</v>
      </c>
      <c r="B1036" s="28">
        <v>6023343</v>
      </c>
      <c r="C1036" s="25" t="s">
        <v>781</v>
      </c>
      <c r="D1036" s="26">
        <v>0</v>
      </c>
      <c r="E1036" s="26">
        <v>0</v>
      </c>
      <c r="F1036" s="26">
        <v>1124153.1000000001</v>
      </c>
      <c r="G1036" s="25"/>
      <c r="H1036" s="27">
        <v>1124153.1000000001</v>
      </c>
      <c r="I1036" s="27">
        <v>0</v>
      </c>
    </row>
    <row r="1037" spans="1:9">
      <c r="A1037" s="38" t="e">
        <f>IF(#REF!=Sheet1!B1037,TRUE, FALSE)</f>
        <v>#REF!</v>
      </c>
      <c r="B1037" s="28">
        <v>6023344</v>
      </c>
      <c r="C1037" s="25" t="s">
        <v>685</v>
      </c>
      <c r="D1037" s="26">
        <v>0</v>
      </c>
      <c r="E1037" s="26">
        <v>0</v>
      </c>
      <c r="F1037" s="26">
        <v>4277024.12</v>
      </c>
      <c r="G1037" s="25"/>
      <c r="H1037" s="27">
        <v>4277024.12</v>
      </c>
      <c r="I1037" s="27">
        <v>0</v>
      </c>
    </row>
    <row r="1038" spans="1:9">
      <c r="A1038" s="38" t="e">
        <f>IF(#REF!=Sheet1!B1038,TRUE, FALSE)</f>
        <v>#REF!</v>
      </c>
      <c r="B1038" s="28">
        <v>6023345</v>
      </c>
      <c r="C1038" s="25" t="s">
        <v>782</v>
      </c>
      <c r="D1038" s="26">
        <v>0</v>
      </c>
      <c r="E1038" s="26">
        <v>0</v>
      </c>
      <c r="F1038" s="26">
        <v>3699979.1</v>
      </c>
      <c r="G1038" s="25"/>
      <c r="H1038" s="27">
        <v>3699979.1</v>
      </c>
      <c r="I1038" s="27">
        <v>0</v>
      </c>
    </row>
    <row r="1039" spans="1:9">
      <c r="A1039" s="38" t="e">
        <f>IF(#REF!=Sheet1!B1039,TRUE, FALSE)</f>
        <v>#REF!</v>
      </c>
      <c r="B1039" s="28">
        <v>6023346</v>
      </c>
      <c r="C1039" s="25" t="s">
        <v>783</v>
      </c>
      <c r="D1039" s="26">
        <v>0</v>
      </c>
      <c r="E1039" s="26">
        <v>0</v>
      </c>
      <c r="F1039" s="26">
        <v>577243.48</v>
      </c>
      <c r="G1039" s="25"/>
      <c r="H1039" s="27">
        <v>577243.48</v>
      </c>
      <c r="I1039" s="27">
        <v>0</v>
      </c>
    </row>
    <row r="1040" spans="1:9">
      <c r="A1040" s="38" t="e">
        <f>IF(#REF!=Sheet1!B1040,TRUE, FALSE)</f>
        <v>#REF!</v>
      </c>
      <c r="B1040" s="28">
        <v>6023453</v>
      </c>
      <c r="C1040" s="25" t="s">
        <v>784</v>
      </c>
      <c r="D1040" s="26">
        <v>0</v>
      </c>
      <c r="E1040" s="26">
        <v>0</v>
      </c>
      <c r="F1040" s="26">
        <v>2100</v>
      </c>
      <c r="G1040" s="25"/>
      <c r="H1040" s="27">
        <v>2100</v>
      </c>
      <c r="I1040" s="27">
        <v>0</v>
      </c>
    </row>
    <row r="1041" spans="1:9">
      <c r="A1041" s="38" t="e">
        <f>IF(#REF!=Sheet1!B1041,TRUE, FALSE)</f>
        <v>#REF!</v>
      </c>
      <c r="B1041" s="28">
        <v>6023454</v>
      </c>
      <c r="C1041" s="25" t="s">
        <v>686</v>
      </c>
      <c r="D1041" s="26">
        <v>0</v>
      </c>
      <c r="E1041" s="26">
        <v>0</v>
      </c>
      <c r="F1041" s="26">
        <v>1044900.16</v>
      </c>
      <c r="G1041" s="25"/>
      <c r="H1041" s="27">
        <v>1044900.16</v>
      </c>
      <c r="I1041" s="27">
        <v>0</v>
      </c>
    </row>
    <row r="1042" spans="1:9">
      <c r="A1042" s="38" t="e">
        <f>IF(#REF!=Sheet1!B1042,TRUE, FALSE)</f>
        <v>#REF!</v>
      </c>
      <c r="B1042" s="28">
        <v>6023456</v>
      </c>
      <c r="C1042" s="25" t="s">
        <v>687</v>
      </c>
      <c r="D1042" s="26">
        <v>0</v>
      </c>
      <c r="E1042" s="26">
        <v>0</v>
      </c>
      <c r="F1042" s="26">
        <v>10700</v>
      </c>
      <c r="G1042" s="25"/>
      <c r="H1042" s="27">
        <v>10700</v>
      </c>
      <c r="I1042" s="27">
        <v>0</v>
      </c>
    </row>
    <row r="1043" spans="1:9">
      <c r="A1043" s="38" t="e">
        <f>IF(#REF!=Sheet1!B1043,TRUE, FALSE)</f>
        <v>#REF!</v>
      </c>
      <c r="B1043" s="28">
        <v>6023457</v>
      </c>
      <c r="C1043" s="25" t="s">
        <v>777</v>
      </c>
      <c r="D1043" s="26">
        <v>0</v>
      </c>
      <c r="E1043" s="26">
        <v>0</v>
      </c>
      <c r="F1043" s="26">
        <v>108090</v>
      </c>
      <c r="G1043" s="25"/>
      <c r="H1043" s="27">
        <v>108090</v>
      </c>
      <c r="I1043" s="27">
        <v>0</v>
      </c>
    </row>
    <row r="1044" spans="1:9">
      <c r="A1044" s="38" t="e">
        <f>IF(#REF!=Sheet1!B1044,TRUE, FALSE)</f>
        <v>#REF!</v>
      </c>
      <c r="B1044" s="28">
        <v>6024201</v>
      </c>
      <c r="C1044" s="25" t="s">
        <v>688</v>
      </c>
      <c r="D1044" s="26">
        <v>0</v>
      </c>
      <c r="E1044" s="26">
        <v>0</v>
      </c>
      <c r="F1044" s="26">
        <v>313431748.36000001</v>
      </c>
      <c r="G1044" s="26">
        <v>5564762</v>
      </c>
      <c r="H1044" s="27">
        <v>307866986.36000001</v>
      </c>
      <c r="I1044" s="27">
        <v>0</v>
      </c>
    </row>
    <row r="1045" spans="1:9">
      <c r="A1045" s="38" t="e">
        <f>IF(#REF!=Sheet1!B1045,TRUE, FALSE)</f>
        <v>#REF!</v>
      </c>
      <c r="B1045" s="28">
        <v>6024204</v>
      </c>
      <c r="C1045" s="25" t="s">
        <v>689</v>
      </c>
      <c r="D1045" s="26">
        <v>0</v>
      </c>
      <c r="E1045" s="26">
        <v>0</v>
      </c>
      <c r="F1045" s="26">
        <v>60424772.359999999</v>
      </c>
      <c r="G1045" s="25"/>
      <c r="H1045" s="27">
        <v>60424772.359999999</v>
      </c>
      <c r="I1045" s="27">
        <v>0</v>
      </c>
    </row>
    <row r="1046" spans="1:9">
      <c r="A1046" s="38" t="e">
        <f>IF(#REF!=Sheet1!B1046,TRUE, FALSE)</f>
        <v>#REF!</v>
      </c>
      <c r="B1046" s="28">
        <v>6024207</v>
      </c>
      <c r="C1046" s="25" t="s">
        <v>449</v>
      </c>
      <c r="D1046" s="26">
        <v>0</v>
      </c>
      <c r="E1046" s="26">
        <v>0</v>
      </c>
      <c r="F1046" s="26">
        <v>2400</v>
      </c>
      <c r="G1046" s="25"/>
      <c r="H1046" s="27">
        <v>2400</v>
      </c>
      <c r="I1046" s="27">
        <v>0</v>
      </c>
    </row>
    <row r="1047" spans="1:9">
      <c r="A1047" s="38" t="e">
        <f>IF(#REF!=Sheet1!B1047,TRUE, FALSE)</f>
        <v>#REF!</v>
      </c>
      <c r="B1047" s="28">
        <v>6024208</v>
      </c>
      <c r="C1047" s="25" t="s">
        <v>690</v>
      </c>
      <c r="D1047" s="26">
        <v>0</v>
      </c>
      <c r="E1047" s="26">
        <v>0</v>
      </c>
      <c r="F1047" s="26">
        <v>60513874.93</v>
      </c>
      <c r="G1047" s="25"/>
      <c r="H1047" s="27">
        <v>60513874.93</v>
      </c>
      <c r="I1047" s="27">
        <v>0</v>
      </c>
    </row>
    <row r="1048" spans="1:9">
      <c r="A1048" s="38" t="e">
        <f>IF(#REF!=Sheet1!B1048,TRUE, FALSE)</f>
        <v>#REF!</v>
      </c>
      <c r="B1048" s="28">
        <v>6024209</v>
      </c>
      <c r="C1048" s="25" t="s">
        <v>691</v>
      </c>
      <c r="D1048" s="26">
        <v>0</v>
      </c>
      <c r="E1048" s="26">
        <v>0</v>
      </c>
      <c r="F1048" s="26">
        <v>1902981.88</v>
      </c>
      <c r="G1048" s="25"/>
      <c r="H1048" s="27">
        <v>1902981.88</v>
      </c>
      <c r="I1048" s="27">
        <v>0</v>
      </c>
    </row>
    <row r="1049" spans="1:9">
      <c r="A1049" s="38" t="e">
        <f>IF(#REF!=Sheet1!B1049,TRUE, FALSE)</f>
        <v>#REF!</v>
      </c>
      <c r="B1049" s="28">
        <v>6024231</v>
      </c>
      <c r="C1049" s="25" t="s">
        <v>785</v>
      </c>
      <c r="D1049" s="26">
        <v>0</v>
      </c>
      <c r="E1049" s="26">
        <v>0</v>
      </c>
      <c r="F1049" s="26">
        <v>187292966.63</v>
      </c>
      <c r="G1049" s="25"/>
      <c r="H1049" s="27">
        <v>187292966.63</v>
      </c>
      <c r="I1049" s="27">
        <v>0</v>
      </c>
    </row>
    <row r="1050" spans="1:9">
      <c r="A1050" s="38" t="e">
        <f>IF(#REF!=Sheet1!B1050,TRUE, FALSE)</f>
        <v>#REF!</v>
      </c>
      <c r="B1050" s="28">
        <v>6024331</v>
      </c>
      <c r="C1050" s="25" t="s">
        <v>786</v>
      </c>
      <c r="D1050" s="26">
        <v>0</v>
      </c>
      <c r="E1050" s="26">
        <v>0</v>
      </c>
      <c r="F1050" s="26">
        <v>6542508.54</v>
      </c>
      <c r="G1050" s="26">
        <v>140663.29</v>
      </c>
      <c r="H1050" s="27">
        <v>6401845.25</v>
      </c>
      <c r="I1050" s="27">
        <v>0</v>
      </c>
    </row>
    <row r="1051" spans="1:9">
      <c r="A1051" s="38" t="e">
        <f>IF(#REF!=Sheet1!B1051,TRUE, FALSE)</f>
        <v>#REF!</v>
      </c>
      <c r="B1051" s="28">
        <v>6024356</v>
      </c>
      <c r="C1051" s="25" t="s">
        <v>692</v>
      </c>
      <c r="D1051" s="26">
        <v>0</v>
      </c>
      <c r="E1051" s="26">
        <v>0</v>
      </c>
      <c r="F1051" s="26">
        <v>399160.43</v>
      </c>
      <c r="G1051" s="25"/>
      <c r="H1051" s="27">
        <v>399160.43</v>
      </c>
      <c r="I1051" s="27">
        <v>0</v>
      </c>
    </row>
    <row r="1052" spans="1:9">
      <c r="A1052" s="38" t="e">
        <f>IF(#REF!=Sheet1!B1052,TRUE, FALSE)</f>
        <v>#REF!</v>
      </c>
      <c r="B1052" s="28">
        <v>6024402</v>
      </c>
      <c r="C1052" s="25" t="s">
        <v>279</v>
      </c>
      <c r="D1052" s="26">
        <v>0</v>
      </c>
      <c r="E1052" s="26">
        <v>0</v>
      </c>
      <c r="F1052" s="26">
        <v>52159579.18</v>
      </c>
      <c r="G1052" s="26">
        <v>3112437.29</v>
      </c>
      <c r="H1052" s="27">
        <v>49047141.890000001</v>
      </c>
      <c r="I1052" s="27">
        <v>0</v>
      </c>
    </row>
    <row r="1053" spans="1:9">
      <c r="A1053" s="38" t="e">
        <f>IF(#REF!=Sheet1!B1053,TRUE, FALSE)</f>
        <v>#REF!</v>
      </c>
      <c r="B1053" s="28">
        <v>6025301</v>
      </c>
      <c r="C1053" s="25" t="s">
        <v>787</v>
      </c>
      <c r="D1053" s="26">
        <v>0</v>
      </c>
      <c r="E1053" s="26">
        <v>0</v>
      </c>
      <c r="F1053" s="26">
        <v>6995532.1500000004</v>
      </c>
      <c r="G1053" s="25"/>
      <c r="H1053" s="27">
        <v>6995532.1500000004</v>
      </c>
      <c r="I1053" s="27">
        <v>0</v>
      </c>
    </row>
    <row r="1054" spans="1:9">
      <c r="A1054" s="38" t="e">
        <f>IF(#REF!=Sheet1!B1054,TRUE, FALSE)</f>
        <v>#REF!</v>
      </c>
      <c r="B1054" s="28">
        <v>6025332</v>
      </c>
      <c r="C1054" s="25" t="s">
        <v>693</v>
      </c>
      <c r="D1054" s="26">
        <v>0</v>
      </c>
      <c r="E1054" s="26">
        <v>0</v>
      </c>
      <c r="F1054" s="26">
        <v>1209919.33</v>
      </c>
      <c r="G1054" s="25"/>
      <c r="H1054" s="27">
        <v>1209919.33</v>
      </c>
      <c r="I1054" s="27">
        <v>0</v>
      </c>
    </row>
    <row r="1055" spans="1:9">
      <c r="A1055" s="38" t="e">
        <f>IF(#REF!=Sheet1!B1055,TRUE, FALSE)</f>
        <v>#REF!</v>
      </c>
      <c r="B1055" s="28">
        <v>6025334</v>
      </c>
      <c r="C1055" s="25" t="s">
        <v>788</v>
      </c>
      <c r="D1055" s="26">
        <v>0</v>
      </c>
      <c r="E1055" s="26">
        <v>0</v>
      </c>
      <c r="F1055" s="26">
        <v>4717586.72</v>
      </c>
      <c r="G1055" s="25"/>
      <c r="H1055" s="27">
        <v>4717586.72</v>
      </c>
      <c r="I1055" s="27">
        <v>0</v>
      </c>
    </row>
    <row r="1056" spans="1:9">
      <c r="A1056" s="38" t="e">
        <f>IF(#REF!=Sheet1!B1056,TRUE, FALSE)</f>
        <v>#REF!</v>
      </c>
      <c r="B1056" s="28">
        <v>6025335</v>
      </c>
      <c r="C1056" s="25" t="s">
        <v>789</v>
      </c>
      <c r="D1056" s="26">
        <v>0</v>
      </c>
      <c r="E1056" s="26">
        <v>0</v>
      </c>
      <c r="F1056" s="26">
        <v>10336721.279999999</v>
      </c>
      <c r="G1056" s="25"/>
      <c r="H1056" s="27">
        <v>10336721.279999999</v>
      </c>
      <c r="I1056" s="27">
        <v>0</v>
      </c>
    </row>
    <row r="1057" spans="1:9">
      <c r="A1057" s="38" t="e">
        <f>IF(#REF!=Sheet1!B1057,TRUE, FALSE)</f>
        <v>#REF!</v>
      </c>
      <c r="B1057" s="28">
        <v>6025336</v>
      </c>
      <c r="C1057" s="25" t="s">
        <v>790</v>
      </c>
      <c r="D1057" s="26">
        <v>0</v>
      </c>
      <c r="E1057" s="26">
        <v>0</v>
      </c>
      <c r="F1057" s="26">
        <v>14505191.57</v>
      </c>
      <c r="G1057" s="26">
        <v>2635228.4700000002</v>
      </c>
      <c r="H1057" s="27">
        <v>11869963.1</v>
      </c>
      <c r="I1057" s="27">
        <v>0</v>
      </c>
    </row>
    <row r="1058" spans="1:9">
      <c r="A1058" s="38" t="e">
        <f>IF(#REF!=Sheet1!B1058,TRUE, FALSE)</f>
        <v>#REF!</v>
      </c>
      <c r="B1058" s="28">
        <v>6025354</v>
      </c>
      <c r="C1058" s="25" t="s">
        <v>694</v>
      </c>
      <c r="D1058" s="26">
        <v>0</v>
      </c>
      <c r="E1058" s="26">
        <v>0</v>
      </c>
      <c r="F1058" s="26">
        <v>1892077.97</v>
      </c>
      <c r="G1058" s="26">
        <v>75766.3</v>
      </c>
      <c r="H1058" s="27">
        <v>1816311.67</v>
      </c>
      <c r="I1058" s="27">
        <v>0</v>
      </c>
    </row>
    <row r="1059" spans="1:9">
      <c r="A1059" s="38" t="e">
        <f>IF(#REF!=Sheet1!B1059,TRUE, FALSE)</f>
        <v>#REF!</v>
      </c>
      <c r="B1059" s="28">
        <v>6026404</v>
      </c>
      <c r="C1059" s="25" t="s">
        <v>695</v>
      </c>
      <c r="D1059" s="26">
        <v>0</v>
      </c>
      <c r="E1059" s="26">
        <v>0</v>
      </c>
      <c r="F1059" s="26">
        <v>54534267.57</v>
      </c>
      <c r="G1059" s="25"/>
      <c r="H1059" s="27">
        <v>54534267.57</v>
      </c>
      <c r="I1059" s="27">
        <v>0</v>
      </c>
    </row>
    <row r="1060" spans="1:9">
      <c r="A1060" s="38" t="e">
        <f>IF(#REF!=Sheet1!B1060,TRUE, FALSE)</f>
        <v>#REF!</v>
      </c>
      <c r="B1060" s="28">
        <v>6026405</v>
      </c>
      <c r="C1060" s="25" t="s">
        <v>791</v>
      </c>
      <c r="D1060" s="26">
        <v>0</v>
      </c>
      <c r="E1060" s="26">
        <v>0</v>
      </c>
      <c r="F1060" s="26">
        <v>37446292.43</v>
      </c>
      <c r="G1060" s="25"/>
      <c r="H1060" s="27">
        <v>37446292.43</v>
      </c>
      <c r="I1060" s="27">
        <v>0</v>
      </c>
    </row>
    <row r="1061" spans="1:9">
      <c r="A1061" s="38" t="e">
        <f>IF(#REF!=Sheet1!B1061,TRUE, FALSE)</f>
        <v>#REF!</v>
      </c>
      <c r="B1061" s="28">
        <v>6026406</v>
      </c>
      <c r="C1061" s="25" t="s">
        <v>696</v>
      </c>
      <c r="D1061" s="26">
        <v>0</v>
      </c>
      <c r="E1061" s="26">
        <v>0</v>
      </c>
      <c r="F1061" s="26">
        <v>3664602.44</v>
      </c>
      <c r="G1061" s="25"/>
      <c r="H1061" s="27">
        <v>3664602.44</v>
      </c>
      <c r="I1061" s="27">
        <v>0</v>
      </c>
    </row>
    <row r="1062" spans="1:9">
      <c r="A1062" s="38" t="e">
        <f>IF(#REF!=Sheet1!B1062,TRUE, FALSE)</f>
        <v>#REF!</v>
      </c>
      <c r="B1062" s="28">
        <v>6027000</v>
      </c>
      <c r="C1062" s="25" t="s">
        <v>697</v>
      </c>
      <c r="D1062" s="26">
        <v>0</v>
      </c>
      <c r="E1062" s="26">
        <v>0</v>
      </c>
      <c r="F1062" s="26">
        <v>10800</v>
      </c>
      <c r="G1062" s="25"/>
      <c r="H1062" s="27">
        <v>10800</v>
      </c>
      <c r="I1062" s="27">
        <v>0</v>
      </c>
    </row>
    <row r="1063" spans="1:9">
      <c r="A1063" s="38" t="e">
        <f>IF(#REF!=Sheet1!B1063,TRUE, FALSE)</f>
        <v>#REF!</v>
      </c>
      <c r="B1063" s="28">
        <v>6027348</v>
      </c>
      <c r="C1063" s="25" t="s">
        <v>792</v>
      </c>
      <c r="D1063" s="26">
        <v>0</v>
      </c>
      <c r="E1063" s="26">
        <v>0</v>
      </c>
      <c r="F1063" s="26">
        <v>12000</v>
      </c>
      <c r="G1063" s="25"/>
      <c r="H1063" s="27">
        <v>12000</v>
      </c>
      <c r="I1063" s="27">
        <v>0</v>
      </c>
    </row>
    <row r="1064" spans="1:9">
      <c r="A1064" s="38" t="e">
        <f>IF(#REF!=Sheet1!B1064,TRUE, FALSE)</f>
        <v>#REF!</v>
      </c>
      <c r="B1064" s="28">
        <v>6027349</v>
      </c>
      <c r="C1064" s="25" t="s">
        <v>793</v>
      </c>
      <c r="D1064" s="26">
        <v>0</v>
      </c>
      <c r="E1064" s="26">
        <v>0</v>
      </c>
      <c r="F1064" s="26">
        <v>36220</v>
      </c>
      <c r="G1064" s="25"/>
      <c r="H1064" s="27">
        <v>36220</v>
      </c>
      <c r="I1064" s="27">
        <v>0</v>
      </c>
    </row>
    <row r="1065" spans="1:9">
      <c r="A1065" s="38" t="e">
        <f>IF(#REF!=Sheet1!B1065,TRUE, FALSE)</f>
        <v>#REF!</v>
      </c>
      <c r="B1065" s="28">
        <v>6027350</v>
      </c>
      <c r="C1065" s="25" t="s">
        <v>794</v>
      </c>
      <c r="D1065" s="26">
        <v>0</v>
      </c>
      <c r="E1065" s="26">
        <v>0</v>
      </c>
      <c r="F1065" s="26">
        <v>43700</v>
      </c>
      <c r="G1065" s="25"/>
      <c r="H1065" s="27">
        <v>43700</v>
      </c>
      <c r="I1065" s="27">
        <v>0</v>
      </c>
    </row>
    <row r="1066" spans="1:9">
      <c r="A1066" s="38" t="e">
        <f>IF(#REF!=Sheet1!B1066,TRUE, FALSE)</f>
        <v>#REF!</v>
      </c>
      <c r="B1066" s="28">
        <v>6027352</v>
      </c>
      <c r="C1066" s="25" t="s">
        <v>795</v>
      </c>
      <c r="D1066" s="26">
        <v>0</v>
      </c>
      <c r="E1066" s="26">
        <v>0</v>
      </c>
      <c r="F1066" s="26">
        <v>699273.77</v>
      </c>
      <c r="G1066" s="25"/>
      <c r="H1066" s="27">
        <v>699273.77</v>
      </c>
      <c r="I1066" s="27">
        <v>0</v>
      </c>
    </row>
    <row r="1067" spans="1:9">
      <c r="A1067" s="38" t="e">
        <f>IF(#REF!=Sheet1!B1067,TRUE, FALSE)</f>
        <v>#REF!</v>
      </c>
      <c r="B1067" s="28">
        <v>6027353</v>
      </c>
      <c r="C1067" s="25" t="s">
        <v>796</v>
      </c>
      <c r="D1067" s="26">
        <v>0</v>
      </c>
      <c r="E1067" s="26">
        <v>0</v>
      </c>
      <c r="F1067" s="26">
        <v>15000</v>
      </c>
      <c r="G1067" s="25"/>
      <c r="H1067" s="27">
        <v>15000</v>
      </c>
      <c r="I1067" s="27">
        <v>0</v>
      </c>
    </row>
    <row r="1068" spans="1:9">
      <c r="A1068" s="38" t="e">
        <f>IF(#REF!=Sheet1!B1068,TRUE, FALSE)</f>
        <v>#REF!</v>
      </c>
      <c r="B1068" s="28">
        <v>6027451</v>
      </c>
      <c r="C1068" s="25" t="s">
        <v>797</v>
      </c>
      <c r="D1068" s="26">
        <v>0</v>
      </c>
      <c r="E1068" s="26">
        <v>0</v>
      </c>
      <c r="F1068" s="26">
        <v>990764.38</v>
      </c>
      <c r="G1068" s="25"/>
      <c r="H1068" s="27">
        <v>990764.38</v>
      </c>
      <c r="I1068" s="27">
        <v>0</v>
      </c>
    </row>
    <row r="1069" spans="1:9">
      <c r="A1069" s="38" t="e">
        <f>IF(#REF!=Sheet1!B1069,TRUE, FALSE)</f>
        <v>#REF!</v>
      </c>
      <c r="B1069" s="28">
        <v>6027452</v>
      </c>
      <c r="C1069" s="25" t="s">
        <v>798</v>
      </c>
      <c r="D1069" s="26">
        <v>0</v>
      </c>
      <c r="E1069" s="26">
        <v>0</v>
      </c>
      <c r="F1069" s="26">
        <v>631187.36</v>
      </c>
      <c r="G1069" s="25"/>
      <c r="H1069" s="27">
        <v>631187.36</v>
      </c>
      <c r="I1069" s="27">
        <v>0</v>
      </c>
    </row>
    <row r="1070" spans="1:9">
      <c r="A1070" s="38" t="e">
        <f>IF(#REF!=Sheet1!B1070,TRUE, FALSE)</f>
        <v>#REF!</v>
      </c>
      <c r="B1070" s="28">
        <v>6052480</v>
      </c>
      <c r="C1070" s="25" t="s">
        <v>799</v>
      </c>
      <c r="D1070" s="26">
        <v>0</v>
      </c>
      <c r="E1070" s="26">
        <v>0</v>
      </c>
      <c r="F1070" s="26">
        <v>4876199.92</v>
      </c>
      <c r="G1070" s="26">
        <v>2951927.81</v>
      </c>
      <c r="H1070" s="27">
        <v>1924272.11</v>
      </c>
      <c r="I1070" s="27">
        <v>0</v>
      </c>
    </row>
    <row r="1071" spans="1:9">
      <c r="A1071" s="38" t="e">
        <f>IF(#REF!=Sheet1!B1071,TRUE, FALSE)</f>
        <v>#REF!</v>
      </c>
      <c r="B1071" s="28">
        <v>6052482</v>
      </c>
      <c r="C1071" s="25" t="s">
        <v>698</v>
      </c>
      <c r="D1071" s="26">
        <v>0</v>
      </c>
      <c r="E1071" s="26">
        <v>0</v>
      </c>
      <c r="F1071" s="26">
        <v>1948000</v>
      </c>
      <c r="G1071" s="26">
        <v>996000</v>
      </c>
      <c r="H1071" s="27">
        <v>952000</v>
      </c>
      <c r="I1071" s="27">
        <v>0</v>
      </c>
    </row>
    <row r="1072" spans="1:9">
      <c r="A1072" s="38" t="e">
        <f>IF(#REF!=Sheet1!B1072,TRUE, FALSE)</f>
        <v>#REF!</v>
      </c>
      <c r="B1072" s="28">
        <v>6052595</v>
      </c>
      <c r="C1072" s="25" t="s">
        <v>800</v>
      </c>
      <c r="D1072" s="26">
        <v>0</v>
      </c>
      <c r="E1072" s="26">
        <v>0</v>
      </c>
      <c r="F1072" s="26">
        <v>1529933</v>
      </c>
      <c r="G1072" s="25"/>
      <c r="H1072" s="27">
        <v>1529933</v>
      </c>
      <c r="I1072" s="27">
        <v>0</v>
      </c>
    </row>
    <row r="1073" spans="1:9">
      <c r="A1073" s="38" t="e">
        <f>IF(#REF!=Sheet1!B1073,TRUE, FALSE)</f>
        <v>#REF!</v>
      </c>
      <c r="B1073" s="28">
        <v>6052596</v>
      </c>
      <c r="C1073" s="25" t="s">
        <v>699</v>
      </c>
      <c r="D1073" s="26">
        <v>0</v>
      </c>
      <c r="E1073" s="26">
        <v>0</v>
      </c>
      <c r="F1073" s="26">
        <v>484240</v>
      </c>
      <c r="G1073" s="25"/>
      <c r="H1073" s="27">
        <v>484240</v>
      </c>
      <c r="I1073" s="27">
        <v>0</v>
      </c>
    </row>
    <row r="1074" spans="1:9">
      <c r="A1074" s="38" t="e">
        <f>IF(#REF!=Sheet1!B1074,TRUE, FALSE)</f>
        <v>#REF!</v>
      </c>
      <c r="B1074" s="28">
        <v>6110473</v>
      </c>
      <c r="C1074" s="25" t="s">
        <v>700</v>
      </c>
      <c r="D1074" s="26">
        <v>0</v>
      </c>
      <c r="E1074" s="26">
        <v>0</v>
      </c>
      <c r="F1074" s="26">
        <v>13654635</v>
      </c>
      <c r="G1074" s="26">
        <v>5666077.5</v>
      </c>
      <c r="H1074" s="27">
        <v>7988557.5</v>
      </c>
      <c r="I1074" s="27">
        <v>0</v>
      </c>
    </row>
    <row r="1075" spans="1:9">
      <c r="A1075" s="38" t="e">
        <f>IF(#REF!=Sheet1!B1075,TRUE, FALSE)</f>
        <v>#REF!</v>
      </c>
      <c r="B1075" s="28">
        <v>6110474</v>
      </c>
      <c r="C1075" s="25" t="s">
        <v>701</v>
      </c>
      <c r="D1075" s="26">
        <v>0</v>
      </c>
      <c r="E1075" s="26">
        <v>0</v>
      </c>
      <c r="F1075" s="26">
        <v>11614203.07</v>
      </c>
      <c r="G1075" s="26">
        <v>798099</v>
      </c>
      <c r="H1075" s="27">
        <v>10816104.07</v>
      </c>
      <c r="I1075" s="27">
        <v>0</v>
      </c>
    </row>
    <row r="1076" spans="1:9">
      <c r="A1076" s="38" t="e">
        <f>IF(#REF!=Sheet1!B1076,TRUE, FALSE)</f>
        <v>#REF!</v>
      </c>
      <c r="B1076" s="28">
        <v>6112960</v>
      </c>
      <c r="C1076" s="25" t="s">
        <v>702</v>
      </c>
      <c r="D1076" s="26">
        <v>0</v>
      </c>
      <c r="E1076" s="26">
        <v>0</v>
      </c>
      <c r="F1076" s="26">
        <v>2045660.83</v>
      </c>
      <c r="G1076" s="25"/>
      <c r="H1076" s="27">
        <v>2045660.83</v>
      </c>
      <c r="I1076" s="27">
        <v>0</v>
      </c>
    </row>
    <row r="1077" spans="1:9">
      <c r="A1077" s="38" t="e">
        <f>IF(#REF!=Sheet1!B1077,TRUE, FALSE)</f>
        <v>#REF!</v>
      </c>
      <c r="B1077" s="28">
        <v>6131573</v>
      </c>
      <c r="C1077" s="25" t="s">
        <v>703</v>
      </c>
      <c r="D1077" s="26">
        <v>0</v>
      </c>
      <c r="E1077" s="26">
        <v>0</v>
      </c>
      <c r="F1077" s="26">
        <v>166995</v>
      </c>
      <c r="G1077" s="25"/>
      <c r="H1077" s="27">
        <v>166995</v>
      </c>
      <c r="I1077" s="27">
        <v>0</v>
      </c>
    </row>
    <row r="1078" spans="1:9">
      <c r="A1078" s="38" t="e">
        <f>IF(#REF!=Sheet1!B1078,TRUE, FALSE)</f>
        <v>#REF!</v>
      </c>
      <c r="B1078" s="28">
        <v>6134594</v>
      </c>
      <c r="C1078" s="25" t="s">
        <v>704</v>
      </c>
      <c r="D1078" s="26">
        <v>0</v>
      </c>
      <c r="E1078" s="26">
        <v>0</v>
      </c>
      <c r="F1078" s="26">
        <v>11679358.9</v>
      </c>
      <c r="G1078" s="25"/>
      <c r="H1078" s="27">
        <v>11679358.9</v>
      </c>
      <c r="I1078" s="27">
        <v>0</v>
      </c>
    </row>
    <row r="1079" spans="1:9">
      <c r="A1079" s="38" t="e">
        <f>IF(#REF!=Sheet1!B1079,TRUE, FALSE)</f>
        <v>#REF!</v>
      </c>
      <c r="B1079" s="28">
        <v>6151371</v>
      </c>
      <c r="C1079" s="25" t="s">
        <v>801</v>
      </c>
      <c r="D1079" s="26">
        <v>0</v>
      </c>
      <c r="E1079" s="26">
        <v>0</v>
      </c>
      <c r="F1079" s="26">
        <v>98925778</v>
      </c>
      <c r="G1079" s="26">
        <v>47389932.090000004</v>
      </c>
      <c r="H1079" s="27">
        <v>51535845.909999996</v>
      </c>
      <c r="I1079" s="27">
        <v>0</v>
      </c>
    </row>
    <row r="1080" spans="1:9">
      <c r="A1080" s="38" t="e">
        <f>IF(#REF!=Sheet1!B1080,TRUE, FALSE)</f>
        <v>#REF!</v>
      </c>
      <c r="B1080" s="28">
        <v>6151372</v>
      </c>
      <c r="C1080" s="25" t="s">
        <v>802</v>
      </c>
      <c r="D1080" s="26">
        <v>0</v>
      </c>
      <c r="E1080" s="26">
        <v>0</v>
      </c>
      <c r="F1080" s="26">
        <v>10000</v>
      </c>
      <c r="G1080" s="25"/>
      <c r="H1080" s="27">
        <v>10000</v>
      </c>
      <c r="I1080" s="27">
        <v>0</v>
      </c>
    </row>
    <row r="1081" spans="1:9">
      <c r="A1081" s="38" t="e">
        <f>IF(#REF!=Sheet1!B1081,TRUE, FALSE)</f>
        <v>#REF!</v>
      </c>
      <c r="B1081" s="28">
        <v>6151373</v>
      </c>
      <c r="C1081" s="25" t="s">
        <v>803</v>
      </c>
      <c r="D1081" s="26">
        <v>0</v>
      </c>
      <c r="E1081" s="26">
        <v>0</v>
      </c>
      <c r="F1081" s="26">
        <v>17600</v>
      </c>
      <c r="G1081" s="25"/>
      <c r="H1081" s="27">
        <v>17600</v>
      </c>
      <c r="I1081" s="27">
        <v>0</v>
      </c>
    </row>
    <row r="1082" spans="1:9">
      <c r="A1082" s="38" t="e">
        <f>IF(#REF!=Sheet1!B1082,TRUE, FALSE)</f>
        <v>#REF!</v>
      </c>
      <c r="B1082" s="28">
        <v>6152371</v>
      </c>
      <c r="C1082" s="25" t="s">
        <v>804</v>
      </c>
      <c r="D1082" s="26">
        <v>0</v>
      </c>
      <c r="E1082" s="26">
        <v>0</v>
      </c>
      <c r="F1082" s="26">
        <v>6747142.5</v>
      </c>
      <c r="G1082" s="25"/>
      <c r="H1082" s="27">
        <v>6747142.5</v>
      </c>
      <c r="I1082" s="27">
        <v>0</v>
      </c>
    </row>
    <row r="1083" spans="1:9">
      <c r="A1083" s="38" t="e">
        <f>IF(#REF!=Sheet1!B1083,TRUE, FALSE)</f>
        <v>#REF!</v>
      </c>
      <c r="B1083" s="28">
        <v>6152372</v>
      </c>
      <c r="C1083" s="25" t="s">
        <v>805</v>
      </c>
      <c r="D1083" s="26">
        <v>0</v>
      </c>
      <c r="E1083" s="26">
        <v>0</v>
      </c>
      <c r="F1083" s="26">
        <v>3000</v>
      </c>
      <c r="G1083" s="25"/>
      <c r="H1083" s="27">
        <v>3000</v>
      </c>
      <c r="I1083" s="27">
        <v>0</v>
      </c>
    </row>
    <row r="1084" spans="1:9">
      <c r="A1084" s="38" t="e">
        <f>IF(#REF!=Sheet1!B1084,TRUE, FALSE)</f>
        <v>#REF!</v>
      </c>
      <c r="B1084" s="28">
        <v>6153371</v>
      </c>
      <c r="C1084" s="25" t="s">
        <v>705</v>
      </c>
      <c r="D1084" s="26">
        <v>0</v>
      </c>
      <c r="E1084" s="26">
        <v>0</v>
      </c>
      <c r="F1084" s="26">
        <v>6042792.8799999999</v>
      </c>
      <c r="G1084" s="26">
        <v>19704</v>
      </c>
      <c r="H1084" s="27">
        <v>6023088.8799999999</v>
      </c>
      <c r="I1084" s="27">
        <v>0</v>
      </c>
    </row>
    <row r="1085" spans="1:9">
      <c r="A1085" s="38" t="e">
        <f>IF(#REF!=Sheet1!B1085,TRUE, FALSE)</f>
        <v>#REF!</v>
      </c>
      <c r="B1085" s="28">
        <v>6154371</v>
      </c>
      <c r="C1085" s="25" t="s">
        <v>706</v>
      </c>
      <c r="D1085" s="26">
        <v>0</v>
      </c>
      <c r="E1085" s="26">
        <v>0</v>
      </c>
      <c r="F1085" s="26">
        <v>4669999.17</v>
      </c>
      <c r="G1085" s="26">
        <v>690910</v>
      </c>
      <c r="H1085" s="27">
        <v>3979089.17</v>
      </c>
      <c r="I1085" s="27">
        <v>0</v>
      </c>
    </row>
    <row r="1086" spans="1:9">
      <c r="A1086" s="38" t="e">
        <f>IF(#REF!=Sheet1!B1086,TRUE, FALSE)</f>
        <v>#REF!</v>
      </c>
      <c r="B1086" s="28">
        <v>6155597</v>
      </c>
      <c r="C1086" s="25" t="s">
        <v>707</v>
      </c>
      <c r="D1086" s="26">
        <v>0</v>
      </c>
      <c r="E1086" s="26">
        <v>0</v>
      </c>
      <c r="F1086" s="26">
        <v>1919722.67</v>
      </c>
      <c r="G1086" s="25"/>
      <c r="H1086" s="27">
        <v>1919722.67</v>
      </c>
      <c r="I1086" s="27">
        <v>0</v>
      </c>
    </row>
    <row r="1087" spans="1:9">
      <c r="A1087" s="38" t="e">
        <f>IF(#REF!=Sheet1!B1087,TRUE, FALSE)</f>
        <v>#REF!</v>
      </c>
      <c r="B1087" s="28">
        <v>6161910</v>
      </c>
      <c r="C1087" s="25" t="s">
        <v>708</v>
      </c>
      <c r="D1087" s="26">
        <v>0</v>
      </c>
      <c r="E1087" s="26">
        <v>0</v>
      </c>
      <c r="F1087" s="26">
        <v>8182144.5800000001</v>
      </c>
      <c r="G1087" s="25"/>
      <c r="H1087" s="27">
        <v>8182144.5800000001</v>
      </c>
      <c r="I1087" s="27">
        <v>0</v>
      </c>
    </row>
    <row r="1088" spans="1:9">
      <c r="A1088" s="38" t="e">
        <f>IF(#REF!=Sheet1!B1088,TRUE, FALSE)</f>
        <v>#REF!</v>
      </c>
      <c r="B1088" s="28">
        <v>6162751</v>
      </c>
      <c r="C1088" s="25" t="s">
        <v>709</v>
      </c>
      <c r="D1088" s="26">
        <v>0</v>
      </c>
      <c r="E1088" s="26">
        <v>0</v>
      </c>
      <c r="F1088" s="26">
        <v>8125</v>
      </c>
      <c r="G1088" s="25"/>
      <c r="H1088" s="27">
        <v>8125</v>
      </c>
      <c r="I1088" s="27">
        <v>0</v>
      </c>
    </row>
    <row r="1089" spans="1:9">
      <c r="A1089" s="38" t="e">
        <f>IF(#REF!=Sheet1!B1089,TRUE, FALSE)</f>
        <v>#REF!</v>
      </c>
      <c r="B1089" s="28">
        <v>6163481</v>
      </c>
      <c r="C1089" s="25" t="s">
        <v>710</v>
      </c>
      <c r="D1089" s="26">
        <v>0</v>
      </c>
      <c r="E1089" s="26">
        <v>0</v>
      </c>
      <c r="F1089" s="26">
        <v>162762.92000000001</v>
      </c>
      <c r="G1089" s="25"/>
      <c r="H1089" s="27">
        <v>162762.92000000001</v>
      </c>
      <c r="I1089" s="27">
        <v>0</v>
      </c>
    </row>
    <row r="1090" spans="1:9">
      <c r="A1090" s="38" t="e">
        <f>IF(#REF!=Sheet1!B1090,TRUE, FALSE)</f>
        <v>#REF!</v>
      </c>
      <c r="B1090" s="28">
        <v>6181478</v>
      </c>
      <c r="C1090" s="25" t="s">
        <v>711</v>
      </c>
      <c r="D1090" s="26">
        <v>0</v>
      </c>
      <c r="E1090" s="26">
        <v>0</v>
      </c>
      <c r="F1090" s="26">
        <v>42062257.340000004</v>
      </c>
      <c r="G1090" s="26">
        <v>21855990.73</v>
      </c>
      <c r="H1090" s="27">
        <v>20206266.609999999</v>
      </c>
      <c r="I1090" s="27">
        <v>0</v>
      </c>
    </row>
    <row r="1091" spans="1:9">
      <c r="A1091" s="38" t="e">
        <f>IF(#REF!=Sheet1!B1091,TRUE, FALSE)</f>
        <v>#REF!</v>
      </c>
      <c r="B1091" s="28">
        <v>6182479</v>
      </c>
      <c r="C1091" s="25" t="s">
        <v>712</v>
      </c>
      <c r="D1091" s="26">
        <v>0</v>
      </c>
      <c r="E1091" s="26">
        <v>0</v>
      </c>
      <c r="F1091" s="26">
        <v>3451716</v>
      </c>
      <c r="G1091" s="25"/>
      <c r="H1091" s="27">
        <v>3451716</v>
      </c>
      <c r="I1091" s="27">
        <v>0</v>
      </c>
    </row>
    <row r="1092" spans="1:9">
      <c r="A1092" s="38" t="e">
        <f>IF(#REF!=Sheet1!B1092,TRUE, FALSE)</f>
        <v>#REF!</v>
      </c>
      <c r="B1092" s="28">
        <v>6182510</v>
      </c>
      <c r="C1092" s="25" t="s">
        <v>713</v>
      </c>
      <c r="D1092" s="26">
        <v>0</v>
      </c>
      <c r="E1092" s="26">
        <v>0</v>
      </c>
      <c r="F1092" s="26">
        <v>188000</v>
      </c>
      <c r="G1092" s="25"/>
      <c r="H1092" s="27">
        <v>188000</v>
      </c>
      <c r="I1092" s="27">
        <v>0</v>
      </c>
    </row>
    <row r="1093" spans="1:9">
      <c r="A1093" s="38" t="e">
        <f>IF(#REF!=Sheet1!B1093,TRUE, FALSE)</f>
        <v>#REF!</v>
      </c>
      <c r="B1093" s="28">
        <v>6182550</v>
      </c>
      <c r="C1093" s="25" t="s">
        <v>714</v>
      </c>
      <c r="D1093" s="26">
        <v>0</v>
      </c>
      <c r="E1093" s="26">
        <v>0</v>
      </c>
      <c r="F1093" s="26">
        <v>209900</v>
      </c>
      <c r="G1093" s="25"/>
      <c r="H1093" s="27">
        <v>209900</v>
      </c>
      <c r="I1093" s="27">
        <v>0</v>
      </c>
    </row>
    <row r="1094" spans="1:9">
      <c r="A1094" s="38" t="e">
        <f>IF(#REF!=Sheet1!B1094,TRUE, FALSE)</f>
        <v>#REF!</v>
      </c>
      <c r="B1094" s="28">
        <v>6182560</v>
      </c>
      <c r="C1094" s="25" t="s">
        <v>715</v>
      </c>
      <c r="D1094" s="26">
        <v>0</v>
      </c>
      <c r="E1094" s="26">
        <v>0</v>
      </c>
      <c r="F1094" s="26">
        <v>21277</v>
      </c>
      <c r="G1094" s="25"/>
      <c r="H1094" s="27">
        <v>21277</v>
      </c>
      <c r="I1094" s="27">
        <v>0</v>
      </c>
    </row>
    <row r="1095" spans="1:9">
      <c r="A1095" s="38" t="e">
        <f>IF(#REF!=Sheet1!B1095,TRUE, FALSE)</f>
        <v>#REF!</v>
      </c>
      <c r="B1095" s="28">
        <v>6182590</v>
      </c>
      <c r="C1095" s="25" t="s">
        <v>716</v>
      </c>
      <c r="D1095" s="26">
        <v>0</v>
      </c>
      <c r="E1095" s="26">
        <v>0</v>
      </c>
      <c r="F1095" s="26">
        <v>2570702.02</v>
      </c>
      <c r="G1095" s="25"/>
      <c r="H1095" s="27">
        <v>2570702.02</v>
      </c>
      <c r="I1095" s="27">
        <v>0</v>
      </c>
    </row>
    <row r="1096" spans="1:9">
      <c r="A1096" s="38" t="e">
        <f>IF(#REF!=Sheet1!B1096,TRUE, FALSE)</f>
        <v>#REF!</v>
      </c>
      <c r="B1096" s="28">
        <v>6182592</v>
      </c>
      <c r="C1096" s="25" t="s">
        <v>717</v>
      </c>
      <c r="D1096" s="26">
        <v>0</v>
      </c>
      <c r="E1096" s="26">
        <v>0</v>
      </c>
      <c r="F1096" s="26">
        <v>2267394.5699999998</v>
      </c>
      <c r="G1096" s="25"/>
      <c r="H1096" s="27">
        <v>2267394.5699999998</v>
      </c>
      <c r="I1096" s="27">
        <v>0</v>
      </c>
    </row>
    <row r="1097" spans="1:9">
      <c r="A1097" s="38" t="e">
        <f>IF(#REF!=Sheet1!B1097,TRUE, FALSE)</f>
        <v>#REF!</v>
      </c>
      <c r="B1097" s="28">
        <v>6182630</v>
      </c>
      <c r="C1097" s="25" t="s">
        <v>718</v>
      </c>
      <c r="D1097" s="26">
        <v>0</v>
      </c>
      <c r="E1097" s="26">
        <v>0</v>
      </c>
      <c r="F1097" s="26">
        <v>441360</v>
      </c>
      <c r="G1097" s="25"/>
      <c r="H1097" s="27">
        <v>441360</v>
      </c>
      <c r="I1097" s="27">
        <v>0</v>
      </c>
    </row>
    <row r="1098" spans="1:9">
      <c r="A1098" s="38" t="e">
        <f>IF(#REF!=Sheet1!B1098,TRUE, FALSE)</f>
        <v>#REF!</v>
      </c>
      <c r="B1098" s="28">
        <v>6182750</v>
      </c>
      <c r="C1098" s="25" t="s">
        <v>719</v>
      </c>
      <c r="D1098" s="26">
        <v>0</v>
      </c>
      <c r="E1098" s="26">
        <v>0</v>
      </c>
      <c r="F1098" s="26">
        <v>346653.37</v>
      </c>
      <c r="G1098" s="25"/>
      <c r="H1098" s="27">
        <v>346653.37</v>
      </c>
      <c r="I1098" s="27">
        <v>0</v>
      </c>
    </row>
    <row r="1099" spans="1:9">
      <c r="A1099" s="38" t="e">
        <f>IF(#REF!=Sheet1!B1099,TRUE, FALSE)</f>
        <v>#REF!</v>
      </c>
      <c r="B1099" s="28">
        <v>6183810</v>
      </c>
      <c r="C1099" s="25" t="s">
        <v>720</v>
      </c>
      <c r="D1099" s="26">
        <v>0</v>
      </c>
      <c r="E1099" s="26">
        <v>0</v>
      </c>
      <c r="F1099" s="26">
        <v>6000</v>
      </c>
      <c r="G1099" s="25"/>
      <c r="H1099" s="27">
        <v>6000</v>
      </c>
      <c r="I1099" s="27">
        <v>0</v>
      </c>
    </row>
    <row r="1100" spans="1:9">
      <c r="A1100" s="38" t="e">
        <f>IF(#REF!=Sheet1!B1100,TRUE, FALSE)</f>
        <v>#REF!</v>
      </c>
      <c r="B1100" s="28">
        <v>6188000</v>
      </c>
      <c r="C1100" s="25" t="s">
        <v>721</v>
      </c>
      <c r="D1100" s="26">
        <v>0</v>
      </c>
      <c r="E1100" s="26">
        <v>0</v>
      </c>
      <c r="F1100" s="25">
        <v>0.36</v>
      </c>
      <c r="G1100" s="25"/>
      <c r="H1100" s="27">
        <v>0.36</v>
      </c>
      <c r="I1100" s="27">
        <v>0</v>
      </c>
    </row>
    <row r="1101" spans="1:9">
      <c r="A1101" s="38" t="e">
        <f>IF(#REF!=Sheet1!B1101,TRUE, FALSE)</f>
        <v>#REF!</v>
      </c>
      <c r="B1101" s="28">
        <v>6241593</v>
      </c>
      <c r="C1101" s="25" t="s">
        <v>722</v>
      </c>
      <c r="D1101" s="26">
        <v>0</v>
      </c>
      <c r="E1101" s="26">
        <v>0</v>
      </c>
      <c r="F1101" s="26">
        <v>89915</v>
      </c>
      <c r="G1101" s="25"/>
      <c r="H1101" s="27">
        <v>89915</v>
      </c>
      <c r="I1101" s="27">
        <v>0</v>
      </c>
    </row>
    <row r="1102" spans="1:9">
      <c r="A1102" s="38" t="e">
        <f>IF(#REF!=Sheet1!B1102,TRUE, FALSE)</f>
        <v>#REF!</v>
      </c>
      <c r="B1102" s="28">
        <v>6251520</v>
      </c>
      <c r="C1102" s="25" t="s">
        <v>723</v>
      </c>
      <c r="D1102" s="26">
        <v>0</v>
      </c>
      <c r="E1102" s="26">
        <v>0</v>
      </c>
      <c r="F1102" s="26">
        <v>6084800.0300000003</v>
      </c>
      <c r="G1102" s="25"/>
      <c r="H1102" s="27">
        <v>6084800.0300000003</v>
      </c>
      <c r="I1102" s="27">
        <v>0</v>
      </c>
    </row>
    <row r="1103" spans="1:9">
      <c r="A1103" s="38" t="e">
        <f>IF(#REF!=Sheet1!B1103,TRUE, FALSE)</f>
        <v>#REF!</v>
      </c>
      <c r="B1103" s="28">
        <v>6252520</v>
      </c>
      <c r="C1103" s="25" t="s">
        <v>724</v>
      </c>
      <c r="D1103" s="26">
        <v>0</v>
      </c>
      <c r="E1103" s="26">
        <v>0</v>
      </c>
      <c r="F1103" s="26">
        <v>13078833.949999999</v>
      </c>
      <c r="G1103" s="25"/>
      <c r="H1103" s="27">
        <v>13078833.949999999</v>
      </c>
      <c r="I1103" s="27">
        <v>0</v>
      </c>
    </row>
    <row r="1104" spans="1:9">
      <c r="A1104" s="38" t="e">
        <f>IF(#REF!=Sheet1!B1104,TRUE, FALSE)</f>
        <v>#REF!</v>
      </c>
      <c r="B1104" s="28">
        <v>6253520</v>
      </c>
      <c r="C1104" s="25" t="s">
        <v>725</v>
      </c>
      <c r="D1104" s="26">
        <v>0</v>
      </c>
      <c r="E1104" s="26">
        <v>0</v>
      </c>
      <c r="F1104" s="26">
        <v>1370366.96</v>
      </c>
      <c r="G1104" s="25"/>
      <c r="H1104" s="27">
        <v>1370366.96</v>
      </c>
      <c r="I1104" s="27">
        <v>0</v>
      </c>
    </row>
    <row r="1105" spans="1:9">
      <c r="A1105" s="38" t="e">
        <f>IF(#REF!=Sheet1!B1105,TRUE, FALSE)</f>
        <v>#REF!</v>
      </c>
      <c r="B1105" s="28">
        <v>6254520</v>
      </c>
      <c r="C1105" s="25" t="s">
        <v>726</v>
      </c>
      <c r="D1105" s="26">
        <v>0</v>
      </c>
      <c r="E1105" s="26">
        <v>0</v>
      </c>
      <c r="F1105" s="26">
        <v>448128.23</v>
      </c>
      <c r="G1105" s="25"/>
      <c r="H1105" s="27">
        <v>448128.23</v>
      </c>
      <c r="I1105" s="27">
        <v>0</v>
      </c>
    </row>
    <row r="1106" spans="1:9">
      <c r="A1106" s="38" t="e">
        <f>IF(#REF!=Sheet1!B1106,TRUE, FALSE)</f>
        <v>#REF!</v>
      </c>
      <c r="B1106" s="28">
        <v>6255520</v>
      </c>
      <c r="C1106" s="25" t="s">
        <v>727</v>
      </c>
      <c r="D1106" s="26">
        <v>0</v>
      </c>
      <c r="E1106" s="26">
        <v>0</v>
      </c>
      <c r="F1106" s="26">
        <v>1202889.44</v>
      </c>
      <c r="G1106" s="25"/>
      <c r="H1106" s="27">
        <v>1202889.44</v>
      </c>
      <c r="I1106" s="27">
        <v>0</v>
      </c>
    </row>
    <row r="1107" spans="1:9">
      <c r="A1107" s="38" t="e">
        <f>IF(#REF!=Sheet1!B1107,TRUE, FALSE)</f>
        <v>#REF!</v>
      </c>
      <c r="B1107" s="28">
        <v>6261591</v>
      </c>
      <c r="C1107" s="25" t="s">
        <v>728</v>
      </c>
      <c r="D1107" s="26">
        <v>0</v>
      </c>
      <c r="E1107" s="26">
        <v>0</v>
      </c>
      <c r="F1107" s="26">
        <v>16495291.01</v>
      </c>
      <c r="G1107" s="26">
        <v>7721056.71</v>
      </c>
      <c r="H1107" s="27">
        <v>8774234.3000000007</v>
      </c>
      <c r="I1107" s="27">
        <v>0</v>
      </c>
    </row>
    <row r="1108" spans="1:9">
      <c r="A1108" s="38" t="e">
        <f>IF(#REF!=Sheet1!B1108,TRUE, FALSE)</f>
        <v>#REF!</v>
      </c>
      <c r="B1108" s="28">
        <v>6262591</v>
      </c>
      <c r="C1108" s="25" t="s">
        <v>729</v>
      </c>
      <c r="D1108" s="26">
        <v>0</v>
      </c>
      <c r="E1108" s="26">
        <v>0</v>
      </c>
      <c r="F1108" s="26">
        <v>409543.5</v>
      </c>
      <c r="G1108" s="25"/>
      <c r="H1108" s="27">
        <v>409543.5</v>
      </c>
      <c r="I1108" s="27">
        <v>0</v>
      </c>
    </row>
    <row r="1109" spans="1:9">
      <c r="A1109" s="38" t="e">
        <f>IF(#REF!=Sheet1!B1109,TRUE, FALSE)</f>
        <v>#REF!</v>
      </c>
      <c r="B1109" s="28">
        <v>6271476</v>
      </c>
      <c r="C1109" s="25" t="s">
        <v>730</v>
      </c>
      <c r="D1109" s="26">
        <v>0</v>
      </c>
      <c r="E1109" s="26">
        <v>0</v>
      </c>
      <c r="F1109" s="26">
        <v>16294629.17</v>
      </c>
      <c r="G1109" s="25"/>
      <c r="H1109" s="27">
        <v>16294629.17</v>
      </c>
      <c r="I1109" s="27">
        <v>0</v>
      </c>
    </row>
    <row r="1110" spans="1:9">
      <c r="A1110" s="39" t="e">
        <f>IF(#REF!=Sheet1!B1110,TRUE, FALSE)</f>
        <v>#REF!</v>
      </c>
      <c r="B1110" s="28">
        <v>6271484</v>
      </c>
      <c r="C1110" s="25" t="s">
        <v>450</v>
      </c>
      <c r="D1110" s="26">
        <v>0</v>
      </c>
      <c r="E1110" s="26">
        <v>0</v>
      </c>
      <c r="F1110" s="26">
        <v>4034915</v>
      </c>
      <c r="G1110" s="25"/>
      <c r="H1110" s="27">
        <v>4034915</v>
      </c>
      <c r="I1110" s="27">
        <v>0</v>
      </c>
    </row>
    <row r="1111" spans="1:9">
      <c r="A1111" s="38" t="e">
        <f>IF(#REF!=Sheet1!B1111,TRUE, FALSE)</f>
        <v>#REF!</v>
      </c>
      <c r="B1111" s="28">
        <v>6272811</v>
      </c>
      <c r="C1111" s="25" t="s">
        <v>731</v>
      </c>
      <c r="D1111" s="26">
        <v>0</v>
      </c>
      <c r="E1111" s="26">
        <v>0</v>
      </c>
      <c r="F1111" s="26">
        <v>92606328.599999994</v>
      </c>
      <c r="G1111" s="26">
        <v>38235847.509999998</v>
      </c>
      <c r="H1111" s="27">
        <v>54370481.090000004</v>
      </c>
      <c r="I1111" s="27">
        <v>0</v>
      </c>
    </row>
    <row r="1112" spans="1:9">
      <c r="A1112" s="38" t="e">
        <f>IF(#REF!=Sheet1!B1112,TRUE, FALSE)</f>
        <v>#REF!</v>
      </c>
      <c r="B1112" s="28">
        <v>6273571</v>
      </c>
      <c r="C1112" s="25" t="s">
        <v>732</v>
      </c>
      <c r="D1112" s="26">
        <v>0</v>
      </c>
      <c r="E1112" s="26">
        <v>0</v>
      </c>
      <c r="F1112" s="26">
        <v>24672553.890000001</v>
      </c>
      <c r="G1112" s="26">
        <v>3295858.33</v>
      </c>
      <c r="H1112" s="27">
        <v>21376695.559999999</v>
      </c>
      <c r="I1112" s="27">
        <v>0</v>
      </c>
    </row>
    <row r="1113" spans="1:9">
      <c r="A1113" s="38" t="e">
        <f>IF(#REF!=Sheet1!B1113,TRUE, FALSE)</f>
        <v>#REF!</v>
      </c>
      <c r="B1113" s="28">
        <v>6274570</v>
      </c>
      <c r="C1113" s="25" t="s">
        <v>733</v>
      </c>
      <c r="D1113" s="26">
        <v>0</v>
      </c>
      <c r="E1113" s="26">
        <v>0</v>
      </c>
      <c r="F1113" s="26">
        <v>1920036.9</v>
      </c>
      <c r="G1113" s="26">
        <v>19233.3</v>
      </c>
      <c r="H1113" s="27">
        <v>1900803.6</v>
      </c>
      <c r="I1113" s="27">
        <v>0</v>
      </c>
    </row>
    <row r="1114" spans="1:9">
      <c r="A1114" s="38" t="e">
        <f>IF(#REF!=Sheet1!B1114,TRUE, FALSE)</f>
        <v>#REF!</v>
      </c>
      <c r="B1114" s="28">
        <v>6281580</v>
      </c>
      <c r="C1114" s="25" t="s">
        <v>734</v>
      </c>
      <c r="D1114" s="26">
        <v>0</v>
      </c>
      <c r="E1114" s="26">
        <v>0</v>
      </c>
      <c r="F1114" s="26">
        <v>3123030.96</v>
      </c>
      <c r="G1114" s="26">
        <v>71790.28</v>
      </c>
      <c r="H1114" s="27">
        <v>3051240.68</v>
      </c>
      <c r="I1114" s="27">
        <v>0</v>
      </c>
    </row>
    <row r="1115" spans="1:9">
      <c r="A1115" s="38" t="e">
        <f>IF(#REF!=Sheet1!B1115,TRUE, FALSE)</f>
        <v>#REF!</v>
      </c>
      <c r="B1115" s="28">
        <v>6321581</v>
      </c>
      <c r="C1115" s="25" t="s">
        <v>735</v>
      </c>
      <c r="D1115" s="26">
        <v>0</v>
      </c>
      <c r="E1115" s="26">
        <v>0</v>
      </c>
      <c r="F1115" s="26">
        <v>656403.32999999996</v>
      </c>
      <c r="G1115" s="25"/>
      <c r="H1115" s="27">
        <v>656403.32999999996</v>
      </c>
      <c r="I1115" s="27">
        <v>0</v>
      </c>
    </row>
    <row r="1116" spans="1:9">
      <c r="A1116" s="38" t="e">
        <f>IF(#REF!=Sheet1!B1116,TRUE, FALSE)</f>
        <v>#REF!</v>
      </c>
      <c r="B1116" s="28">
        <v>6321582</v>
      </c>
      <c r="C1116" s="25" t="s">
        <v>736</v>
      </c>
      <c r="D1116" s="26">
        <v>0</v>
      </c>
      <c r="E1116" s="26">
        <v>0</v>
      </c>
      <c r="F1116" s="26">
        <v>1249727.47</v>
      </c>
      <c r="G1116" s="25"/>
      <c r="H1116" s="27">
        <v>1249727.47</v>
      </c>
      <c r="I1116" s="27">
        <v>0</v>
      </c>
    </row>
    <row r="1117" spans="1:9">
      <c r="A1117" s="39" t="e">
        <f>IF(#REF!=Sheet1!B1117,TRUE, FALSE)</f>
        <v>#REF!</v>
      </c>
      <c r="B1117" s="28">
        <v>6341584</v>
      </c>
      <c r="C1117" s="25" t="s">
        <v>451</v>
      </c>
      <c r="D1117" s="26">
        <v>0</v>
      </c>
      <c r="E1117" s="26">
        <v>0</v>
      </c>
      <c r="F1117" s="26">
        <v>6333533.3300000001</v>
      </c>
      <c r="G1117" s="25"/>
      <c r="H1117" s="27">
        <v>6333533.3300000001</v>
      </c>
      <c r="I1117" s="27">
        <v>0</v>
      </c>
    </row>
    <row r="1118" spans="1:9">
      <c r="A1118" s="38" t="e">
        <f>IF(#REF!=Sheet1!B1118,TRUE, FALSE)</f>
        <v>#REF!</v>
      </c>
      <c r="B1118" s="28">
        <v>6381471</v>
      </c>
      <c r="C1118" s="25" t="s">
        <v>737</v>
      </c>
      <c r="D1118" s="26">
        <v>0</v>
      </c>
      <c r="E1118" s="26">
        <v>0</v>
      </c>
      <c r="F1118" s="26">
        <v>1268358.6000000001</v>
      </c>
      <c r="G1118" s="25"/>
      <c r="H1118" s="27">
        <v>1268358.6000000001</v>
      </c>
      <c r="I1118" s="27">
        <v>0</v>
      </c>
    </row>
    <row r="1119" spans="1:9">
      <c r="A1119" s="38" t="e">
        <f>IF(#REF!=Sheet1!B1119,TRUE, FALSE)</f>
        <v>#REF!</v>
      </c>
      <c r="B1119" s="28">
        <v>6381477</v>
      </c>
      <c r="C1119" s="25" t="s">
        <v>738</v>
      </c>
      <c r="D1119" s="26">
        <v>0</v>
      </c>
      <c r="E1119" s="26">
        <v>0</v>
      </c>
      <c r="F1119" s="26">
        <v>134192.44</v>
      </c>
      <c r="G1119" s="25"/>
      <c r="H1119" s="27">
        <v>134192.44</v>
      </c>
      <c r="I1119" s="27">
        <v>0</v>
      </c>
    </row>
    <row r="1120" spans="1:9">
      <c r="A1120" s="38" t="e">
        <f>IF(#REF!=Sheet1!B1120,TRUE, FALSE)</f>
        <v>#REF!</v>
      </c>
      <c r="B1120" s="28">
        <v>6411710</v>
      </c>
      <c r="C1120" s="25" t="s">
        <v>739</v>
      </c>
      <c r="D1120" s="26">
        <v>0</v>
      </c>
      <c r="E1120" s="26">
        <v>0</v>
      </c>
      <c r="F1120" s="26">
        <v>111819045</v>
      </c>
      <c r="G1120" s="26">
        <v>792548.85</v>
      </c>
      <c r="H1120" s="27">
        <v>111026496.15000001</v>
      </c>
      <c r="I1120" s="27">
        <v>0</v>
      </c>
    </row>
    <row r="1121" spans="1:9">
      <c r="A1121" s="38" t="e">
        <f>IF(#REF!=Sheet1!B1121,TRUE, FALSE)</f>
        <v>#REF!</v>
      </c>
      <c r="B1121" s="28">
        <v>6411715</v>
      </c>
      <c r="C1121" s="25" t="s">
        <v>806</v>
      </c>
      <c r="D1121" s="26">
        <v>0</v>
      </c>
      <c r="E1121" s="26">
        <v>0</v>
      </c>
      <c r="F1121" s="26">
        <v>43098210.490000002</v>
      </c>
      <c r="G1121" s="25"/>
      <c r="H1121" s="27">
        <v>43098210.490000002</v>
      </c>
      <c r="I1121" s="27">
        <v>0</v>
      </c>
    </row>
    <row r="1122" spans="1:9">
      <c r="A1122" s="38" t="e">
        <f>IF(#REF!=Sheet1!B1122,TRUE, FALSE)</f>
        <v>#REF!</v>
      </c>
      <c r="B1122" s="28">
        <v>6441720</v>
      </c>
      <c r="C1122" s="25" t="s">
        <v>740</v>
      </c>
      <c r="D1122" s="26">
        <v>0</v>
      </c>
      <c r="E1122" s="26">
        <v>0</v>
      </c>
      <c r="F1122" s="26">
        <v>19810812</v>
      </c>
      <c r="G1122" s="26">
        <v>151664.1</v>
      </c>
      <c r="H1122" s="27">
        <v>19659147.899999999</v>
      </c>
      <c r="I1122" s="27">
        <v>0</v>
      </c>
    </row>
    <row r="1123" spans="1:9">
      <c r="A1123" s="38" t="e">
        <f>IF(#REF!=Sheet1!B1123,TRUE, FALSE)</f>
        <v>#REF!</v>
      </c>
      <c r="B1123" s="28">
        <v>6441725</v>
      </c>
      <c r="C1123" s="25" t="s">
        <v>807</v>
      </c>
      <c r="D1123" s="26">
        <v>0</v>
      </c>
      <c r="E1123" s="26">
        <v>0</v>
      </c>
      <c r="F1123" s="26">
        <v>1279885.8400000001</v>
      </c>
      <c r="G1123" s="25"/>
      <c r="H1123" s="27">
        <v>1279885.8400000001</v>
      </c>
      <c r="I1123" s="27">
        <v>0</v>
      </c>
    </row>
    <row r="1124" spans="1:9">
      <c r="A1124" s="38" t="e">
        <f>IF(#REF!=Sheet1!B1124,TRUE, FALSE)</f>
        <v>#REF!</v>
      </c>
      <c r="B1124" s="28">
        <v>6442720</v>
      </c>
      <c r="C1124" s="25" t="s">
        <v>741</v>
      </c>
      <c r="D1124" s="26">
        <v>0</v>
      </c>
      <c r="E1124" s="26">
        <v>0</v>
      </c>
      <c r="F1124" s="26">
        <v>1683919</v>
      </c>
      <c r="G1124" s="25">
        <v>864</v>
      </c>
      <c r="H1124" s="27">
        <v>1683055</v>
      </c>
      <c r="I1124" s="27">
        <v>0</v>
      </c>
    </row>
    <row r="1125" spans="1:9">
      <c r="A1125" s="38" t="e">
        <f>IF(#REF!=Sheet1!B1125,TRUE, FALSE)</f>
        <v>#REF!</v>
      </c>
      <c r="B1125" s="28">
        <v>6442725</v>
      </c>
      <c r="C1125" s="25" t="s">
        <v>280</v>
      </c>
      <c r="D1125" s="26">
        <v>0</v>
      </c>
      <c r="E1125" s="26">
        <v>0</v>
      </c>
      <c r="F1125" s="26">
        <v>108791.64</v>
      </c>
      <c r="G1125" s="25"/>
      <c r="H1125" s="27">
        <v>108791.64</v>
      </c>
      <c r="I1125" s="27">
        <v>0</v>
      </c>
    </row>
    <row r="1126" spans="1:9">
      <c r="A1126" s="38" t="e">
        <f>IF(#REF!=Sheet1!B1126,TRUE, FALSE)</f>
        <v>#REF!</v>
      </c>
      <c r="B1126" s="28">
        <v>6483620</v>
      </c>
      <c r="C1126" s="25" t="s">
        <v>742</v>
      </c>
      <c r="D1126" s="26">
        <v>0</v>
      </c>
      <c r="E1126" s="26">
        <v>0</v>
      </c>
      <c r="F1126" s="26">
        <v>731370.33</v>
      </c>
      <c r="G1126" s="25"/>
      <c r="H1126" s="27">
        <v>731370.33</v>
      </c>
      <c r="I1126" s="27">
        <v>0</v>
      </c>
    </row>
    <row r="1127" spans="1:9">
      <c r="A1127" s="38" t="e">
        <f>IF(#REF!=Sheet1!B1127,TRUE, FALSE)</f>
        <v>#REF!</v>
      </c>
      <c r="B1127" s="28">
        <v>6531530</v>
      </c>
      <c r="C1127" s="25" t="s">
        <v>743</v>
      </c>
      <c r="D1127" s="26">
        <v>0</v>
      </c>
      <c r="E1127" s="26">
        <v>0</v>
      </c>
      <c r="F1127" s="26">
        <v>3197460</v>
      </c>
      <c r="G1127" s="25"/>
      <c r="H1127" s="27">
        <v>3197460</v>
      </c>
      <c r="I1127" s="27">
        <v>0</v>
      </c>
    </row>
    <row r="1128" spans="1:9">
      <c r="A1128" s="38" t="e">
        <f>IF(#REF!=Sheet1!B1128,TRUE, FALSE)</f>
        <v>#REF!</v>
      </c>
      <c r="B1128" s="28">
        <v>6541980</v>
      </c>
      <c r="C1128" s="25" t="s">
        <v>744</v>
      </c>
      <c r="D1128" s="26">
        <v>0</v>
      </c>
      <c r="E1128" s="26">
        <v>0</v>
      </c>
      <c r="F1128" s="26">
        <v>7802196.8499999996</v>
      </c>
      <c r="G1128" s="25"/>
      <c r="H1128" s="27">
        <v>7802196.8499999996</v>
      </c>
      <c r="I1128" s="27">
        <v>0</v>
      </c>
    </row>
    <row r="1129" spans="1:9">
      <c r="A1129" s="38" t="e">
        <f>IF(#REF!=Sheet1!B1129,TRUE, FALSE)</f>
        <v>#REF!</v>
      </c>
      <c r="B1129" s="28">
        <v>6571981</v>
      </c>
      <c r="C1129" s="25" t="s">
        <v>452</v>
      </c>
      <c r="D1129" s="26">
        <v>0</v>
      </c>
      <c r="E1129" s="26">
        <v>0</v>
      </c>
      <c r="F1129" s="26">
        <v>13698.56</v>
      </c>
      <c r="G1129" s="25"/>
      <c r="H1129" s="27">
        <v>13698.56</v>
      </c>
      <c r="I1129" s="27">
        <v>0</v>
      </c>
    </row>
    <row r="1130" spans="1:9">
      <c r="A1130" s="38" t="e">
        <f>IF(#REF!=Sheet1!B1130,TRUE, FALSE)</f>
        <v>#REF!</v>
      </c>
      <c r="B1130" s="28">
        <v>6671930</v>
      </c>
      <c r="C1130" s="25" t="s">
        <v>745</v>
      </c>
      <c r="D1130" s="26">
        <v>0</v>
      </c>
      <c r="E1130" s="26">
        <v>0</v>
      </c>
      <c r="F1130" s="26">
        <v>487327409.60000002</v>
      </c>
      <c r="G1130" s="26">
        <v>288031409.87</v>
      </c>
      <c r="H1130" s="27">
        <v>199295999.72999999</v>
      </c>
      <c r="I1130" s="27">
        <v>0</v>
      </c>
    </row>
    <row r="1131" spans="1:9">
      <c r="A1131" s="38" t="e">
        <f>IF(#REF!=Sheet1!B1131,TRUE, FALSE)</f>
        <v>#REF!</v>
      </c>
      <c r="B1131" s="28">
        <v>6681940</v>
      </c>
      <c r="C1131" s="25" t="s">
        <v>746</v>
      </c>
      <c r="D1131" s="26">
        <v>0</v>
      </c>
      <c r="E1131" s="26">
        <v>0</v>
      </c>
      <c r="F1131" s="26">
        <v>5090750</v>
      </c>
      <c r="G1131" s="25"/>
      <c r="H1131" s="27">
        <v>5090750</v>
      </c>
      <c r="I1131" s="27">
        <v>0</v>
      </c>
    </row>
    <row r="1132" spans="1:9">
      <c r="A1132" s="38" t="e">
        <f>IF(#REF!=Sheet1!B1132,TRUE, FALSE)</f>
        <v>#REF!</v>
      </c>
      <c r="B1132" s="28">
        <v>6691001</v>
      </c>
      <c r="C1132" s="25" t="s">
        <v>747</v>
      </c>
      <c r="D1132" s="26">
        <v>0</v>
      </c>
      <c r="E1132" s="26">
        <v>0</v>
      </c>
      <c r="F1132" s="26">
        <v>123075210.83</v>
      </c>
      <c r="G1132" s="25"/>
      <c r="H1132" s="27">
        <v>123075210.83</v>
      </c>
      <c r="I1132" s="27">
        <v>0</v>
      </c>
    </row>
    <row r="1133" spans="1:9">
      <c r="A1133" s="38" t="e">
        <f>IF(#REF!=Sheet1!B1133,TRUE, FALSE)</f>
        <v>#REF!</v>
      </c>
      <c r="B1133" s="28">
        <v>6812920</v>
      </c>
      <c r="C1133" s="25" t="s">
        <v>748</v>
      </c>
      <c r="D1133" s="26">
        <v>0</v>
      </c>
      <c r="E1133" s="26">
        <v>0</v>
      </c>
      <c r="F1133" s="26">
        <v>69843680</v>
      </c>
      <c r="G1133" s="26">
        <v>39484605</v>
      </c>
      <c r="H1133" s="27">
        <v>30359075</v>
      </c>
      <c r="I1133" s="27">
        <v>0</v>
      </c>
    </row>
    <row r="1134" spans="1:9">
      <c r="A1134" s="38" t="e">
        <f>IF(#REF!=Sheet1!B1134,TRUE, FALSE)</f>
        <v>#REF!</v>
      </c>
      <c r="B1134" s="28">
        <v>6813920</v>
      </c>
      <c r="C1134" s="25" t="s">
        <v>749</v>
      </c>
      <c r="D1134" s="26">
        <v>0</v>
      </c>
      <c r="E1134" s="26">
        <v>0</v>
      </c>
      <c r="F1134" s="26">
        <v>256323528</v>
      </c>
      <c r="G1134" s="26">
        <v>111531813</v>
      </c>
      <c r="H1134" s="27">
        <v>144791715</v>
      </c>
      <c r="I1134" s="27">
        <v>0</v>
      </c>
    </row>
    <row r="1135" spans="1:9">
      <c r="A1135" s="38" t="e">
        <f>IF(#REF!=Sheet1!B1135,TRUE, FALSE)</f>
        <v>#REF!</v>
      </c>
      <c r="B1135" s="28">
        <v>6815920</v>
      </c>
      <c r="C1135" s="25" t="s">
        <v>750</v>
      </c>
      <c r="D1135" s="26">
        <v>0</v>
      </c>
      <c r="E1135" s="26">
        <v>0</v>
      </c>
      <c r="F1135" s="26">
        <v>4222247</v>
      </c>
      <c r="G1135" s="26">
        <v>2305983</v>
      </c>
      <c r="H1135" s="27">
        <v>1916264</v>
      </c>
      <c r="I1135" s="27">
        <v>0</v>
      </c>
    </row>
    <row r="1136" spans="1:9">
      <c r="A1136" s="38" t="e">
        <f>IF(#REF!=Sheet1!B1136,TRUE, FALSE)</f>
        <v>#REF!</v>
      </c>
      <c r="B1136" s="28">
        <v>6817485</v>
      </c>
      <c r="C1136" s="25" t="s">
        <v>453</v>
      </c>
      <c r="D1136" s="26">
        <v>0</v>
      </c>
      <c r="E1136" s="26">
        <v>0</v>
      </c>
      <c r="F1136" s="26">
        <v>31598911.940000001</v>
      </c>
      <c r="G1136" s="25"/>
      <c r="H1136" s="27">
        <v>31598911.940000001</v>
      </c>
      <c r="I1136" s="27">
        <v>0</v>
      </c>
    </row>
    <row r="1137" spans="1:9">
      <c r="A1137" s="38" t="e">
        <f>IF(#REF!=Sheet1!B1137,TRUE, FALSE)</f>
        <v>#REF!</v>
      </c>
      <c r="B1137" s="28">
        <v>6818101</v>
      </c>
      <c r="C1137" s="25" t="s">
        <v>808</v>
      </c>
      <c r="D1137" s="26">
        <v>0</v>
      </c>
      <c r="E1137" s="26">
        <v>0</v>
      </c>
      <c r="F1137" s="26">
        <v>1549333</v>
      </c>
      <c r="G1137" s="26">
        <v>990324</v>
      </c>
      <c r="H1137" s="27">
        <v>559009</v>
      </c>
      <c r="I1137" s="27">
        <v>0</v>
      </c>
    </row>
    <row r="1138" spans="1:9">
      <c r="A1138" s="38" t="e">
        <f>IF(#REF!=Sheet1!B1138,TRUE, FALSE)</f>
        <v>#REF!</v>
      </c>
      <c r="B1138" s="28">
        <v>6818201</v>
      </c>
      <c r="C1138" s="25" t="s">
        <v>809</v>
      </c>
      <c r="D1138" s="26">
        <v>0</v>
      </c>
      <c r="E1138" s="26">
        <v>0</v>
      </c>
      <c r="F1138" s="26">
        <v>10718590</v>
      </c>
      <c r="G1138" s="26">
        <v>3928167</v>
      </c>
      <c r="H1138" s="27">
        <v>6790423</v>
      </c>
      <c r="I1138" s="27">
        <v>0</v>
      </c>
    </row>
    <row r="1139" spans="1:9">
      <c r="A1139" s="38" t="e">
        <f>IF(#REF!=Sheet1!B1139,TRUE, FALSE)</f>
        <v>#REF!</v>
      </c>
      <c r="B1139" s="28">
        <v>6818485</v>
      </c>
      <c r="C1139" s="25" t="s">
        <v>454</v>
      </c>
      <c r="D1139" s="26">
        <v>0</v>
      </c>
      <c r="E1139" s="26">
        <v>0</v>
      </c>
      <c r="F1139" s="26">
        <v>35031</v>
      </c>
      <c r="G1139" s="25"/>
      <c r="H1139" s="27">
        <v>35031</v>
      </c>
      <c r="I1139" s="27">
        <v>0</v>
      </c>
    </row>
    <row r="1140" spans="1:9">
      <c r="A1140" s="38" t="e">
        <f>IF(#REF!=Sheet1!B1140,TRUE, FALSE)</f>
        <v>#REF!</v>
      </c>
      <c r="B1140" s="28">
        <v>6818801</v>
      </c>
      <c r="C1140" s="25" t="s">
        <v>810</v>
      </c>
      <c r="D1140" s="26">
        <v>0</v>
      </c>
      <c r="E1140" s="26">
        <v>0</v>
      </c>
      <c r="F1140" s="26">
        <v>19673331.23</v>
      </c>
      <c r="G1140" s="26">
        <v>19673331.23</v>
      </c>
      <c r="H1140" s="27">
        <v>0</v>
      </c>
      <c r="I1140" s="27">
        <v>0</v>
      </c>
    </row>
    <row r="1141" spans="1:9">
      <c r="A1141" s="38" t="e">
        <f>IF(#REF!=Sheet1!B1141,TRUE, FALSE)</f>
        <v>#REF!</v>
      </c>
      <c r="B1141" s="28">
        <v>6818802</v>
      </c>
      <c r="C1141" s="25" t="s">
        <v>811</v>
      </c>
      <c r="D1141" s="26">
        <v>0</v>
      </c>
      <c r="E1141" s="26">
        <v>0</v>
      </c>
      <c r="F1141" s="26">
        <v>21115</v>
      </c>
      <c r="G1141" s="26">
        <v>21115</v>
      </c>
      <c r="H1141" s="27">
        <v>0</v>
      </c>
      <c r="I1141" s="27">
        <v>0</v>
      </c>
    </row>
    <row r="1142" spans="1:9">
      <c r="A1142" s="38" t="e">
        <f>IF(#REF!=Sheet1!B1142,TRUE, FALSE)</f>
        <v>#REF!</v>
      </c>
      <c r="B1142" s="28">
        <v>6890001</v>
      </c>
      <c r="C1142" s="25" t="s">
        <v>281</v>
      </c>
      <c r="D1142" s="26">
        <v>0</v>
      </c>
      <c r="E1142" s="26">
        <v>0</v>
      </c>
      <c r="F1142" s="26">
        <v>5899748</v>
      </c>
      <c r="G1142" s="25"/>
      <c r="H1142" s="27">
        <v>5899748</v>
      </c>
      <c r="I1142" s="27">
        <v>0</v>
      </c>
    </row>
    <row r="1143" spans="1:9">
      <c r="A1143" s="38" t="e">
        <f>IF(#REF!=Sheet1!B1143,TRUE, FALSE)</f>
        <v>#REF!</v>
      </c>
      <c r="B1143" s="17">
        <v>694</v>
      </c>
      <c r="C1143" s="18" t="s">
        <v>292</v>
      </c>
      <c r="D1143" s="26"/>
      <c r="E1143" s="26"/>
      <c r="F1143" s="26"/>
      <c r="G1143" s="25"/>
      <c r="H1143" s="27"/>
      <c r="I1143" s="27"/>
    </row>
    <row r="1144" spans="1:9">
      <c r="A1144" s="38" t="e">
        <f>IF(#REF!=Sheet1!B1144,TRUE, FALSE)</f>
        <v>#REF!</v>
      </c>
      <c r="B1144" s="28">
        <v>7011002</v>
      </c>
      <c r="C1144" s="25" t="s">
        <v>751</v>
      </c>
      <c r="D1144" s="26">
        <v>0</v>
      </c>
      <c r="E1144" s="26">
        <v>0</v>
      </c>
      <c r="F1144" s="25"/>
      <c r="G1144" s="26">
        <v>750119018.50999999</v>
      </c>
      <c r="H1144" s="27">
        <v>0</v>
      </c>
      <c r="I1144" s="27">
        <v>750119018.50999999</v>
      </c>
    </row>
    <row r="1145" spans="1:9">
      <c r="A1145" s="38" t="e">
        <f>IF(#REF!=Sheet1!B1145,TRUE, FALSE)</f>
        <v>#REF!</v>
      </c>
      <c r="B1145" s="28">
        <v>7011004</v>
      </c>
      <c r="C1145" s="25" t="s">
        <v>752</v>
      </c>
      <c r="D1145" s="26">
        <v>0</v>
      </c>
      <c r="E1145" s="26">
        <v>0</v>
      </c>
      <c r="F1145" s="25"/>
      <c r="G1145" s="26">
        <v>633934477.92999995</v>
      </c>
      <c r="H1145" s="27">
        <v>0</v>
      </c>
      <c r="I1145" s="27">
        <v>633934477.92999995</v>
      </c>
    </row>
    <row r="1146" spans="1:9">
      <c r="A1146" s="38" t="e">
        <f>IF(#REF!=Sheet1!B1146,TRUE, FALSE)</f>
        <v>#REF!</v>
      </c>
      <c r="B1146" s="28">
        <v>7011102</v>
      </c>
      <c r="C1146" s="25" t="s">
        <v>282</v>
      </c>
      <c r="D1146" s="26">
        <v>0</v>
      </c>
      <c r="E1146" s="26">
        <v>0</v>
      </c>
      <c r="F1146" s="25"/>
      <c r="G1146" s="26">
        <v>276850880.12</v>
      </c>
      <c r="H1146" s="27">
        <v>0</v>
      </c>
      <c r="I1146" s="27">
        <v>276850880.12</v>
      </c>
    </row>
    <row r="1147" spans="1:9">
      <c r="A1147" s="38" t="e">
        <f>IF(#REF!=Sheet1!B1147,TRUE, FALSE)</f>
        <v>#REF!</v>
      </c>
      <c r="B1147" s="28">
        <v>7081004</v>
      </c>
      <c r="C1147" s="25" t="s">
        <v>753</v>
      </c>
      <c r="D1147" s="26">
        <v>0</v>
      </c>
      <c r="E1147" s="26">
        <v>0</v>
      </c>
      <c r="F1147" s="25"/>
      <c r="G1147" s="26">
        <v>5250106.66</v>
      </c>
      <c r="H1147" s="27">
        <v>0</v>
      </c>
      <c r="I1147" s="27">
        <v>5250106.66</v>
      </c>
    </row>
    <row r="1148" spans="1:9">
      <c r="A1148" s="38" t="e">
        <f>IF(#REF!=Sheet1!B1148,TRUE, FALSE)</f>
        <v>#REF!</v>
      </c>
      <c r="B1148" s="28">
        <v>7111001</v>
      </c>
      <c r="C1148" s="25" t="s">
        <v>812</v>
      </c>
      <c r="D1148" s="26">
        <v>0</v>
      </c>
      <c r="E1148" s="26">
        <v>0</v>
      </c>
      <c r="F1148" s="26">
        <v>114303201.65000001</v>
      </c>
      <c r="G1148" s="26">
        <v>155096326.81999999</v>
      </c>
      <c r="H1148" s="27">
        <v>0</v>
      </c>
      <c r="I1148" s="27">
        <v>40793125.170000002</v>
      </c>
    </row>
    <row r="1149" spans="1:9">
      <c r="A1149" s="38" t="e">
        <f>IF(#REF!=Sheet1!B1149,TRUE, FALSE)</f>
        <v>#REF!</v>
      </c>
      <c r="B1149" s="28">
        <v>7111004</v>
      </c>
      <c r="C1149" s="25" t="s">
        <v>754</v>
      </c>
      <c r="D1149" s="26">
        <v>0</v>
      </c>
      <c r="E1149" s="26">
        <v>0</v>
      </c>
      <c r="F1149" s="26">
        <v>6805360.8200000003</v>
      </c>
      <c r="G1149" s="26">
        <v>5938241.5300000003</v>
      </c>
      <c r="H1149" s="27">
        <v>867119.29</v>
      </c>
      <c r="I1149" s="27">
        <v>0</v>
      </c>
    </row>
    <row r="1150" spans="1:9">
      <c r="A1150" s="38" t="e">
        <f>IF(#REF!=Sheet1!B1150,TRUE, FALSE)</f>
        <v>#REF!</v>
      </c>
      <c r="B1150" s="28">
        <v>7111005</v>
      </c>
      <c r="C1150" s="25" t="s">
        <v>755</v>
      </c>
      <c r="D1150" s="26">
        <v>0</v>
      </c>
      <c r="E1150" s="26">
        <v>0</v>
      </c>
      <c r="F1150" s="26">
        <v>75416980.870000005</v>
      </c>
      <c r="G1150" s="26">
        <v>77947867.290000007</v>
      </c>
      <c r="H1150" s="27">
        <v>0</v>
      </c>
      <c r="I1150" s="27">
        <v>2530886.42</v>
      </c>
    </row>
    <row r="1151" spans="1:9">
      <c r="A1151" s="38" t="e">
        <f>IF(#REF!=Sheet1!B1151,TRUE, FALSE)</f>
        <v>#REF!</v>
      </c>
      <c r="B1151" s="28">
        <v>7111007</v>
      </c>
      <c r="C1151" s="25" t="s">
        <v>283</v>
      </c>
      <c r="D1151" s="26">
        <v>0</v>
      </c>
      <c r="E1151" s="26">
        <v>0</v>
      </c>
      <c r="F1151" s="26">
        <v>62435636.140000001</v>
      </c>
      <c r="G1151" s="26">
        <v>66032309.399999999</v>
      </c>
      <c r="H1151" s="27">
        <v>0</v>
      </c>
      <c r="I1151" s="27">
        <v>3596673.26</v>
      </c>
    </row>
    <row r="1152" spans="1:9">
      <c r="A1152" s="38" t="e">
        <f>IF(#REF!=Sheet1!B1152,TRUE, FALSE)</f>
        <v>#REF!</v>
      </c>
      <c r="B1152" s="28">
        <v>7111008</v>
      </c>
      <c r="C1152" s="25" t="s">
        <v>284</v>
      </c>
      <c r="D1152" s="26">
        <v>0</v>
      </c>
      <c r="E1152" s="26">
        <v>0</v>
      </c>
      <c r="F1152" s="26">
        <v>74439078.609999999</v>
      </c>
      <c r="G1152" s="26">
        <v>71162491.049999997</v>
      </c>
      <c r="H1152" s="27">
        <v>3276587.56</v>
      </c>
      <c r="I1152" s="27">
        <v>0</v>
      </c>
    </row>
    <row r="1153" spans="1:9">
      <c r="A1153" s="38" t="e">
        <f>IF(#REF!=Sheet1!B1153,TRUE, FALSE)</f>
        <v>#REF!</v>
      </c>
      <c r="B1153" s="28">
        <v>7111009</v>
      </c>
      <c r="C1153" s="25" t="s">
        <v>756</v>
      </c>
      <c r="D1153" s="26">
        <v>0</v>
      </c>
      <c r="E1153" s="26">
        <v>0</v>
      </c>
      <c r="F1153" s="26">
        <v>583746133</v>
      </c>
      <c r="G1153" s="26">
        <v>549395137</v>
      </c>
      <c r="H1153" s="27">
        <v>34350996</v>
      </c>
      <c r="I1153" s="27">
        <v>0</v>
      </c>
    </row>
    <row r="1154" spans="1:9">
      <c r="A1154" s="38" t="e">
        <f>IF(#REF!=Sheet1!B1154,TRUE, FALSE)</f>
        <v>#REF!</v>
      </c>
      <c r="B1154" s="28">
        <v>7121001</v>
      </c>
      <c r="C1154" s="25" t="s">
        <v>757</v>
      </c>
      <c r="D1154" s="26">
        <v>0</v>
      </c>
      <c r="E1154" s="26">
        <v>0</v>
      </c>
      <c r="F1154" s="26">
        <v>323698897</v>
      </c>
      <c r="G1154" s="26">
        <v>278259143</v>
      </c>
      <c r="H1154" s="27">
        <v>45439754</v>
      </c>
      <c r="I1154" s="27">
        <v>0</v>
      </c>
    </row>
    <row r="1155" spans="1:9">
      <c r="A1155" s="38" t="e">
        <f>IF(#REF!=Sheet1!B1155,TRUE, FALSE)</f>
        <v>#REF!</v>
      </c>
      <c r="B1155" s="28">
        <v>7121002</v>
      </c>
      <c r="C1155" s="25" t="s">
        <v>758</v>
      </c>
      <c r="D1155" s="26">
        <v>0</v>
      </c>
      <c r="E1155" s="26">
        <v>0</v>
      </c>
      <c r="F1155" s="26">
        <v>178906681</v>
      </c>
      <c r="G1155" s="26">
        <v>197270601</v>
      </c>
      <c r="H1155" s="27">
        <v>0</v>
      </c>
      <c r="I1155" s="27">
        <v>18363920</v>
      </c>
    </row>
    <row r="1156" spans="1:9">
      <c r="A1156" s="38" t="e">
        <f>IF(#REF!=Sheet1!B1156,TRUE, FALSE)</f>
        <v>#REF!</v>
      </c>
      <c r="B1156" s="28">
        <v>7121004</v>
      </c>
      <c r="C1156" s="25" t="s">
        <v>759</v>
      </c>
      <c r="D1156" s="26">
        <v>0</v>
      </c>
      <c r="E1156" s="26">
        <v>0</v>
      </c>
      <c r="F1156" s="26">
        <v>266745741</v>
      </c>
      <c r="G1156" s="26">
        <v>280158790</v>
      </c>
      <c r="H1156" s="27">
        <v>0</v>
      </c>
      <c r="I1156" s="27">
        <v>13413049</v>
      </c>
    </row>
    <row r="1157" spans="1:9">
      <c r="A1157" s="38" t="e">
        <f>IF(#REF!=Sheet1!B1157,TRUE, FALSE)</f>
        <v>#REF!</v>
      </c>
      <c r="B1157" s="28">
        <v>7121007</v>
      </c>
      <c r="C1157" s="25" t="s">
        <v>455</v>
      </c>
      <c r="D1157" s="26">
        <v>0</v>
      </c>
      <c r="E1157" s="26">
        <v>0</v>
      </c>
      <c r="F1157" s="25"/>
      <c r="G1157" s="26">
        <v>12133532</v>
      </c>
      <c r="H1157" s="27">
        <v>0</v>
      </c>
      <c r="I1157" s="27">
        <v>12133532</v>
      </c>
    </row>
    <row r="1158" spans="1:9">
      <c r="A1158" s="38" t="e">
        <f>IF(#REF!=Sheet1!B1158,TRUE, FALSE)</f>
        <v>#REF!</v>
      </c>
      <c r="B1158" s="28">
        <v>7691001</v>
      </c>
      <c r="C1158" s="25" t="s">
        <v>760</v>
      </c>
      <c r="D1158" s="26">
        <v>0</v>
      </c>
      <c r="E1158" s="26">
        <v>0</v>
      </c>
      <c r="F1158" s="26">
        <v>98528.11</v>
      </c>
      <c r="G1158" s="26">
        <v>578041071.83000004</v>
      </c>
      <c r="H1158" s="27">
        <v>0</v>
      </c>
      <c r="I1158" s="27">
        <v>577942543.72000003</v>
      </c>
    </row>
    <row r="1159" spans="1:9">
      <c r="A1159" s="38" t="e">
        <f>IF(#REF!=Sheet1!B1159,TRUE, FALSE)</f>
        <v>#REF!</v>
      </c>
      <c r="B1159" s="28">
        <v>7711001</v>
      </c>
      <c r="C1159" s="25" t="s">
        <v>456</v>
      </c>
      <c r="D1159" s="26">
        <v>0</v>
      </c>
      <c r="E1159" s="26">
        <v>0</v>
      </c>
      <c r="F1159" s="25"/>
      <c r="G1159" s="26">
        <v>68749.73</v>
      </c>
      <c r="H1159" s="27">
        <v>0</v>
      </c>
      <c r="I1159" s="27">
        <v>68749.73</v>
      </c>
    </row>
    <row r="1160" spans="1:9">
      <c r="A1160" s="38" t="e">
        <f>IF(#REF!=Sheet1!B1160,TRUE, FALSE)</f>
        <v>#REF!</v>
      </c>
      <c r="B1160" s="28">
        <v>890</v>
      </c>
      <c r="C1160" s="25" t="s">
        <v>761</v>
      </c>
      <c r="D1160" s="26">
        <v>0.01</v>
      </c>
      <c r="E1160" s="26">
        <v>0</v>
      </c>
      <c r="F1160" s="26">
        <v>1767274782.1099999</v>
      </c>
      <c r="G1160" s="26">
        <v>1767274782.1099999</v>
      </c>
      <c r="H1160" s="27">
        <v>0.01</v>
      </c>
      <c r="I1160" s="27">
        <v>0</v>
      </c>
    </row>
    <row r="1161" spans="1:9">
      <c r="B1161" s="21"/>
      <c r="C1161" s="20"/>
      <c r="D1161" s="24"/>
      <c r="E1161" s="24"/>
      <c r="F1161" s="23">
        <f>SUM(F1025:F1160)</f>
        <v>5965749444.5199995</v>
      </c>
      <c r="G1161" s="23">
        <f>SUM(G1025:G1160)</f>
        <v>6313086635.6399994</v>
      </c>
      <c r="H1161" s="23">
        <f>SUM(H1025:H1160)</f>
        <v>1987659771.4099996</v>
      </c>
      <c r="I1161" s="23">
        <f>SUM(I1025:I1160)</f>
        <v>2334996962.52</v>
      </c>
    </row>
    <row r="1162" spans="1:9">
      <c r="B1162" s="28"/>
      <c r="C1162" s="25"/>
      <c r="D1162" s="26"/>
      <c r="E1162" s="26"/>
      <c r="F1162" s="27"/>
      <c r="G1162" s="27"/>
      <c r="H1162" s="27"/>
      <c r="I1162" s="23">
        <f>I1161-H1161</f>
        <v>347337191.11000037</v>
      </c>
    </row>
    <row r="1163" spans="1:9">
      <c r="B1163" s="32"/>
      <c r="C1163" s="23"/>
      <c r="D1163" s="35">
        <f t="shared" ref="D1163:I1163" si="1">SUM(D7:D1160)</f>
        <v>34872378054.089996</v>
      </c>
      <c r="E1163" s="23">
        <f t="shared" si="1"/>
        <v>34872378054.099998</v>
      </c>
      <c r="F1163" s="23">
        <f t="shared" si="1"/>
        <v>38302651153.960007</v>
      </c>
      <c r="G1163" s="23">
        <f t="shared" si="1"/>
        <v>37955313962.840034</v>
      </c>
      <c r="H1163" s="23">
        <f t="shared" si="1"/>
        <v>38737754169.990044</v>
      </c>
      <c r="I1163" s="23">
        <f t="shared" si="1"/>
        <v>38390416978.880013</v>
      </c>
    </row>
    <row r="1164" spans="1:9">
      <c r="B1164" s="28" t="s">
        <v>285</v>
      </c>
      <c r="C1164" s="25"/>
      <c r="D1164" s="26"/>
      <c r="E1164" s="25"/>
      <c r="F1164" s="26">
        <v>22134200299.240002</v>
      </c>
      <c r="G1164" s="26">
        <v>22134200299.240002</v>
      </c>
      <c r="H1164" s="25"/>
      <c r="I1164" s="29">
        <f>H1163-I1163</f>
        <v>347337191.11003113</v>
      </c>
    </row>
    <row r="1165" spans="1:9">
      <c r="B1165" s="28" t="s">
        <v>457</v>
      </c>
      <c r="C1165" s="25" t="s">
        <v>458</v>
      </c>
      <c r="D1165" s="26"/>
      <c r="E1165" s="30"/>
      <c r="F1165" s="26">
        <f>F1163-F1164</f>
        <v>16168450854.720005</v>
      </c>
      <c r="G1165" s="26">
        <f>G1163-G1164</f>
        <v>15821113663.600033</v>
      </c>
      <c r="H1165" s="25"/>
      <c r="I1165" s="25"/>
    </row>
  </sheetData>
  <autoFilter ref="A1:A1165"/>
  <mergeCells count="3">
    <mergeCell ref="D5:E5"/>
    <mergeCell ref="F5:G5"/>
    <mergeCell ref="H5:I5"/>
  </mergeCells>
  <phoneticPr fontId="5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G30" sqref="G30"/>
    </sheetView>
  </sheetViews>
  <sheetFormatPr defaultRowHeight="15.75"/>
  <cols>
    <col min="1" max="1" width="6.42578125" style="1" bestFit="1" customWidth="1"/>
    <col min="2" max="2" width="42" style="1" bestFit="1" customWidth="1"/>
    <col min="3" max="3" width="9.5703125" style="1" bestFit="1" customWidth="1"/>
    <col min="4" max="6" width="7.5703125" style="1" customWidth="1"/>
    <col min="7" max="7" width="27.42578125" style="1" customWidth="1"/>
    <col min="8" max="8" width="21" style="1" customWidth="1"/>
    <col min="9" max="9" width="20" style="1" customWidth="1"/>
    <col min="10" max="10" width="16" style="1" bestFit="1" customWidth="1"/>
    <col min="11" max="16384" width="9.140625" style="1"/>
  </cols>
  <sheetData>
    <row r="1" spans="1:10">
      <c r="B1" s="582" t="s">
        <v>822</v>
      </c>
      <c r="C1" s="583"/>
      <c r="D1" s="583"/>
      <c r="E1" s="583"/>
      <c r="F1" s="583"/>
      <c r="G1" s="583"/>
      <c r="H1" s="583"/>
      <c r="I1" s="583"/>
      <c r="J1" s="584"/>
    </row>
    <row r="2" spans="1:10">
      <c r="B2" s="2"/>
      <c r="C2" s="9"/>
      <c r="D2" s="9"/>
      <c r="E2" s="9"/>
      <c r="F2" s="9"/>
      <c r="G2" s="585" t="s">
        <v>861</v>
      </c>
      <c r="H2" s="586"/>
      <c r="I2" s="586"/>
      <c r="J2" s="587"/>
    </row>
    <row r="3" spans="1:10" ht="47.25">
      <c r="B3" s="3" t="s">
        <v>860</v>
      </c>
      <c r="C3" s="3" t="s">
        <v>862</v>
      </c>
      <c r="D3" s="3" t="s">
        <v>863</v>
      </c>
      <c r="E3" s="3" t="s">
        <v>864</v>
      </c>
      <c r="F3" s="3" t="s">
        <v>865</v>
      </c>
      <c r="G3" s="5" t="s">
        <v>823</v>
      </c>
      <c r="H3" s="5" t="s">
        <v>824</v>
      </c>
      <c r="I3" s="5" t="s">
        <v>825</v>
      </c>
      <c r="J3" s="5" t="s">
        <v>826</v>
      </c>
    </row>
    <row r="4" spans="1:10">
      <c r="A4" s="1" t="str">
        <f>LEFT(B4,4)</f>
        <v>1013</v>
      </c>
      <c r="B4" s="4" t="s">
        <v>827</v>
      </c>
      <c r="C4" s="11" t="s">
        <v>821</v>
      </c>
      <c r="D4" s="11"/>
      <c r="E4" s="11"/>
      <c r="F4" s="11" t="s">
        <v>821</v>
      </c>
      <c r="G4" s="6"/>
      <c r="H4" s="6">
        <v>11111814.76</v>
      </c>
      <c r="I4" s="6"/>
      <c r="J4" s="8">
        <f t="shared" ref="J4:J35" si="0">+SUM(G4:I4)</f>
        <v>11111814.76</v>
      </c>
    </row>
    <row r="5" spans="1:10">
      <c r="A5" s="1" t="str">
        <f>LEFT(B5,4)</f>
        <v>1051</v>
      </c>
      <c r="B5" s="4" t="s">
        <v>828</v>
      </c>
      <c r="C5" s="11">
        <v>3152</v>
      </c>
      <c r="D5" s="11"/>
      <c r="E5" s="11"/>
      <c r="F5" s="11">
        <v>3174</v>
      </c>
      <c r="G5" s="6"/>
      <c r="H5" s="7">
        <v>-92696</v>
      </c>
      <c r="I5" s="6"/>
      <c r="J5" s="8">
        <f t="shared" si="0"/>
        <v>-92696</v>
      </c>
    </row>
    <row r="6" spans="1:10">
      <c r="A6" s="1" t="str">
        <f>LEFT(B6,3)</f>
        <v>331</v>
      </c>
      <c r="B6" s="4" t="s">
        <v>829</v>
      </c>
      <c r="C6" s="11">
        <v>3148</v>
      </c>
      <c r="D6" s="11">
        <v>3174</v>
      </c>
      <c r="E6" s="11">
        <v>3164</v>
      </c>
      <c r="F6" s="11"/>
      <c r="G6" s="7">
        <v>-6420</v>
      </c>
      <c r="H6" s="6"/>
      <c r="I6" s="7">
        <v>-4200</v>
      </c>
      <c r="J6" s="8">
        <f t="shared" si="0"/>
        <v>-10620</v>
      </c>
    </row>
    <row r="7" spans="1:10">
      <c r="A7" s="1" t="str">
        <f t="shared" ref="A7:A36" si="1">LEFT(B7,3)</f>
        <v>337</v>
      </c>
      <c r="B7" s="4" t="s">
        <v>830</v>
      </c>
      <c r="C7" s="11">
        <v>3151</v>
      </c>
      <c r="D7" s="11">
        <v>3174</v>
      </c>
      <c r="E7" s="11"/>
      <c r="F7" s="11">
        <v>3174</v>
      </c>
      <c r="G7" s="7">
        <v>-18168</v>
      </c>
      <c r="H7" s="7">
        <v>-500</v>
      </c>
      <c r="I7" s="6"/>
      <c r="J7" s="8">
        <f t="shared" si="0"/>
        <v>-18668</v>
      </c>
    </row>
    <row r="8" spans="1:10">
      <c r="A8" s="1" t="str">
        <f t="shared" si="1"/>
        <v>345</v>
      </c>
      <c r="B8" s="4" t="s">
        <v>831</v>
      </c>
      <c r="C8" s="11">
        <v>3147</v>
      </c>
      <c r="D8" s="11">
        <v>3174</v>
      </c>
      <c r="E8" s="11"/>
      <c r="F8" s="11"/>
      <c r="G8" s="7">
        <v>-20</v>
      </c>
      <c r="H8" s="6"/>
      <c r="I8" s="6"/>
      <c r="J8" s="8">
        <f t="shared" si="0"/>
        <v>-20</v>
      </c>
    </row>
    <row r="9" spans="1:10">
      <c r="A9" s="1" t="str">
        <f t="shared" si="1"/>
        <v>349</v>
      </c>
      <c r="B9" s="4" t="s">
        <v>832</v>
      </c>
      <c r="C9" s="11">
        <v>3152</v>
      </c>
      <c r="D9" s="11"/>
      <c r="E9" s="11"/>
      <c r="F9" s="11">
        <v>3174</v>
      </c>
      <c r="G9" s="6"/>
      <c r="H9" s="7">
        <v>-600</v>
      </c>
      <c r="I9" s="6"/>
      <c r="J9" s="8">
        <f t="shared" si="0"/>
        <v>-600</v>
      </c>
    </row>
    <row r="10" spans="1:10">
      <c r="A10" s="1" t="str">
        <f t="shared" si="1"/>
        <v>351</v>
      </c>
      <c r="B10" s="4" t="s">
        <v>833</v>
      </c>
      <c r="C10" s="11">
        <v>3147</v>
      </c>
      <c r="D10" s="11"/>
      <c r="E10" s="11">
        <v>3164</v>
      </c>
      <c r="F10" s="11"/>
      <c r="G10" s="6"/>
      <c r="H10" s="6"/>
      <c r="I10" s="7">
        <v>-50000</v>
      </c>
      <c r="J10" s="8">
        <f t="shared" si="0"/>
        <v>-50000</v>
      </c>
    </row>
    <row r="11" spans="1:10">
      <c r="A11" s="1" t="str">
        <f t="shared" si="1"/>
        <v>354</v>
      </c>
      <c r="B11" s="4" t="s">
        <v>834</v>
      </c>
      <c r="C11" s="11">
        <v>3151</v>
      </c>
      <c r="D11" s="11">
        <v>3174</v>
      </c>
      <c r="E11" s="11">
        <v>3164</v>
      </c>
      <c r="F11" s="11"/>
      <c r="G11" s="7">
        <v>-17593.330000000002</v>
      </c>
      <c r="H11" s="6"/>
      <c r="I11" s="7">
        <v>-17200.009999999998</v>
      </c>
      <c r="J11" s="8">
        <f t="shared" si="0"/>
        <v>-34793.339999999997</v>
      </c>
    </row>
    <row r="12" spans="1:10">
      <c r="A12" s="1" t="str">
        <f t="shared" si="1"/>
        <v>402</v>
      </c>
      <c r="B12" s="4" t="s">
        <v>835</v>
      </c>
      <c r="C12" s="11">
        <v>3148</v>
      </c>
      <c r="D12" s="11">
        <v>3174</v>
      </c>
      <c r="E12" s="11">
        <v>3164</v>
      </c>
      <c r="F12" s="11">
        <v>3174</v>
      </c>
      <c r="G12" s="7">
        <v>-188115</v>
      </c>
      <c r="H12" s="7">
        <v>-43204</v>
      </c>
      <c r="I12" s="7">
        <v>-139038</v>
      </c>
      <c r="J12" s="8">
        <f t="shared" si="0"/>
        <v>-370357</v>
      </c>
    </row>
    <row r="13" spans="1:10">
      <c r="A13" s="1" t="str">
        <f t="shared" si="1"/>
        <v>478</v>
      </c>
      <c r="B13" s="4" t="s">
        <v>836</v>
      </c>
      <c r="C13" s="11">
        <v>3152</v>
      </c>
      <c r="D13" s="11">
        <v>3173</v>
      </c>
      <c r="E13" s="11"/>
      <c r="F13" s="11"/>
      <c r="G13" s="7">
        <v>-880000</v>
      </c>
      <c r="H13" s="6"/>
      <c r="I13" s="6"/>
      <c r="J13" s="8">
        <f t="shared" si="0"/>
        <v>-880000</v>
      </c>
    </row>
    <row r="14" spans="1:10">
      <c r="A14" s="1" t="str">
        <f t="shared" si="1"/>
        <v>480</v>
      </c>
      <c r="B14" s="4" t="s">
        <v>837</v>
      </c>
      <c r="C14" s="11">
        <v>3149</v>
      </c>
      <c r="D14" s="11">
        <v>3173</v>
      </c>
      <c r="E14" s="11"/>
      <c r="F14" s="11"/>
      <c r="G14" s="7">
        <v>-57760</v>
      </c>
      <c r="H14" s="6"/>
      <c r="I14" s="6"/>
      <c r="J14" s="8">
        <f t="shared" si="0"/>
        <v>-57760</v>
      </c>
    </row>
    <row r="15" spans="1:10">
      <c r="A15" s="1" t="str">
        <f t="shared" si="1"/>
        <v>481</v>
      </c>
      <c r="B15" s="4" t="s">
        <v>838</v>
      </c>
      <c r="C15" s="11">
        <v>3152</v>
      </c>
      <c r="D15" s="11">
        <v>3173</v>
      </c>
      <c r="E15" s="11"/>
      <c r="F15" s="11"/>
      <c r="G15" s="7">
        <v>-260436</v>
      </c>
      <c r="H15" s="6"/>
      <c r="I15" s="6"/>
      <c r="J15" s="8">
        <f t="shared" si="0"/>
        <v>-260436</v>
      </c>
    </row>
    <row r="16" spans="1:10">
      <c r="A16" s="1" t="str">
        <f t="shared" si="1"/>
        <v>482</v>
      </c>
      <c r="B16" s="4" t="s">
        <v>839</v>
      </c>
      <c r="C16" s="11">
        <v>3152</v>
      </c>
      <c r="D16" s="11">
        <v>3173</v>
      </c>
      <c r="E16" s="11"/>
      <c r="F16" s="11"/>
      <c r="G16" s="7">
        <v>-94380</v>
      </c>
      <c r="H16" s="6"/>
      <c r="I16" s="6"/>
      <c r="J16" s="8">
        <f t="shared" si="0"/>
        <v>-94380</v>
      </c>
    </row>
    <row r="17" spans="1:10">
      <c r="A17" s="1" t="str">
        <f t="shared" si="1"/>
        <v>520</v>
      </c>
      <c r="B17" s="4" t="s">
        <v>840</v>
      </c>
      <c r="C17" s="11">
        <v>3152</v>
      </c>
      <c r="D17" s="11">
        <v>3174</v>
      </c>
      <c r="E17" s="11">
        <v>3164</v>
      </c>
      <c r="F17" s="11"/>
      <c r="G17" s="7">
        <v>-112856.88</v>
      </c>
      <c r="H17" s="6"/>
      <c r="I17" s="7">
        <v>-3930</v>
      </c>
      <c r="J17" s="8">
        <f t="shared" si="0"/>
        <v>-116786.88</v>
      </c>
    </row>
    <row r="18" spans="1:10">
      <c r="A18" s="1" t="str">
        <f t="shared" si="1"/>
        <v>530</v>
      </c>
      <c r="B18" s="4" t="s">
        <v>841</v>
      </c>
      <c r="C18" s="11">
        <v>3152</v>
      </c>
      <c r="D18" s="11"/>
      <c r="E18" s="11"/>
      <c r="F18" s="11">
        <v>3174</v>
      </c>
      <c r="G18" s="6"/>
      <c r="H18" s="7">
        <v>-121109</v>
      </c>
      <c r="I18" s="6"/>
      <c r="J18" s="8">
        <f t="shared" si="0"/>
        <v>-121109</v>
      </c>
    </row>
    <row r="19" spans="1:10">
      <c r="A19" s="1" t="str">
        <f t="shared" si="1"/>
        <v>580</v>
      </c>
      <c r="B19" s="4" t="s">
        <v>842</v>
      </c>
      <c r="C19" s="11">
        <v>3152</v>
      </c>
      <c r="D19" s="11"/>
      <c r="E19" s="11"/>
      <c r="F19" s="11">
        <v>3174</v>
      </c>
      <c r="G19" s="6"/>
      <c r="H19" s="7">
        <v>-100453.62</v>
      </c>
      <c r="I19" s="6"/>
      <c r="J19" s="8">
        <f t="shared" si="0"/>
        <v>-100453.62</v>
      </c>
    </row>
    <row r="20" spans="1:10">
      <c r="A20" s="1" t="str">
        <f t="shared" si="1"/>
        <v>581</v>
      </c>
      <c r="B20" s="4" t="s">
        <v>843</v>
      </c>
      <c r="C20" s="11">
        <v>3152</v>
      </c>
      <c r="D20" s="11"/>
      <c r="E20" s="11">
        <v>3164</v>
      </c>
      <c r="F20" s="11"/>
      <c r="G20" s="6"/>
      <c r="H20" s="6"/>
      <c r="I20" s="7">
        <v>-35600</v>
      </c>
      <c r="J20" s="8">
        <f t="shared" si="0"/>
        <v>-35600</v>
      </c>
    </row>
    <row r="21" spans="1:10">
      <c r="A21" s="1" t="str">
        <f t="shared" si="1"/>
        <v>582</v>
      </c>
      <c r="B21" s="4" t="s">
        <v>844</v>
      </c>
      <c r="C21" s="11">
        <v>3152</v>
      </c>
      <c r="D21" s="11"/>
      <c r="E21" s="11">
        <v>3164</v>
      </c>
      <c r="F21" s="11"/>
      <c r="G21" s="6"/>
      <c r="H21" s="6"/>
      <c r="I21" s="7">
        <v>-268500</v>
      </c>
      <c r="J21" s="8">
        <f t="shared" si="0"/>
        <v>-268500</v>
      </c>
    </row>
    <row r="22" spans="1:10">
      <c r="A22" s="1" t="str">
        <f t="shared" si="1"/>
        <v>585</v>
      </c>
      <c r="B22" s="4" t="s">
        <v>845</v>
      </c>
      <c r="C22" s="11">
        <v>3152</v>
      </c>
      <c r="D22" s="11"/>
      <c r="E22" s="11"/>
      <c r="F22" s="11">
        <v>3174</v>
      </c>
      <c r="G22" s="6"/>
      <c r="H22" s="7">
        <v>-7564.5</v>
      </c>
      <c r="I22" s="6"/>
      <c r="J22" s="8">
        <f t="shared" si="0"/>
        <v>-7564.5</v>
      </c>
    </row>
    <row r="23" spans="1:10">
      <c r="A23" s="1" t="str">
        <f t="shared" si="1"/>
        <v>586</v>
      </c>
      <c r="B23" s="4" t="s">
        <v>846</v>
      </c>
      <c r="C23" s="11">
        <v>3152</v>
      </c>
      <c r="D23" s="11">
        <v>3174</v>
      </c>
      <c r="E23" s="11"/>
      <c r="F23" s="11">
        <v>3174</v>
      </c>
      <c r="G23" s="7">
        <v>-24000</v>
      </c>
      <c r="H23" s="7">
        <v>-6990</v>
      </c>
      <c r="I23" s="6"/>
      <c r="J23" s="8">
        <f t="shared" si="0"/>
        <v>-30990</v>
      </c>
    </row>
    <row r="24" spans="1:10">
      <c r="A24" s="1" t="str">
        <f t="shared" si="1"/>
        <v>590</v>
      </c>
      <c r="B24" s="4" t="s">
        <v>847</v>
      </c>
      <c r="C24" s="11">
        <v>3152</v>
      </c>
      <c r="D24" s="11">
        <v>3174</v>
      </c>
      <c r="E24" s="11"/>
      <c r="F24" s="11"/>
      <c r="G24" s="7">
        <v>-99478.34</v>
      </c>
      <c r="H24" s="6"/>
      <c r="I24" s="6"/>
      <c r="J24" s="8">
        <f t="shared" si="0"/>
        <v>-99478.34</v>
      </c>
    </row>
    <row r="25" spans="1:10">
      <c r="A25" s="1" t="str">
        <f t="shared" si="1"/>
        <v>591</v>
      </c>
      <c r="B25" s="4" t="s">
        <v>848</v>
      </c>
      <c r="C25" s="11">
        <v>3152</v>
      </c>
      <c r="D25" s="11">
        <v>3173</v>
      </c>
      <c r="E25" s="11"/>
      <c r="F25" s="11"/>
      <c r="G25" s="7">
        <v>-872442.82</v>
      </c>
      <c r="H25" s="6"/>
      <c r="I25" s="6"/>
      <c r="J25" s="8">
        <f t="shared" si="0"/>
        <v>-872442.82</v>
      </c>
    </row>
    <row r="26" spans="1:10">
      <c r="A26" s="1" t="str">
        <f t="shared" si="1"/>
        <v>592</v>
      </c>
      <c r="B26" s="4" t="s">
        <v>849</v>
      </c>
      <c r="C26" s="11">
        <v>3152</v>
      </c>
      <c r="D26" s="11">
        <v>3173</v>
      </c>
      <c r="E26" s="11"/>
      <c r="F26" s="11"/>
      <c r="G26" s="7">
        <v>-146966.67000000001</v>
      </c>
      <c r="H26" s="6"/>
      <c r="I26" s="6"/>
      <c r="J26" s="8">
        <f t="shared" si="0"/>
        <v>-146966.67000000001</v>
      </c>
    </row>
    <row r="27" spans="1:10">
      <c r="A27" s="1" t="str">
        <f t="shared" si="1"/>
        <v>594</v>
      </c>
      <c r="B27" s="4" t="s">
        <v>850</v>
      </c>
      <c r="C27" s="11">
        <v>3152</v>
      </c>
      <c r="D27" s="11">
        <v>3173</v>
      </c>
      <c r="E27" s="11"/>
      <c r="F27" s="11"/>
      <c r="G27" s="7">
        <v>-103703.34</v>
      </c>
      <c r="H27" s="6"/>
      <c r="I27" s="6"/>
      <c r="J27" s="8">
        <f t="shared" si="0"/>
        <v>-103703.34</v>
      </c>
    </row>
    <row r="28" spans="1:10">
      <c r="A28" s="1" t="str">
        <f t="shared" si="1"/>
        <v>597</v>
      </c>
      <c r="B28" s="4" t="s">
        <v>851</v>
      </c>
      <c r="C28" s="11">
        <v>3152</v>
      </c>
      <c r="D28" s="11">
        <v>3173</v>
      </c>
      <c r="E28" s="11"/>
      <c r="F28" s="11"/>
      <c r="G28" s="7">
        <v>-12325</v>
      </c>
      <c r="H28" s="6"/>
      <c r="I28" s="6"/>
      <c r="J28" s="8">
        <f t="shared" si="0"/>
        <v>-12325</v>
      </c>
    </row>
    <row r="29" spans="1:10">
      <c r="A29" s="1" t="str">
        <f t="shared" si="1"/>
        <v>710</v>
      </c>
      <c r="B29" s="4" t="s">
        <v>852</v>
      </c>
      <c r="C29" s="11">
        <v>3150</v>
      </c>
      <c r="D29" s="11">
        <v>3172</v>
      </c>
      <c r="E29" s="11">
        <v>3161</v>
      </c>
      <c r="F29" s="11"/>
      <c r="G29" s="7">
        <v>-1408330</v>
      </c>
      <c r="H29" s="6"/>
      <c r="I29" s="7">
        <v>-748764</v>
      </c>
      <c r="J29" s="8">
        <f t="shared" si="0"/>
        <v>-2157094</v>
      </c>
    </row>
    <row r="30" spans="1:10">
      <c r="A30" s="1" t="str">
        <f t="shared" si="1"/>
        <v>720</v>
      </c>
      <c r="B30" s="4" t="s">
        <v>853</v>
      </c>
      <c r="C30" s="11">
        <v>3150</v>
      </c>
      <c r="D30" s="11">
        <v>3172</v>
      </c>
      <c r="E30" s="11">
        <v>3161</v>
      </c>
      <c r="F30" s="11"/>
      <c r="G30" s="7">
        <v>-281768</v>
      </c>
      <c r="H30" s="6"/>
      <c r="I30" s="7">
        <v>-150285</v>
      </c>
      <c r="J30" s="8">
        <f t="shared" si="0"/>
        <v>-432053</v>
      </c>
    </row>
    <row r="31" spans="1:10">
      <c r="A31" s="1" t="str">
        <f t="shared" si="1"/>
        <v>730</v>
      </c>
      <c r="B31" s="4" t="s">
        <v>854</v>
      </c>
      <c r="C31" s="11">
        <v>3150</v>
      </c>
      <c r="D31" s="11">
        <v>3172</v>
      </c>
      <c r="E31" s="11"/>
      <c r="F31" s="11"/>
      <c r="G31" s="7">
        <v>-48888</v>
      </c>
      <c r="H31" s="6"/>
      <c r="I31" s="6"/>
      <c r="J31" s="8">
        <f t="shared" si="0"/>
        <v>-48888</v>
      </c>
    </row>
    <row r="32" spans="1:10">
      <c r="A32" s="1" t="str">
        <f t="shared" si="1"/>
        <v>750</v>
      </c>
      <c r="B32" s="4" t="s">
        <v>855</v>
      </c>
      <c r="C32" s="11">
        <v>3150</v>
      </c>
      <c r="D32" s="11">
        <v>3173</v>
      </c>
      <c r="E32" s="11"/>
      <c r="F32" s="11"/>
      <c r="G32" s="7">
        <v>-186300</v>
      </c>
      <c r="H32" s="6"/>
      <c r="I32" s="6"/>
      <c r="J32" s="8">
        <f t="shared" si="0"/>
        <v>-186300</v>
      </c>
    </row>
    <row r="33" spans="1:10">
      <c r="A33" s="1" t="str">
        <f t="shared" si="1"/>
        <v>751</v>
      </c>
      <c r="B33" s="4" t="s">
        <v>856</v>
      </c>
      <c r="C33" s="11">
        <v>3152</v>
      </c>
      <c r="D33" s="11">
        <v>3173</v>
      </c>
      <c r="E33" s="11"/>
      <c r="F33" s="11"/>
      <c r="G33" s="7">
        <v>-58459</v>
      </c>
      <c r="H33" s="6"/>
      <c r="I33" s="6"/>
      <c r="J33" s="8">
        <f t="shared" si="0"/>
        <v>-58459</v>
      </c>
    </row>
    <row r="34" spans="1:10">
      <c r="A34" s="1" t="str">
        <f t="shared" si="1"/>
        <v>910</v>
      </c>
      <c r="B34" s="4" t="s">
        <v>857</v>
      </c>
      <c r="C34" s="11">
        <v>3152</v>
      </c>
      <c r="D34" s="11">
        <v>3173</v>
      </c>
      <c r="E34" s="11"/>
      <c r="F34" s="11"/>
      <c r="G34" s="7">
        <v>-41116</v>
      </c>
      <c r="H34" s="6"/>
      <c r="I34" s="6"/>
      <c r="J34" s="8">
        <f t="shared" si="0"/>
        <v>-41116</v>
      </c>
    </row>
    <row r="35" spans="1:10">
      <c r="A35" s="1" t="str">
        <f t="shared" si="1"/>
        <v>940</v>
      </c>
      <c r="B35" s="4" t="s">
        <v>858</v>
      </c>
      <c r="C35" s="11" t="s">
        <v>821</v>
      </c>
      <c r="D35" s="11"/>
      <c r="E35" s="11"/>
      <c r="F35" s="11" t="s">
        <v>821</v>
      </c>
      <c r="G35" s="6"/>
      <c r="H35" s="7">
        <v>-4509297.6100000003</v>
      </c>
      <c r="I35" s="6"/>
      <c r="J35" s="8">
        <f t="shared" si="0"/>
        <v>-4509297.6100000003</v>
      </c>
    </row>
    <row r="36" spans="1:10">
      <c r="A36" s="1" t="str">
        <f t="shared" si="1"/>
        <v>960</v>
      </c>
      <c r="B36" s="4" t="s">
        <v>859</v>
      </c>
      <c r="C36" s="11">
        <v>3152</v>
      </c>
      <c r="D36" s="11">
        <v>3173</v>
      </c>
      <c r="E36" s="11"/>
      <c r="F36" s="11"/>
      <c r="G36" s="7">
        <v>-176000</v>
      </c>
      <c r="H36" s="6"/>
      <c r="I36" s="6"/>
      <c r="J36" s="8">
        <f>+SUM(G36:I36)</f>
        <v>-176000</v>
      </c>
    </row>
    <row r="37" spans="1:10">
      <c r="B37" s="5" t="s">
        <v>826</v>
      </c>
      <c r="C37" s="5"/>
      <c r="D37" s="5"/>
      <c r="E37" s="5"/>
      <c r="F37" s="5"/>
      <c r="G37" s="10">
        <f>SUM(G4:G36)</f>
        <v>-5095526.38</v>
      </c>
      <c r="H37" s="10">
        <f>SUM(H4:H36)</f>
        <v>6229400.0300000003</v>
      </c>
      <c r="I37" s="10">
        <f>SUM(I4:I36)</f>
        <v>-1417517.01</v>
      </c>
      <c r="J37" s="10">
        <f>SUM(J4:J36)</f>
        <v>-283643.36000000034</v>
      </c>
    </row>
  </sheetData>
  <autoFilter ref="A3:J37"/>
  <mergeCells count="2">
    <mergeCell ref="B1:J1"/>
    <mergeCell ref="G2:J2"/>
  </mergeCells>
  <phoneticPr fontId="5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"/>
  <sheetViews>
    <sheetView workbookViewId="0">
      <pane xSplit="3" ySplit="6" topLeftCell="D106" activePane="bottomRight" state="frozen"/>
      <selection pane="topRight" activeCell="D1" sqref="D1"/>
      <selection pane="bottomLeft" activeCell="A7" sqref="A7"/>
      <selection pane="bottomRight" activeCell="F108" sqref="F108"/>
    </sheetView>
  </sheetViews>
  <sheetFormatPr defaultRowHeight="15" outlineLevelCol="1"/>
  <cols>
    <col min="1" max="1" width="12.85546875" style="33" customWidth="1"/>
    <col min="2" max="2" width="39.140625" style="31" customWidth="1"/>
    <col min="3" max="3" width="5.7109375" style="31" bestFit="1" customWidth="1"/>
    <col min="4" max="4" width="17.7109375" style="31" bestFit="1" customWidth="1"/>
    <col min="5" max="5" width="16.85546875" style="31" bestFit="1" customWidth="1"/>
    <col min="6" max="7" width="18.5703125" style="31" customWidth="1" outlineLevel="1"/>
    <col min="8" max="8" width="16.140625" bestFit="1" customWidth="1"/>
    <col min="9" max="9" width="15.42578125" bestFit="1" customWidth="1"/>
    <col min="17" max="17" width="9.85546875" bestFit="1" customWidth="1"/>
  </cols>
  <sheetData>
    <row r="1" spans="1:18">
      <c r="A1" s="28" t="s">
        <v>293</v>
      </c>
      <c r="B1" s="25" t="s">
        <v>294</v>
      </c>
      <c r="C1" s="25">
        <v>4</v>
      </c>
      <c r="D1" s="25" t="s">
        <v>295</v>
      </c>
      <c r="E1" s="25">
        <v>4</v>
      </c>
    </row>
    <row r="2" spans="1:18">
      <c r="A2" s="28" t="s">
        <v>459</v>
      </c>
      <c r="B2" s="25"/>
      <c r="C2" s="25"/>
      <c r="D2" s="25"/>
      <c r="E2" s="25"/>
    </row>
    <row r="3" spans="1:18">
      <c r="A3" s="28" t="s">
        <v>297</v>
      </c>
      <c r="B3" s="25" t="s">
        <v>460</v>
      </c>
      <c r="C3" s="25"/>
      <c r="D3" s="25"/>
      <c r="E3" s="25"/>
    </row>
    <row r="4" spans="1:18">
      <c r="A4" s="28" t="s">
        <v>461</v>
      </c>
      <c r="B4" s="25" t="s">
        <v>462</v>
      </c>
      <c r="C4" s="25"/>
      <c r="D4" s="25"/>
      <c r="E4" s="25"/>
    </row>
    <row r="5" spans="1:18" ht="22.5" customHeight="1">
      <c r="A5" s="28" t="s">
        <v>299</v>
      </c>
      <c r="B5" s="28">
        <v>2008</v>
      </c>
      <c r="C5" s="25"/>
      <c r="D5" s="46"/>
      <c r="E5" s="25"/>
      <c r="H5" s="590" t="s">
        <v>301</v>
      </c>
      <c r="I5" s="590"/>
      <c r="K5" s="591" t="s">
        <v>762</v>
      </c>
      <c r="L5" s="591"/>
      <c r="M5" s="591" t="s">
        <v>763</v>
      </c>
      <c r="N5" s="591"/>
      <c r="O5" s="592" t="s">
        <v>814</v>
      </c>
      <c r="P5" s="593"/>
      <c r="Q5" s="588" t="s">
        <v>815</v>
      </c>
      <c r="R5" s="589"/>
    </row>
    <row r="6" spans="1:18" s="47" customFormat="1">
      <c r="A6" s="60" t="s">
        <v>463</v>
      </c>
      <c r="B6" s="61" t="s">
        <v>302</v>
      </c>
      <c r="C6" s="61" t="s">
        <v>464</v>
      </c>
      <c r="D6" s="62" t="s">
        <v>871</v>
      </c>
      <c r="E6" s="62" t="s">
        <v>872</v>
      </c>
      <c r="F6" s="63" t="s">
        <v>301</v>
      </c>
      <c r="G6" s="63"/>
      <c r="H6" s="62" t="s">
        <v>871</v>
      </c>
      <c r="I6" s="62" t="s">
        <v>872</v>
      </c>
      <c r="K6" s="19" t="s">
        <v>567</v>
      </c>
      <c r="L6" s="19" t="s">
        <v>568</v>
      </c>
      <c r="M6" s="19" t="s">
        <v>567</v>
      </c>
      <c r="N6" s="19" t="s">
        <v>568</v>
      </c>
      <c r="O6" s="12" t="s">
        <v>567</v>
      </c>
      <c r="P6" s="12" t="s">
        <v>568</v>
      </c>
      <c r="Q6" s="13" t="s">
        <v>567</v>
      </c>
      <c r="R6" s="13" t="s">
        <v>568</v>
      </c>
    </row>
    <row r="7" spans="1:18">
      <c r="A7" s="84">
        <v>6011105</v>
      </c>
      <c r="B7" s="85" t="s">
        <v>681</v>
      </c>
      <c r="C7" s="64">
        <v>1</v>
      </c>
      <c r="D7" s="65">
        <v>409749.6</v>
      </c>
      <c r="E7" s="65"/>
      <c r="F7" s="65">
        <f t="shared" ref="F7:F41" si="0">D7-E7</f>
        <v>409749.6</v>
      </c>
      <c r="G7" s="65"/>
      <c r="H7" s="65">
        <f t="shared" ref="H7:H41" si="1">IF(F7&gt;0,F7,0)</f>
        <v>409749.6</v>
      </c>
      <c r="I7" s="65">
        <f t="shared" ref="I7:I41" si="2">IF(F7&lt;0,-F7,0)</f>
        <v>0</v>
      </c>
      <c r="J7" s="48" t="e">
        <f>IF(A7=#REF!,TRUE,FALSE)</f>
        <v>#REF!</v>
      </c>
      <c r="K7" s="14">
        <v>3120</v>
      </c>
      <c r="L7" s="14">
        <v>3111</v>
      </c>
      <c r="M7" s="15">
        <v>3146</v>
      </c>
      <c r="N7" s="15">
        <v>3146</v>
      </c>
      <c r="O7" s="14" t="e">
        <f>VLOOKUP(K7,#REF!,2,FALSE)</f>
        <v>#REF!</v>
      </c>
      <c r="P7" s="14" t="e">
        <f>VLOOKUP(L7,#REF!,2,FALSE)</f>
        <v>#REF!</v>
      </c>
    </row>
    <row r="8" spans="1:18">
      <c r="A8" s="84">
        <v>6011116</v>
      </c>
      <c r="B8" s="85" t="s">
        <v>682</v>
      </c>
      <c r="C8" s="64">
        <v>2</v>
      </c>
      <c r="D8" s="65">
        <v>5338993.93</v>
      </c>
      <c r="E8" s="65"/>
      <c r="F8" s="65">
        <f t="shared" si="0"/>
        <v>5338993.93</v>
      </c>
      <c r="G8" s="65"/>
      <c r="H8" s="65">
        <f t="shared" si="1"/>
        <v>5338993.93</v>
      </c>
      <c r="I8" s="65">
        <f t="shared" si="2"/>
        <v>0</v>
      </c>
      <c r="J8" s="48" t="e">
        <f>IF(A8=#REF!,TRUE,FALSE)</f>
        <v>#REF!</v>
      </c>
      <c r="K8" s="14">
        <v>3120</v>
      </c>
      <c r="L8" s="14">
        <v>3111</v>
      </c>
      <c r="M8" s="15">
        <v>3146</v>
      </c>
      <c r="N8" s="15">
        <v>3146</v>
      </c>
      <c r="O8" s="14" t="e">
        <f>VLOOKUP(K8,#REF!,2,FALSE)</f>
        <v>#REF!</v>
      </c>
      <c r="P8" s="14" t="e">
        <f>VLOOKUP(L8,#REF!,2,FALSE)</f>
        <v>#REF!</v>
      </c>
    </row>
    <row r="9" spans="1:18">
      <c r="A9" s="84">
        <v>6011117</v>
      </c>
      <c r="B9" s="85" t="s">
        <v>683</v>
      </c>
      <c r="C9" s="64">
        <v>3</v>
      </c>
      <c r="D9" s="65">
        <v>4198250.17</v>
      </c>
      <c r="E9" s="65"/>
      <c r="F9" s="65">
        <f t="shared" si="0"/>
        <v>4198250.17</v>
      </c>
      <c r="G9" s="65"/>
      <c r="H9" s="65">
        <f t="shared" si="1"/>
        <v>4198250.17</v>
      </c>
      <c r="I9" s="65">
        <f t="shared" si="2"/>
        <v>0</v>
      </c>
      <c r="J9" s="48" t="e">
        <f>IF(A9=#REF!,TRUE,FALSE)</f>
        <v>#REF!</v>
      </c>
      <c r="K9" s="14">
        <v>3120</v>
      </c>
      <c r="L9" s="14">
        <v>3111</v>
      </c>
      <c r="M9" s="15">
        <v>3146</v>
      </c>
      <c r="N9" s="15">
        <v>3146</v>
      </c>
      <c r="O9" s="14" t="e">
        <f>VLOOKUP(K9,#REF!,2,FALSE)</f>
        <v>#REF!</v>
      </c>
      <c r="P9" s="14" t="e">
        <f>VLOOKUP(L9,#REF!,2,FALSE)</f>
        <v>#REF!</v>
      </c>
    </row>
    <row r="10" spans="1:18">
      <c r="A10" s="89">
        <v>6023271</v>
      </c>
      <c r="B10" s="59" t="s">
        <v>2175</v>
      </c>
      <c r="C10" s="64"/>
      <c r="D10" s="65">
        <v>898824</v>
      </c>
      <c r="E10" s="65"/>
      <c r="F10" s="65">
        <f t="shared" si="0"/>
        <v>898824</v>
      </c>
      <c r="G10" s="65"/>
      <c r="H10" s="65">
        <f>IF(F10&gt;0,F10,0)</f>
        <v>898824</v>
      </c>
      <c r="I10" s="65">
        <f>IF(F10&lt;0,-F10,0)</f>
        <v>0</v>
      </c>
      <c r="J10" s="48" t="e">
        <f>IF(A10=#REF!,TRUE,FALSE)</f>
        <v>#REF!</v>
      </c>
      <c r="K10" s="14">
        <v>3120</v>
      </c>
      <c r="L10" s="14">
        <v>3111</v>
      </c>
      <c r="M10" s="15">
        <v>3146</v>
      </c>
      <c r="N10" s="15">
        <v>3146</v>
      </c>
      <c r="O10" s="14">
        <v>3120</v>
      </c>
      <c r="P10" s="14">
        <v>3111</v>
      </c>
    </row>
    <row r="11" spans="1:18">
      <c r="A11" s="84">
        <v>6023302</v>
      </c>
      <c r="B11" s="85" t="s">
        <v>2058</v>
      </c>
      <c r="C11" s="64">
        <v>4</v>
      </c>
      <c r="D11" s="65">
        <v>42656225.93</v>
      </c>
      <c r="E11" s="65">
        <v>41234105</v>
      </c>
      <c r="F11" s="65">
        <f t="shared" si="0"/>
        <v>1422120.9299999997</v>
      </c>
      <c r="G11" s="65"/>
      <c r="H11" s="65">
        <f>IF(F11&gt;0,F11,0)</f>
        <v>1422120.9299999997</v>
      </c>
      <c r="I11" s="65">
        <f>IF(F11&lt;0,-F11,0)</f>
        <v>0</v>
      </c>
      <c r="J11" s="48" t="e">
        <f>IF(A11=#REF!,TRUE,FALSE)</f>
        <v>#REF!</v>
      </c>
      <c r="K11" s="14">
        <v>3120</v>
      </c>
      <c r="L11" s="14">
        <v>3111</v>
      </c>
      <c r="M11" s="15">
        <v>3146</v>
      </c>
      <c r="N11" s="15">
        <v>3146</v>
      </c>
      <c r="O11" s="14" t="e">
        <f>VLOOKUP(K11,#REF!,2,FALSE)</f>
        <v>#REF!</v>
      </c>
      <c r="P11" s="14" t="e">
        <f>VLOOKUP(L11,#REF!,2,FALSE)</f>
        <v>#REF!</v>
      </c>
    </row>
    <row r="12" spans="1:18">
      <c r="A12" s="84">
        <v>6023303</v>
      </c>
      <c r="B12" s="85" t="s">
        <v>2059</v>
      </c>
      <c r="C12" s="64">
        <v>5</v>
      </c>
      <c r="D12" s="65">
        <v>197719.86</v>
      </c>
      <c r="E12" s="65"/>
      <c r="F12" s="65">
        <f t="shared" si="0"/>
        <v>197719.86</v>
      </c>
      <c r="G12" s="65"/>
      <c r="H12" s="65">
        <f>IF(F12&gt;0,F12,0)</f>
        <v>197719.86</v>
      </c>
      <c r="I12" s="65">
        <f>IF(F12&lt;0,-F12,0)</f>
        <v>0</v>
      </c>
      <c r="J12" s="48" t="e">
        <f>IF(A12=#REF!,TRUE,FALSE)</f>
        <v>#REF!</v>
      </c>
      <c r="K12" s="14">
        <v>3120</v>
      </c>
      <c r="L12" s="14">
        <v>3111</v>
      </c>
      <c r="M12" s="15">
        <v>3146</v>
      </c>
      <c r="N12" s="15">
        <v>3146</v>
      </c>
      <c r="O12" s="14" t="e">
        <f>VLOOKUP(K12,#REF!,2,FALSE)</f>
        <v>#REF!</v>
      </c>
      <c r="P12" s="14" t="e">
        <f>VLOOKUP(L12,#REF!,2,FALSE)</f>
        <v>#REF!</v>
      </c>
    </row>
    <row r="13" spans="1:18">
      <c r="A13" s="84">
        <v>6023333</v>
      </c>
      <c r="B13" s="85" t="s">
        <v>2060</v>
      </c>
      <c r="C13" s="64">
        <v>6</v>
      </c>
      <c r="D13" s="65">
        <v>47970</v>
      </c>
      <c r="E13" s="65"/>
      <c r="F13" s="65">
        <f t="shared" si="0"/>
        <v>47970</v>
      </c>
      <c r="G13" s="65"/>
      <c r="H13" s="65">
        <f t="shared" si="1"/>
        <v>47970</v>
      </c>
      <c r="I13" s="65">
        <f t="shared" si="2"/>
        <v>0</v>
      </c>
      <c r="J13" s="48" t="e">
        <f>IF(A13=#REF!,TRUE,FALSE)</f>
        <v>#REF!</v>
      </c>
      <c r="K13" s="14">
        <v>3120</v>
      </c>
      <c r="L13" s="14">
        <v>3111</v>
      </c>
      <c r="M13" s="15">
        <v>3147</v>
      </c>
      <c r="N13" s="15">
        <v>3147</v>
      </c>
      <c r="O13" s="14" t="e">
        <f>VLOOKUP(K13,#REF!,2,FALSE)</f>
        <v>#REF!</v>
      </c>
      <c r="P13" s="14" t="e">
        <f>VLOOKUP(L13,#REF!,2,FALSE)</f>
        <v>#REF!</v>
      </c>
    </row>
    <row r="14" spans="1:18">
      <c r="A14" s="84">
        <v>6023337</v>
      </c>
      <c r="B14" s="85" t="s">
        <v>2061</v>
      </c>
      <c r="C14" s="64">
        <v>7</v>
      </c>
      <c r="D14" s="65">
        <v>1297001.29</v>
      </c>
      <c r="E14" s="65"/>
      <c r="F14" s="65">
        <f t="shared" si="0"/>
        <v>1297001.29</v>
      </c>
      <c r="G14" s="65"/>
      <c r="H14" s="65">
        <f t="shared" si="1"/>
        <v>1297001.29</v>
      </c>
      <c r="I14" s="65">
        <f t="shared" si="2"/>
        <v>0</v>
      </c>
      <c r="J14" s="48" t="e">
        <f>IF(A14=#REF!,TRUE,FALSE)</f>
        <v>#REF!</v>
      </c>
      <c r="K14" s="14">
        <v>3120</v>
      </c>
      <c r="L14" s="14">
        <v>3111</v>
      </c>
      <c r="M14" s="15">
        <v>3147</v>
      </c>
      <c r="N14" s="15">
        <v>3147</v>
      </c>
      <c r="O14" s="14" t="e">
        <f>VLOOKUP(K14,#REF!,2,FALSE)</f>
        <v>#REF!</v>
      </c>
      <c r="P14" s="14" t="e">
        <f>VLOOKUP(L14,#REF!,2,FALSE)</f>
        <v>#REF!</v>
      </c>
    </row>
    <row r="15" spans="1:18">
      <c r="A15" s="84">
        <v>6023338</v>
      </c>
      <c r="B15" s="85" t="s">
        <v>2062</v>
      </c>
      <c r="C15" s="64">
        <v>8</v>
      </c>
      <c r="D15" s="65">
        <v>557396.61</v>
      </c>
      <c r="E15" s="65"/>
      <c r="F15" s="65">
        <f t="shared" si="0"/>
        <v>557396.61</v>
      </c>
      <c r="G15" s="65"/>
      <c r="H15" s="65">
        <f t="shared" si="1"/>
        <v>557396.61</v>
      </c>
      <c r="I15" s="65">
        <f t="shared" si="2"/>
        <v>0</v>
      </c>
      <c r="J15" s="48" t="e">
        <f>IF(A15=#REF!,TRUE,FALSE)</f>
        <v>#REF!</v>
      </c>
      <c r="K15" s="14">
        <v>3120</v>
      </c>
      <c r="L15" s="14">
        <v>3111</v>
      </c>
      <c r="M15" s="15">
        <v>3147</v>
      </c>
      <c r="N15" s="15">
        <v>3147</v>
      </c>
      <c r="O15" s="14" t="e">
        <f>VLOOKUP(K15,#REF!,2,FALSE)</f>
        <v>#REF!</v>
      </c>
      <c r="P15" s="14" t="e">
        <f>VLOOKUP(L15,#REF!,2,FALSE)</f>
        <v>#REF!</v>
      </c>
    </row>
    <row r="16" spans="1:18">
      <c r="A16" s="84">
        <v>6023339</v>
      </c>
      <c r="B16" s="85" t="s">
        <v>2063</v>
      </c>
      <c r="C16" s="64">
        <v>9</v>
      </c>
      <c r="D16" s="65">
        <v>100398.26</v>
      </c>
      <c r="E16" s="65"/>
      <c r="F16" s="65">
        <f t="shared" si="0"/>
        <v>100398.26</v>
      </c>
      <c r="G16" s="65"/>
      <c r="H16" s="65">
        <f t="shared" si="1"/>
        <v>100398.26</v>
      </c>
      <c r="I16" s="65">
        <f t="shared" si="2"/>
        <v>0</v>
      </c>
      <c r="J16" s="48" t="e">
        <f>IF(A16=#REF!,TRUE,FALSE)</f>
        <v>#REF!</v>
      </c>
      <c r="K16" s="14">
        <v>3120</v>
      </c>
      <c r="L16" s="14">
        <v>3111</v>
      </c>
      <c r="M16" s="15">
        <v>3147</v>
      </c>
      <c r="N16" s="15">
        <v>3147</v>
      </c>
      <c r="O16" s="14" t="e">
        <f>VLOOKUP(K16,#REF!,2,FALSE)</f>
        <v>#REF!</v>
      </c>
      <c r="P16" s="14" t="e">
        <f>VLOOKUP(L16,#REF!,2,FALSE)</f>
        <v>#REF!</v>
      </c>
    </row>
    <row r="17" spans="1:16">
      <c r="A17" s="84">
        <v>6023340</v>
      </c>
      <c r="B17" s="85" t="s">
        <v>2064</v>
      </c>
      <c r="C17" s="64">
        <v>10</v>
      </c>
      <c r="D17" s="65">
        <v>196620</v>
      </c>
      <c r="E17" s="65"/>
      <c r="F17" s="65">
        <f t="shared" si="0"/>
        <v>196620</v>
      </c>
      <c r="G17" s="65"/>
      <c r="H17" s="65">
        <f t="shared" si="1"/>
        <v>196620</v>
      </c>
      <c r="I17" s="65">
        <f t="shared" si="2"/>
        <v>0</v>
      </c>
      <c r="J17" s="48" t="e">
        <f>IF(A17=#REF!,TRUE,FALSE)</f>
        <v>#REF!</v>
      </c>
      <c r="K17" s="14">
        <v>3120</v>
      </c>
      <c r="L17" s="14">
        <v>3111</v>
      </c>
      <c r="M17" s="15">
        <v>3147</v>
      </c>
      <c r="N17" s="15">
        <v>3147</v>
      </c>
      <c r="O17" s="14" t="e">
        <f>VLOOKUP(K17,#REF!,2,FALSE)</f>
        <v>#REF!</v>
      </c>
      <c r="P17" s="14" t="e">
        <f>VLOOKUP(L17,#REF!,2,FALSE)</f>
        <v>#REF!</v>
      </c>
    </row>
    <row r="18" spans="1:16">
      <c r="A18" s="84">
        <v>6023342</v>
      </c>
      <c r="B18" s="85" t="s">
        <v>2065</v>
      </c>
      <c r="C18" s="64">
        <v>11</v>
      </c>
      <c r="D18" s="65">
        <v>523727.26</v>
      </c>
      <c r="E18" s="65"/>
      <c r="F18" s="65">
        <f t="shared" si="0"/>
        <v>523727.26</v>
      </c>
      <c r="G18" s="65"/>
      <c r="H18" s="65">
        <f t="shared" si="1"/>
        <v>523727.26</v>
      </c>
      <c r="I18" s="65">
        <f t="shared" si="2"/>
        <v>0</v>
      </c>
      <c r="J18" s="48" t="e">
        <f>IF(A18=#REF!,TRUE,FALSE)</f>
        <v>#REF!</v>
      </c>
      <c r="K18" s="14">
        <v>3120</v>
      </c>
      <c r="L18" s="14">
        <v>3111</v>
      </c>
      <c r="M18" s="15">
        <v>3147</v>
      </c>
      <c r="N18" s="15">
        <v>3147</v>
      </c>
      <c r="O18" s="14" t="e">
        <f>VLOOKUP(K18,#REF!,2,FALSE)</f>
        <v>#REF!</v>
      </c>
      <c r="P18" s="14" t="e">
        <f>VLOOKUP(L18,#REF!,2,FALSE)</f>
        <v>#REF!</v>
      </c>
    </row>
    <row r="19" spans="1:16">
      <c r="A19" s="84">
        <v>6023343</v>
      </c>
      <c r="B19" s="85" t="s">
        <v>2066</v>
      </c>
      <c r="C19" s="64">
        <v>12</v>
      </c>
      <c r="D19" s="65">
        <v>36798.69</v>
      </c>
      <c r="E19" s="65"/>
      <c r="F19" s="65">
        <f t="shared" si="0"/>
        <v>36798.69</v>
      </c>
      <c r="G19" s="65"/>
      <c r="H19" s="65">
        <f t="shared" si="1"/>
        <v>36798.69</v>
      </c>
      <c r="I19" s="65">
        <f t="shared" si="2"/>
        <v>0</v>
      </c>
      <c r="J19" s="48" t="e">
        <f>IF(A19=#REF!,TRUE,FALSE)</f>
        <v>#REF!</v>
      </c>
      <c r="K19" s="14">
        <v>3120</v>
      </c>
      <c r="L19" s="14">
        <v>3111</v>
      </c>
      <c r="M19" s="15">
        <v>3147</v>
      </c>
      <c r="N19" s="15">
        <v>3147</v>
      </c>
      <c r="O19" s="14" t="e">
        <f>VLOOKUP(K19,#REF!,2,FALSE)</f>
        <v>#REF!</v>
      </c>
      <c r="P19" s="14" t="e">
        <f>VLOOKUP(L19,#REF!,2,FALSE)</f>
        <v>#REF!</v>
      </c>
    </row>
    <row r="20" spans="1:16">
      <c r="A20" s="84">
        <v>6023344</v>
      </c>
      <c r="B20" s="85" t="s">
        <v>2067</v>
      </c>
      <c r="C20" s="64">
        <v>13</v>
      </c>
      <c r="D20" s="65">
        <v>1465178.49</v>
      </c>
      <c r="E20" s="65"/>
      <c r="F20" s="65">
        <f t="shared" si="0"/>
        <v>1465178.49</v>
      </c>
      <c r="G20" s="65"/>
      <c r="H20" s="65">
        <f t="shared" si="1"/>
        <v>1465178.49</v>
      </c>
      <c r="I20" s="65">
        <f t="shared" si="2"/>
        <v>0</v>
      </c>
      <c r="J20" s="48" t="e">
        <f>IF(A20=#REF!,TRUE,FALSE)</f>
        <v>#REF!</v>
      </c>
      <c r="K20" s="14">
        <v>3120</v>
      </c>
      <c r="L20" s="14">
        <v>3111</v>
      </c>
      <c r="M20" s="15">
        <v>3147</v>
      </c>
      <c r="N20" s="15">
        <v>3147</v>
      </c>
      <c r="O20" s="14" t="e">
        <f>VLOOKUP(K20,#REF!,2,FALSE)</f>
        <v>#REF!</v>
      </c>
      <c r="P20" s="14" t="e">
        <f>VLOOKUP(L20,#REF!,2,FALSE)</f>
        <v>#REF!</v>
      </c>
    </row>
    <row r="21" spans="1:16">
      <c r="A21" s="84">
        <v>6023345</v>
      </c>
      <c r="B21" s="85" t="s">
        <v>2068</v>
      </c>
      <c r="C21" s="64">
        <v>14</v>
      </c>
      <c r="D21" s="65">
        <v>596406.62</v>
      </c>
      <c r="E21" s="65"/>
      <c r="F21" s="65">
        <f t="shared" si="0"/>
        <v>596406.62</v>
      </c>
      <c r="G21" s="65"/>
      <c r="H21" s="65">
        <f t="shared" si="1"/>
        <v>596406.62</v>
      </c>
      <c r="I21" s="65">
        <f t="shared" si="2"/>
        <v>0</v>
      </c>
      <c r="J21" s="48" t="e">
        <f>IF(A21=#REF!,TRUE,FALSE)</f>
        <v>#REF!</v>
      </c>
      <c r="K21" s="14">
        <v>3120</v>
      </c>
      <c r="L21" s="14">
        <v>3111</v>
      </c>
      <c r="M21" s="15">
        <v>3147</v>
      </c>
      <c r="N21" s="15">
        <v>3147</v>
      </c>
      <c r="O21" s="14" t="e">
        <f>VLOOKUP(K21,#REF!,2,FALSE)</f>
        <v>#REF!</v>
      </c>
      <c r="P21" s="14" t="e">
        <f>VLOOKUP(L21,#REF!,2,FALSE)</f>
        <v>#REF!</v>
      </c>
    </row>
    <row r="22" spans="1:16">
      <c r="A22" s="84">
        <v>6023346</v>
      </c>
      <c r="B22" s="85" t="s">
        <v>2069</v>
      </c>
      <c r="C22" s="64">
        <v>15</v>
      </c>
      <c r="D22" s="65">
        <v>10882.12</v>
      </c>
      <c r="E22" s="65"/>
      <c r="F22" s="65">
        <f t="shared" si="0"/>
        <v>10882.12</v>
      </c>
      <c r="G22" s="65"/>
      <c r="H22" s="65">
        <f t="shared" si="1"/>
        <v>10882.12</v>
      </c>
      <c r="I22" s="65">
        <f t="shared" si="2"/>
        <v>0</v>
      </c>
      <c r="J22" s="48" t="e">
        <f>IF(A22=#REF!,TRUE,FALSE)</f>
        <v>#REF!</v>
      </c>
      <c r="K22" s="14">
        <v>3120</v>
      </c>
      <c r="L22" s="14">
        <v>3111</v>
      </c>
      <c r="M22" s="15">
        <v>3147</v>
      </c>
      <c r="N22" s="15">
        <v>3147</v>
      </c>
      <c r="O22" s="14" t="e">
        <f>VLOOKUP(K22,#REF!,2,FALSE)</f>
        <v>#REF!</v>
      </c>
      <c r="P22" s="14" t="e">
        <f>VLOOKUP(L22,#REF!,2,FALSE)</f>
        <v>#REF!</v>
      </c>
    </row>
    <row r="23" spans="1:16">
      <c r="A23" s="84">
        <v>6023453</v>
      </c>
      <c r="B23" s="85" t="s">
        <v>2070</v>
      </c>
      <c r="C23" s="64">
        <v>16</v>
      </c>
      <c r="D23" s="65">
        <v>6210</v>
      </c>
      <c r="E23" s="65"/>
      <c r="F23" s="65">
        <f t="shared" si="0"/>
        <v>6210</v>
      </c>
      <c r="G23" s="65"/>
      <c r="H23" s="65">
        <f t="shared" si="1"/>
        <v>6210</v>
      </c>
      <c r="I23" s="65">
        <f t="shared" si="2"/>
        <v>0</v>
      </c>
      <c r="J23" s="48" t="e">
        <f>IF(A23=#REF!,TRUE,FALSE)</f>
        <v>#REF!</v>
      </c>
      <c r="K23" s="14">
        <v>3120</v>
      </c>
      <c r="L23" s="14">
        <v>3120</v>
      </c>
      <c r="M23" s="15">
        <v>3147</v>
      </c>
      <c r="N23" s="15">
        <v>3147</v>
      </c>
      <c r="O23" s="14" t="e">
        <f>VLOOKUP(K23,#REF!,2,FALSE)</f>
        <v>#REF!</v>
      </c>
      <c r="P23" s="14" t="e">
        <f>VLOOKUP(L23,#REF!,2,FALSE)</f>
        <v>#REF!</v>
      </c>
    </row>
    <row r="24" spans="1:16">
      <c r="A24" s="84">
        <v>6023454</v>
      </c>
      <c r="B24" s="85" t="s">
        <v>2071</v>
      </c>
      <c r="C24" s="64">
        <v>17</v>
      </c>
      <c r="D24" s="65">
        <v>20246.580000000002</v>
      </c>
      <c r="E24" s="65"/>
      <c r="F24" s="65">
        <f t="shared" si="0"/>
        <v>20246.580000000002</v>
      </c>
      <c r="G24" s="65"/>
      <c r="H24" s="65">
        <f t="shared" si="1"/>
        <v>20246.580000000002</v>
      </c>
      <c r="I24" s="65">
        <f t="shared" si="2"/>
        <v>0</v>
      </c>
      <c r="J24" s="48" t="e">
        <f>IF(A24=#REF!,TRUE,FALSE)</f>
        <v>#REF!</v>
      </c>
      <c r="K24" s="14">
        <v>3120</v>
      </c>
      <c r="L24" s="14">
        <v>3120</v>
      </c>
      <c r="M24" s="15">
        <v>3147</v>
      </c>
      <c r="N24" s="15">
        <v>3147</v>
      </c>
      <c r="O24" s="14" t="e">
        <f>VLOOKUP(K24,#REF!,2,FALSE)</f>
        <v>#REF!</v>
      </c>
      <c r="P24" s="14" t="e">
        <f>VLOOKUP(L24,#REF!,2,FALSE)</f>
        <v>#REF!</v>
      </c>
    </row>
    <row r="25" spans="1:16">
      <c r="A25" s="84">
        <v>6023456</v>
      </c>
      <c r="B25" s="85" t="s">
        <v>2072</v>
      </c>
      <c r="C25" s="64">
        <v>18</v>
      </c>
      <c r="D25" s="65"/>
      <c r="E25" s="65"/>
      <c r="F25" s="65">
        <f t="shared" si="0"/>
        <v>0</v>
      </c>
      <c r="G25" s="65"/>
      <c r="H25" s="65">
        <f t="shared" si="1"/>
        <v>0</v>
      </c>
      <c r="I25" s="65">
        <f t="shared" si="2"/>
        <v>0</v>
      </c>
      <c r="J25" s="48" t="e">
        <f>IF(A25=#REF!,TRUE,FALSE)</f>
        <v>#REF!</v>
      </c>
      <c r="K25" s="14">
        <v>3120</v>
      </c>
      <c r="L25" s="14">
        <v>3120</v>
      </c>
      <c r="M25" s="15">
        <v>3147</v>
      </c>
      <c r="N25" s="15">
        <v>3147</v>
      </c>
      <c r="O25" s="14" t="e">
        <f>VLOOKUP(K25,#REF!,2,FALSE)</f>
        <v>#REF!</v>
      </c>
      <c r="P25" s="14" t="e">
        <f>VLOOKUP(L25,#REF!,2,FALSE)</f>
        <v>#REF!</v>
      </c>
    </row>
    <row r="26" spans="1:16">
      <c r="A26" s="84">
        <v>6023457</v>
      </c>
      <c r="B26" s="85" t="s">
        <v>2073</v>
      </c>
      <c r="C26" s="64">
        <v>19</v>
      </c>
      <c r="D26" s="65">
        <v>18642.36</v>
      </c>
      <c r="E26" s="65"/>
      <c r="F26" s="65">
        <f t="shared" si="0"/>
        <v>18642.36</v>
      </c>
      <c r="G26" s="65"/>
      <c r="H26" s="65">
        <f t="shared" si="1"/>
        <v>18642.36</v>
      </c>
      <c r="I26" s="65">
        <f t="shared" si="2"/>
        <v>0</v>
      </c>
      <c r="J26" s="48" t="e">
        <f>IF(A26=#REF!,TRUE,FALSE)</f>
        <v>#REF!</v>
      </c>
      <c r="K26" s="14">
        <v>3120</v>
      </c>
      <c r="L26" s="14">
        <v>3120</v>
      </c>
      <c r="M26" s="15">
        <v>3147</v>
      </c>
      <c r="N26" s="15">
        <v>3147</v>
      </c>
      <c r="O26" s="14" t="e">
        <f>VLOOKUP(K26,#REF!,2,FALSE)</f>
        <v>#REF!</v>
      </c>
      <c r="P26" s="14" t="e">
        <f>VLOOKUP(L26,#REF!,2,FALSE)</f>
        <v>#REF!</v>
      </c>
    </row>
    <row r="27" spans="1:16">
      <c r="A27" s="84">
        <v>6024201</v>
      </c>
      <c r="B27" s="85" t="s">
        <v>688</v>
      </c>
      <c r="C27" s="64">
        <v>20</v>
      </c>
      <c r="D27" s="65">
        <v>180448442.36000001</v>
      </c>
      <c r="E27" s="65"/>
      <c r="F27" s="65">
        <f t="shared" si="0"/>
        <v>180448442.36000001</v>
      </c>
      <c r="G27" s="65"/>
      <c r="H27" s="65">
        <f>IF(F27&gt;0,F27,0)</f>
        <v>180448442.36000001</v>
      </c>
      <c r="I27" s="65">
        <f t="shared" si="2"/>
        <v>0</v>
      </c>
      <c r="J27" s="48" t="e">
        <f>IF(A27=#REF!,TRUE,FALSE)</f>
        <v>#REF!</v>
      </c>
      <c r="K27" s="14">
        <v>3120</v>
      </c>
      <c r="L27" s="14">
        <v>3120</v>
      </c>
      <c r="M27" s="15">
        <v>3148</v>
      </c>
      <c r="N27" s="15">
        <v>3148</v>
      </c>
      <c r="O27" s="14" t="e">
        <f>VLOOKUP(K27,#REF!,2,FALSE)</f>
        <v>#REF!</v>
      </c>
      <c r="P27" s="14" t="e">
        <f>VLOOKUP(L27,#REF!,2,FALSE)</f>
        <v>#REF!</v>
      </c>
    </row>
    <row r="28" spans="1:16">
      <c r="A28" s="84">
        <v>6024204</v>
      </c>
      <c r="B28" s="85" t="s">
        <v>689</v>
      </c>
      <c r="C28" s="64">
        <v>21</v>
      </c>
      <c r="D28" s="65">
        <v>1615111.75</v>
      </c>
      <c r="E28" s="65"/>
      <c r="F28" s="65">
        <f t="shared" si="0"/>
        <v>1615111.75</v>
      </c>
      <c r="G28" s="65"/>
      <c r="H28" s="65">
        <f t="shared" si="1"/>
        <v>1615111.75</v>
      </c>
      <c r="I28" s="65">
        <f t="shared" si="2"/>
        <v>0</v>
      </c>
      <c r="J28" s="48" t="e">
        <f>IF(A28=#REF!,TRUE,FALSE)</f>
        <v>#REF!</v>
      </c>
      <c r="K28" s="14">
        <v>3120</v>
      </c>
      <c r="L28" s="14">
        <v>3120</v>
      </c>
      <c r="M28" s="15">
        <v>3148</v>
      </c>
      <c r="N28" s="15">
        <v>3148</v>
      </c>
      <c r="O28" s="14" t="e">
        <f>VLOOKUP(K28,#REF!,2,FALSE)</f>
        <v>#REF!</v>
      </c>
      <c r="P28" s="14" t="e">
        <f>VLOOKUP(L28,#REF!,2,FALSE)</f>
        <v>#REF!</v>
      </c>
    </row>
    <row r="29" spans="1:16">
      <c r="A29" s="84">
        <v>6024207</v>
      </c>
      <c r="B29" s="85" t="s">
        <v>2074</v>
      </c>
      <c r="C29" s="64">
        <v>22</v>
      </c>
      <c r="D29" s="65"/>
      <c r="E29" s="65"/>
      <c r="F29" s="65">
        <f t="shared" si="0"/>
        <v>0</v>
      </c>
      <c r="G29" s="65"/>
      <c r="H29" s="65">
        <f t="shared" si="1"/>
        <v>0</v>
      </c>
      <c r="I29" s="65">
        <f t="shared" si="2"/>
        <v>0</v>
      </c>
      <c r="J29" s="48" t="e">
        <f>IF(A29=#REF!,TRUE,FALSE)</f>
        <v>#REF!</v>
      </c>
      <c r="K29" s="14">
        <v>3120</v>
      </c>
      <c r="L29" s="14">
        <v>3120</v>
      </c>
      <c r="M29" s="15">
        <v>3148</v>
      </c>
      <c r="N29" s="15">
        <v>3148</v>
      </c>
      <c r="O29" s="14" t="e">
        <f>VLOOKUP(K29,#REF!,2,FALSE)</f>
        <v>#REF!</v>
      </c>
      <c r="P29" s="14" t="e">
        <f>VLOOKUP(L29,#REF!,2,FALSE)</f>
        <v>#REF!</v>
      </c>
    </row>
    <row r="30" spans="1:16">
      <c r="A30" s="84">
        <v>6024208</v>
      </c>
      <c r="B30" s="85" t="s">
        <v>690</v>
      </c>
      <c r="C30" s="64">
        <v>23</v>
      </c>
      <c r="D30" s="65"/>
      <c r="E30" s="65"/>
      <c r="F30" s="65">
        <f t="shared" si="0"/>
        <v>0</v>
      </c>
      <c r="G30" s="65"/>
      <c r="H30" s="65">
        <f t="shared" si="1"/>
        <v>0</v>
      </c>
      <c r="I30" s="65">
        <f t="shared" si="2"/>
        <v>0</v>
      </c>
      <c r="J30" s="48" t="e">
        <f>IF(A30=#REF!,TRUE,FALSE)</f>
        <v>#REF!</v>
      </c>
      <c r="K30" s="14">
        <v>3120</v>
      </c>
      <c r="L30" s="14">
        <v>3120</v>
      </c>
      <c r="M30" s="15">
        <v>3148</v>
      </c>
      <c r="N30" s="15">
        <v>3148</v>
      </c>
      <c r="O30" s="14" t="e">
        <f>VLOOKUP(K30,#REF!,2,FALSE)</f>
        <v>#REF!</v>
      </c>
      <c r="P30" s="14" t="e">
        <f>VLOOKUP(L30,#REF!,2,FALSE)</f>
        <v>#REF!</v>
      </c>
    </row>
    <row r="31" spans="1:16">
      <c r="A31" s="84">
        <v>6024209</v>
      </c>
      <c r="B31" s="85" t="s">
        <v>691</v>
      </c>
      <c r="C31" s="64">
        <v>24</v>
      </c>
      <c r="D31" s="65"/>
      <c r="E31" s="65"/>
      <c r="F31" s="65">
        <f t="shared" si="0"/>
        <v>0</v>
      </c>
      <c r="G31" s="65"/>
      <c r="H31" s="65">
        <f t="shared" si="1"/>
        <v>0</v>
      </c>
      <c r="I31" s="65">
        <f t="shared" si="2"/>
        <v>0</v>
      </c>
      <c r="J31" s="48" t="e">
        <f>IF(A31=#REF!,TRUE,FALSE)</f>
        <v>#REF!</v>
      </c>
      <c r="K31" s="14">
        <v>3120</v>
      </c>
      <c r="L31" s="14">
        <v>3120</v>
      </c>
      <c r="M31" s="15">
        <v>3148</v>
      </c>
      <c r="N31" s="15">
        <v>3148</v>
      </c>
      <c r="O31" s="14" t="e">
        <f>VLOOKUP(K31,#REF!,2,FALSE)</f>
        <v>#REF!</v>
      </c>
      <c r="P31" s="14" t="e">
        <f>VLOOKUP(L31,#REF!,2,FALSE)</f>
        <v>#REF!</v>
      </c>
    </row>
    <row r="32" spans="1:16">
      <c r="A32" s="84">
        <v>6024231</v>
      </c>
      <c r="B32" s="85" t="s">
        <v>2075</v>
      </c>
      <c r="C32" s="64">
        <v>25</v>
      </c>
      <c r="D32" s="65">
        <v>68486928.579999998</v>
      </c>
      <c r="E32" s="65"/>
      <c r="F32" s="65">
        <f t="shared" si="0"/>
        <v>68486928.579999998</v>
      </c>
      <c r="G32" s="65"/>
      <c r="H32" s="65">
        <f t="shared" si="1"/>
        <v>68486928.579999998</v>
      </c>
      <c r="I32" s="65">
        <f t="shared" si="2"/>
        <v>0</v>
      </c>
      <c r="J32" s="48" t="e">
        <f>IF(A32=#REF!,TRUE,FALSE)</f>
        <v>#REF!</v>
      </c>
      <c r="K32" s="14">
        <v>3120</v>
      </c>
      <c r="L32" s="14">
        <v>3120</v>
      </c>
      <c r="M32" s="15">
        <v>3148</v>
      </c>
      <c r="N32" s="15">
        <v>3148</v>
      </c>
      <c r="O32" s="14" t="e">
        <f>VLOOKUP(K32,#REF!,2,FALSE)</f>
        <v>#REF!</v>
      </c>
      <c r="P32" s="14" t="e">
        <f>VLOOKUP(L32,#REF!,2,FALSE)</f>
        <v>#REF!</v>
      </c>
    </row>
    <row r="33" spans="1:16">
      <c r="A33" s="84">
        <v>6024331</v>
      </c>
      <c r="B33" s="85" t="s">
        <v>2076</v>
      </c>
      <c r="C33" s="64">
        <v>26</v>
      </c>
      <c r="D33" s="65">
        <v>5963471.96</v>
      </c>
      <c r="E33" s="65"/>
      <c r="F33" s="65">
        <f t="shared" si="0"/>
        <v>5963471.96</v>
      </c>
      <c r="G33" s="65"/>
      <c r="H33" s="65">
        <f t="shared" si="1"/>
        <v>5963471.96</v>
      </c>
      <c r="I33" s="65">
        <f t="shared" si="2"/>
        <v>0</v>
      </c>
      <c r="J33" s="48" t="e">
        <f>IF(A33=#REF!,TRUE,FALSE)</f>
        <v>#REF!</v>
      </c>
      <c r="K33" s="14">
        <v>3120</v>
      </c>
      <c r="L33" s="14">
        <v>3120</v>
      </c>
      <c r="M33" s="15">
        <v>3152</v>
      </c>
      <c r="N33" s="15">
        <v>3152</v>
      </c>
      <c r="O33" s="14" t="e">
        <f>VLOOKUP(K33,#REF!,2,FALSE)</f>
        <v>#REF!</v>
      </c>
      <c r="P33" s="14" t="e">
        <f>VLOOKUP(L33,#REF!,2,FALSE)</f>
        <v>#REF!</v>
      </c>
    </row>
    <row r="34" spans="1:16">
      <c r="A34" s="84">
        <v>6024356</v>
      </c>
      <c r="B34" s="85" t="s">
        <v>692</v>
      </c>
      <c r="C34" s="64">
        <v>27</v>
      </c>
      <c r="D34" s="65">
        <v>167897.65</v>
      </c>
      <c r="E34" s="65"/>
      <c r="F34" s="65">
        <f t="shared" si="0"/>
        <v>167897.65</v>
      </c>
      <c r="G34" s="65"/>
      <c r="H34" s="65">
        <f t="shared" si="1"/>
        <v>167897.65</v>
      </c>
      <c r="I34" s="65">
        <f t="shared" si="2"/>
        <v>0</v>
      </c>
      <c r="J34" s="48" t="e">
        <f>IF(A34=#REF!,TRUE,FALSE)</f>
        <v>#REF!</v>
      </c>
      <c r="K34" s="14">
        <v>3120</v>
      </c>
      <c r="L34" s="14">
        <v>3120</v>
      </c>
      <c r="M34" s="15">
        <v>3152</v>
      </c>
      <c r="N34" s="15">
        <v>3152</v>
      </c>
      <c r="O34" s="14" t="e">
        <f>VLOOKUP(K34,#REF!,2,FALSE)</f>
        <v>#REF!</v>
      </c>
      <c r="P34" s="14" t="e">
        <f>VLOOKUP(L34,#REF!,2,FALSE)</f>
        <v>#REF!</v>
      </c>
    </row>
    <row r="35" spans="1:16">
      <c r="A35" s="84">
        <v>6024402</v>
      </c>
      <c r="B35" s="85" t="s">
        <v>2077</v>
      </c>
      <c r="C35" s="64">
        <v>28</v>
      </c>
      <c r="D35" s="65">
        <v>11629394.140000001</v>
      </c>
      <c r="E35" s="65"/>
      <c r="F35" s="65">
        <f t="shared" si="0"/>
        <v>11629394.140000001</v>
      </c>
      <c r="G35" s="65"/>
      <c r="H35" s="65">
        <f t="shared" si="1"/>
        <v>11629394.140000001</v>
      </c>
      <c r="I35" s="65">
        <f t="shared" si="2"/>
        <v>0</v>
      </c>
      <c r="J35" s="48" t="e">
        <f>IF(A35=#REF!,TRUE,FALSE)</f>
        <v>#REF!</v>
      </c>
      <c r="K35" s="14">
        <v>3120</v>
      </c>
      <c r="L35" s="14">
        <v>3120</v>
      </c>
      <c r="M35" s="15">
        <v>3148</v>
      </c>
      <c r="N35" s="15">
        <v>3148</v>
      </c>
      <c r="O35" s="14" t="e">
        <f>VLOOKUP(K35,#REF!,2,FALSE)</f>
        <v>#REF!</v>
      </c>
      <c r="P35" s="14" t="e">
        <f>VLOOKUP(L35,#REF!,2,FALSE)</f>
        <v>#REF!</v>
      </c>
    </row>
    <row r="36" spans="1:16">
      <c r="A36" s="84">
        <v>6025301</v>
      </c>
      <c r="B36" s="85" t="s">
        <v>2078</v>
      </c>
      <c r="C36" s="64">
        <v>29</v>
      </c>
      <c r="D36" s="65">
        <v>1824606.8</v>
      </c>
      <c r="E36" s="65"/>
      <c r="F36" s="65">
        <f t="shared" si="0"/>
        <v>1824606.8</v>
      </c>
      <c r="G36" s="65"/>
      <c r="H36" s="65">
        <f t="shared" si="1"/>
        <v>1824606.8</v>
      </c>
      <c r="I36" s="65">
        <f t="shared" si="2"/>
        <v>0</v>
      </c>
      <c r="J36" s="48" t="e">
        <f>IF(A36=#REF!,TRUE,FALSE)</f>
        <v>#REF!</v>
      </c>
      <c r="K36" s="14">
        <v>3120</v>
      </c>
      <c r="L36" s="14">
        <v>3120</v>
      </c>
      <c r="M36" s="15">
        <v>3151</v>
      </c>
      <c r="N36" s="15">
        <v>3151</v>
      </c>
      <c r="O36" s="14" t="e">
        <f>VLOOKUP(K36,#REF!,2,FALSE)</f>
        <v>#REF!</v>
      </c>
      <c r="P36" s="14" t="e">
        <f>VLOOKUP(L36,#REF!,2,FALSE)</f>
        <v>#REF!</v>
      </c>
    </row>
    <row r="37" spans="1:16">
      <c r="A37" s="84">
        <v>6025332</v>
      </c>
      <c r="B37" s="85" t="s">
        <v>2079</v>
      </c>
      <c r="C37" s="64">
        <v>30</v>
      </c>
      <c r="D37" s="65">
        <v>1206469</v>
      </c>
      <c r="E37" s="65"/>
      <c r="F37" s="65">
        <f t="shared" si="0"/>
        <v>1206469</v>
      </c>
      <c r="G37" s="65"/>
      <c r="H37" s="65">
        <f t="shared" si="1"/>
        <v>1206469</v>
      </c>
      <c r="I37" s="65">
        <f t="shared" si="2"/>
        <v>0</v>
      </c>
      <c r="J37" s="48" t="e">
        <f>IF(A37=#REF!,TRUE,FALSE)</f>
        <v>#REF!</v>
      </c>
      <c r="K37" s="14">
        <v>3120</v>
      </c>
      <c r="L37" s="14">
        <v>3120</v>
      </c>
      <c r="M37" s="15">
        <v>3151</v>
      </c>
      <c r="N37" s="15">
        <v>3151</v>
      </c>
      <c r="O37" s="14" t="e">
        <f>VLOOKUP(K37,#REF!,2,FALSE)</f>
        <v>#REF!</v>
      </c>
      <c r="P37" s="14" t="e">
        <f>VLOOKUP(L37,#REF!,2,FALSE)</f>
        <v>#REF!</v>
      </c>
    </row>
    <row r="38" spans="1:16">
      <c r="A38" s="84">
        <v>6025334</v>
      </c>
      <c r="B38" s="85" t="s">
        <v>2080</v>
      </c>
      <c r="C38" s="64">
        <v>31</v>
      </c>
      <c r="D38" s="65">
        <v>2951058.22</v>
      </c>
      <c r="E38" s="65"/>
      <c r="F38" s="65">
        <f t="shared" si="0"/>
        <v>2951058.22</v>
      </c>
      <c r="G38" s="65"/>
      <c r="H38" s="65">
        <f t="shared" si="1"/>
        <v>2951058.22</v>
      </c>
      <c r="I38" s="65">
        <f t="shared" si="2"/>
        <v>0</v>
      </c>
      <c r="J38" s="48" t="e">
        <f>IF(A38=#REF!,TRUE,FALSE)</f>
        <v>#REF!</v>
      </c>
      <c r="K38" s="14">
        <v>3120</v>
      </c>
      <c r="L38" s="14">
        <v>3120</v>
      </c>
      <c r="M38" s="15">
        <v>3151</v>
      </c>
      <c r="N38" s="15">
        <v>3151</v>
      </c>
      <c r="O38" s="14" t="e">
        <f>VLOOKUP(K38,#REF!,2,FALSE)</f>
        <v>#REF!</v>
      </c>
      <c r="P38" s="14" t="e">
        <f>VLOOKUP(L38,#REF!,2,FALSE)</f>
        <v>#REF!</v>
      </c>
    </row>
    <row r="39" spans="1:16">
      <c r="A39" s="84">
        <v>6025335</v>
      </c>
      <c r="B39" s="85" t="s">
        <v>2081</v>
      </c>
      <c r="C39" s="64">
        <v>32</v>
      </c>
      <c r="D39" s="65">
        <v>2811145.54</v>
      </c>
      <c r="E39" s="65"/>
      <c r="F39" s="65">
        <f t="shared" si="0"/>
        <v>2811145.54</v>
      </c>
      <c r="G39" s="65"/>
      <c r="H39" s="65">
        <f t="shared" si="1"/>
        <v>2811145.54</v>
      </c>
      <c r="I39" s="65">
        <f t="shared" si="2"/>
        <v>0</v>
      </c>
      <c r="J39" s="48" t="e">
        <f>IF(A39=#REF!,TRUE,FALSE)</f>
        <v>#REF!</v>
      </c>
      <c r="K39" s="14">
        <v>3120</v>
      </c>
      <c r="L39" s="14">
        <v>3120</v>
      </c>
      <c r="M39" s="15">
        <v>3151</v>
      </c>
      <c r="N39" s="15">
        <v>3151</v>
      </c>
      <c r="O39" s="14" t="e">
        <f>VLOOKUP(K39,#REF!,2,FALSE)</f>
        <v>#REF!</v>
      </c>
      <c r="P39" s="14" t="e">
        <f>VLOOKUP(L39,#REF!,2,FALSE)</f>
        <v>#REF!</v>
      </c>
    </row>
    <row r="40" spans="1:16">
      <c r="A40" s="84">
        <v>6025336</v>
      </c>
      <c r="B40" s="85" t="s">
        <v>2082</v>
      </c>
      <c r="C40" s="64">
        <v>33</v>
      </c>
      <c r="D40" s="65">
        <v>6073824.0700000003</v>
      </c>
      <c r="E40" s="65"/>
      <c r="F40" s="65">
        <f t="shared" si="0"/>
        <v>6073824.0700000003</v>
      </c>
      <c r="G40" s="65"/>
      <c r="H40" s="65">
        <f t="shared" si="1"/>
        <v>6073824.0700000003</v>
      </c>
      <c r="I40" s="65">
        <f t="shared" si="2"/>
        <v>0</v>
      </c>
      <c r="J40" s="48" t="e">
        <f>IF(A40=#REF!,TRUE,FALSE)</f>
        <v>#REF!</v>
      </c>
      <c r="K40" s="14">
        <v>3120</v>
      </c>
      <c r="L40" s="14">
        <v>3120</v>
      </c>
      <c r="M40" s="15">
        <v>3151</v>
      </c>
      <c r="N40" s="15">
        <v>3151</v>
      </c>
      <c r="O40" s="14" t="e">
        <f>VLOOKUP(K40,#REF!,2,FALSE)</f>
        <v>#REF!</v>
      </c>
      <c r="P40" s="14" t="e">
        <f>VLOOKUP(L40,#REF!,2,FALSE)</f>
        <v>#REF!</v>
      </c>
    </row>
    <row r="41" spans="1:16">
      <c r="A41" s="84">
        <v>6025354</v>
      </c>
      <c r="B41" s="85" t="s">
        <v>2083</v>
      </c>
      <c r="C41" s="64">
        <v>34</v>
      </c>
      <c r="D41" s="65">
        <v>1232890.98</v>
      </c>
      <c r="E41" s="65"/>
      <c r="F41" s="65">
        <f t="shared" si="0"/>
        <v>1232890.98</v>
      </c>
      <c r="G41" s="65"/>
      <c r="H41" s="65">
        <f t="shared" si="1"/>
        <v>1232890.98</v>
      </c>
      <c r="I41" s="65">
        <f t="shared" si="2"/>
        <v>0</v>
      </c>
      <c r="J41" s="48" t="e">
        <f>IF(A41=#REF!,TRUE,FALSE)</f>
        <v>#REF!</v>
      </c>
      <c r="K41" s="14">
        <v>3120</v>
      </c>
      <c r="L41" s="14">
        <v>3120</v>
      </c>
      <c r="M41" s="15">
        <v>3151</v>
      </c>
      <c r="N41" s="15">
        <v>3151</v>
      </c>
      <c r="O41" s="14" t="e">
        <f>VLOOKUP(K41,#REF!,2,FALSE)</f>
        <v>#REF!</v>
      </c>
      <c r="P41" s="14" t="e">
        <f>VLOOKUP(L41,#REF!,2,FALSE)</f>
        <v>#REF!</v>
      </c>
    </row>
    <row r="42" spans="1:16">
      <c r="A42" s="84">
        <v>6025355</v>
      </c>
      <c r="B42" s="85" t="s">
        <v>2084</v>
      </c>
      <c r="C42" s="64">
        <v>35</v>
      </c>
      <c r="D42" s="65"/>
      <c r="E42" s="65"/>
      <c r="F42" s="65">
        <f t="shared" ref="F42:F105" si="3">D42-E42</f>
        <v>0</v>
      </c>
      <c r="G42" s="65"/>
      <c r="H42" s="65">
        <f t="shared" ref="H42:H105" si="4">IF(F42&gt;0,F42,0)</f>
        <v>0</v>
      </c>
      <c r="I42" s="65">
        <f t="shared" ref="I42:I105" si="5">IF(F42&lt;0,-F42,0)</f>
        <v>0</v>
      </c>
      <c r="J42" s="48" t="e">
        <f>IF(A42=#REF!,TRUE,FALSE)</f>
        <v>#REF!</v>
      </c>
      <c r="K42" s="14"/>
      <c r="L42" s="14"/>
      <c r="M42" s="15">
        <v>3151</v>
      </c>
      <c r="N42" s="15">
        <v>3151</v>
      </c>
      <c r="O42" s="14">
        <v>3120</v>
      </c>
      <c r="P42" s="14">
        <v>3120</v>
      </c>
    </row>
    <row r="43" spans="1:16">
      <c r="A43" s="84">
        <v>6026404</v>
      </c>
      <c r="B43" s="85" t="s">
        <v>695</v>
      </c>
      <c r="C43" s="64">
        <v>36</v>
      </c>
      <c r="D43" s="65">
        <v>8380906.4199999999</v>
      </c>
      <c r="E43" s="65"/>
      <c r="F43" s="65">
        <f t="shared" si="3"/>
        <v>8380906.4199999999</v>
      </c>
      <c r="G43" s="65"/>
      <c r="H43" s="65">
        <f t="shared" si="4"/>
        <v>8380906.4199999999</v>
      </c>
      <c r="I43" s="65">
        <f t="shared" si="5"/>
        <v>0</v>
      </c>
      <c r="J43" s="48" t="e">
        <f>IF(A43=#REF!,TRUE,FALSE)</f>
        <v>#REF!</v>
      </c>
      <c r="K43" s="14">
        <v>3120</v>
      </c>
      <c r="L43" s="14">
        <v>3120</v>
      </c>
      <c r="M43" s="15">
        <v>3152</v>
      </c>
      <c r="N43" s="15">
        <v>3152</v>
      </c>
      <c r="O43" s="14" t="e">
        <f>VLOOKUP(K43,#REF!,2,FALSE)</f>
        <v>#REF!</v>
      </c>
      <c r="P43" s="14" t="e">
        <f>VLOOKUP(L43,#REF!,2,FALSE)</f>
        <v>#REF!</v>
      </c>
    </row>
    <row r="44" spans="1:16">
      <c r="A44" s="84">
        <v>6026405</v>
      </c>
      <c r="B44" s="85" t="s">
        <v>2085</v>
      </c>
      <c r="C44" s="64">
        <v>37</v>
      </c>
      <c r="D44" s="65">
        <v>5570124.8799999999</v>
      </c>
      <c r="E44" s="65"/>
      <c r="F44" s="65">
        <f t="shared" si="3"/>
        <v>5570124.8799999999</v>
      </c>
      <c r="G44" s="65"/>
      <c r="H44" s="65">
        <f t="shared" si="4"/>
        <v>5570124.8799999999</v>
      </c>
      <c r="I44" s="65">
        <f t="shared" si="5"/>
        <v>0</v>
      </c>
      <c r="J44" s="48" t="e">
        <f>IF(A44=#REF!,TRUE,FALSE)</f>
        <v>#REF!</v>
      </c>
      <c r="K44" s="14">
        <v>3120</v>
      </c>
      <c r="L44" s="14">
        <v>3120</v>
      </c>
      <c r="M44" s="15">
        <v>3152</v>
      </c>
      <c r="N44" s="15">
        <v>3152</v>
      </c>
      <c r="O44" s="14" t="e">
        <f>VLOOKUP(K44,#REF!,2,FALSE)</f>
        <v>#REF!</v>
      </c>
      <c r="P44" s="14" t="e">
        <f>VLOOKUP(L44,#REF!,2,FALSE)</f>
        <v>#REF!</v>
      </c>
    </row>
    <row r="45" spans="1:16">
      <c r="A45" s="84">
        <v>6026406</v>
      </c>
      <c r="B45" s="85" t="s">
        <v>696</v>
      </c>
      <c r="C45" s="64">
        <v>38</v>
      </c>
      <c r="D45" s="65">
        <v>446869.89</v>
      </c>
      <c r="E45" s="65"/>
      <c r="F45" s="65">
        <f t="shared" si="3"/>
        <v>446869.89</v>
      </c>
      <c r="G45" s="65"/>
      <c r="H45" s="65">
        <f t="shared" si="4"/>
        <v>446869.89</v>
      </c>
      <c r="I45" s="65">
        <f t="shared" si="5"/>
        <v>0</v>
      </c>
      <c r="J45" s="48" t="e">
        <f>IF(A45=#REF!,TRUE,FALSE)</f>
        <v>#REF!</v>
      </c>
      <c r="K45" s="14">
        <v>3120</v>
      </c>
      <c r="L45" s="14">
        <v>3120</v>
      </c>
      <c r="M45" s="15">
        <v>3152</v>
      </c>
      <c r="N45" s="15">
        <v>3152</v>
      </c>
      <c r="O45" s="14" t="e">
        <f>VLOOKUP(K45,#REF!,2,FALSE)</f>
        <v>#REF!</v>
      </c>
      <c r="P45" s="14" t="e">
        <f>VLOOKUP(L45,#REF!,2,FALSE)</f>
        <v>#REF!</v>
      </c>
    </row>
    <row r="46" spans="1:16">
      <c r="A46" s="84">
        <v>6027000</v>
      </c>
      <c r="B46" s="85" t="s">
        <v>697</v>
      </c>
      <c r="C46" s="64">
        <v>39</v>
      </c>
      <c r="D46" s="65"/>
      <c r="E46" s="65"/>
      <c r="F46" s="65">
        <f t="shared" si="3"/>
        <v>0</v>
      </c>
      <c r="G46" s="65"/>
      <c r="H46" s="65">
        <f t="shared" si="4"/>
        <v>0</v>
      </c>
      <c r="I46" s="65">
        <f t="shared" si="5"/>
        <v>0</v>
      </c>
      <c r="J46" s="48" t="e">
        <f>IF(A46=#REF!,TRUE,FALSE)</f>
        <v>#REF!</v>
      </c>
      <c r="K46" s="14">
        <v>3120</v>
      </c>
      <c r="L46" s="14">
        <v>3120</v>
      </c>
      <c r="M46" s="15">
        <v>3152</v>
      </c>
      <c r="N46" s="15">
        <v>3152</v>
      </c>
      <c r="O46" s="14" t="e">
        <f>VLOOKUP(K46,#REF!,2,FALSE)</f>
        <v>#REF!</v>
      </c>
      <c r="P46" s="14" t="e">
        <f>VLOOKUP(L46,#REF!,2,FALSE)</f>
        <v>#REF!</v>
      </c>
    </row>
    <row r="47" spans="1:16">
      <c r="A47" s="84">
        <v>6027347</v>
      </c>
      <c r="B47" s="85" t="s">
        <v>491</v>
      </c>
      <c r="C47" s="64">
        <v>40</v>
      </c>
      <c r="D47" s="65"/>
      <c r="E47" s="65"/>
      <c r="F47" s="65">
        <f t="shared" si="3"/>
        <v>0</v>
      </c>
      <c r="G47" s="65"/>
      <c r="H47" s="65">
        <f t="shared" si="4"/>
        <v>0</v>
      </c>
      <c r="I47" s="65">
        <f t="shared" si="5"/>
        <v>0</v>
      </c>
      <c r="J47" s="48" t="e">
        <f>IF(A47=#REF!,TRUE,FALSE)</f>
        <v>#REF!</v>
      </c>
      <c r="K47" s="14">
        <v>3120</v>
      </c>
      <c r="L47" s="14">
        <v>3120</v>
      </c>
      <c r="M47" s="15">
        <v>3152</v>
      </c>
      <c r="N47" s="15">
        <v>3152</v>
      </c>
      <c r="O47" s="14" t="e">
        <f>VLOOKUP(K47,#REF!,2,FALSE)</f>
        <v>#REF!</v>
      </c>
      <c r="P47" s="14" t="e">
        <f>VLOOKUP(L47,#REF!,2,FALSE)</f>
        <v>#REF!</v>
      </c>
    </row>
    <row r="48" spans="1:16">
      <c r="A48" s="84">
        <v>6027348</v>
      </c>
      <c r="B48" s="85" t="s">
        <v>2086</v>
      </c>
      <c r="C48" s="64">
        <v>41</v>
      </c>
      <c r="D48" s="65"/>
      <c r="E48" s="65"/>
      <c r="F48" s="65">
        <f t="shared" si="3"/>
        <v>0</v>
      </c>
      <c r="G48" s="65"/>
      <c r="H48" s="65">
        <f t="shared" si="4"/>
        <v>0</v>
      </c>
      <c r="I48" s="65">
        <f t="shared" si="5"/>
        <v>0</v>
      </c>
      <c r="J48" s="48" t="e">
        <f>IF(A48=#REF!,TRUE,FALSE)</f>
        <v>#REF!</v>
      </c>
      <c r="K48" s="14">
        <v>3120</v>
      </c>
      <c r="L48" s="14">
        <v>3120</v>
      </c>
      <c r="M48" s="15">
        <v>3152</v>
      </c>
      <c r="N48" s="15">
        <v>3152</v>
      </c>
      <c r="O48" s="14" t="e">
        <f>VLOOKUP(K48,#REF!,2,FALSE)</f>
        <v>#REF!</v>
      </c>
      <c r="P48" s="14" t="e">
        <f>VLOOKUP(L48,#REF!,2,FALSE)</f>
        <v>#REF!</v>
      </c>
    </row>
    <row r="49" spans="1:16">
      <c r="A49" s="84">
        <v>6027349</v>
      </c>
      <c r="B49" s="85" t="s">
        <v>2087</v>
      </c>
      <c r="C49" s="64">
        <v>42</v>
      </c>
      <c r="D49" s="65">
        <v>1840000</v>
      </c>
      <c r="E49" s="65"/>
      <c r="F49" s="65">
        <f t="shared" si="3"/>
        <v>1840000</v>
      </c>
      <c r="G49" s="65"/>
      <c r="H49" s="65">
        <f t="shared" si="4"/>
        <v>1840000</v>
      </c>
      <c r="I49" s="65">
        <f t="shared" si="5"/>
        <v>0</v>
      </c>
      <c r="J49" s="48" t="e">
        <f>IF(A49=#REF!,TRUE,FALSE)</f>
        <v>#REF!</v>
      </c>
      <c r="K49" s="14">
        <v>3120</v>
      </c>
      <c r="L49" s="14">
        <v>3120</v>
      </c>
      <c r="M49" s="15">
        <v>3152</v>
      </c>
      <c r="N49" s="15">
        <v>3152</v>
      </c>
      <c r="O49" s="14" t="e">
        <f>VLOOKUP(K49,#REF!,2,FALSE)</f>
        <v>#REF!</v>
      </c>
      <c r="P49" s="14" t="e">
        <f>VLOOKUP(L49,#REF!,2,FALSE)</f>
        <v>#REF!</v>
      </c>
    </row>
    <row r="50" spans="1:16">
      <c r="A50" s="84">
        <v>6027350</v>
      </c>
      <c r="B50" s="85" t="s">
        <v>2088</v>
      </c>
      <c r="C50" s="64">
        <v>43</v>
      </c>
      <c r="D50" s="65"/>
      <c r="E50" s="65"/>
      <c r="F50" s="65">
        <f t="shared" si="3"/>
        <v>0</v>
      </c>
      <c r="G50" s="65"/>
      <c r="H50" s="65">
        <f t="shared" si="4"/>
        <v>0</v>
      </c>
      <c r="I50" s="65">
        <f t="shared" si="5"/>
        <v>0</v>
      </c>
      <c r="J50" s="48" t="e">
        <f>IF(A50=#REF!,TRUE,FALSE)</f>
        <v>#REF!</v>
      </c>
      <c r="K50" s="14">
        <v>3120</v>
      </c>
      <c r="L50" s="14">
        <v>3120</v>
      </c>
      <c r="M50" s="15">
        <v>3152</v>
      </c>
      <c r="N50" s="15">
        <v>3152</v>
      </c>
      <c r="O50" s="14" t="e">
        <f>VLOOKUP(K50,#REF!,2,FALSE)</f>
        <v>#REF!</v>
      </c>
      <c r="P50" s="14" t="e">
        <f>VLOOKUP(L50,#REF!,2,FALSE)</f>
        <v>#REF!</v>
      </c>
    </row>
    <row r="51" spans="1:16">
      <c r="A51" s="84">
        <v>6027351</v>
      </c>
      <c r="B51" s="85" t="s">
        <v>2089</v>
      </c>
      <c r="C51" s="64">
        <v>44</v>
      </c>
      <c r="D51" s="65">
        <v>1008134</v>
      </c>
      <c r="E51" s="65"/>
      <c r="F51" s="65">
        <f t="shared" si="3"/>
        <v>1008134</v>
      </c>
      <c r="G51" s="65"/>
      <c r="H51" s="65">
        <f t="shared" si="4"/>
        <v>1008134</v>
      </c>
      <c r="I51" s="65">
        <f t="shared" si="5"/>
        <v>0</v>
      </c>
      <c r="J51" s="48" t="e">
        <f>IF(A51=#REF!,TRUE,FALSE)</f>
        <v>#REF!</v>
      </c>
      <c r="K51" s="14">
        <v>3120</v>
      </c>
      <c r="L51" s="14">
        <v>3120</v>
      </c>
      <c r="M51" s="15">
        <v>3152</v>
      </c>
      <c r="N51" s="15">
        <v>3152</v>
      </c>
      <c r="O51" s="14" t="e">
        <f>VLOOKUP(K51,#REF!,2,FALSE)</f>
        <v>#REF!</v>
      </c>
      <c r="P51" s="14" t="e">
        <f>VLOOKUP(L51,#REF!,2,FALSE)</f>
        <v>#REF!</v>
      </c>
    </row>
    <row r="52" spans="1:16">
      <c r="A52" s="84">
        <v>6027352</v>
      </c>
      <c r="B52" s="85" t="s">
        <v>2090</v>
      </c>
      <c r="C52" s="64">
        <v>45</v>
      </c>
      <c r="D52" s="65">
        <v>52200.86</v>
      </c>
      <c r="E52" s="65"/>
      <c r="F52" s="65">
        <f t="shared" si="3"/>
        <v>52200.86</v>
      </c>
      <c r="G52" s="65"/>
      <c r="H52" s="65">
        <f t="shared" si="4"/>
        <v>52200.86</v>
      </c>
      <c r="I52" s="65">
        <f t="shared" si="5"/>
        <v>0</v>
      </c>
      <c r="J52" s="48" t="e">
        <f>IF(A52=#REF!,TRUE,FALSE)</f>
        <v>#REF!</v>
      </c>
      <c r="K52" s="14">
        <v>3120</v>
      </c>
      <c r="L52" s="14">
        <v>3120</v>
      </c>
      <c r="M52" s="15">
        <v>3152</v>
      </c>
      <c r="N52" s="15">
        <v>3152</v>
      </c>
      <c r="O52" s="14" t="e">
        <f>VLOOKUP(K52,#REF!,2,FALSE)</f>
        <v>#REF!</v>
      </c>
      <c r="P52" s="14" t="e">
        <f>VLOOKUP(L52,#REF!,2,FALSE)</f>
        <v>#REF!</v>
      </c>
    </row>
    <row r="53" spans="1:16">
      <c r="A53" s="84">
        <v>6027353</v>
      </c>
      <c r="B53" s="85" t="s">
        <v>2091</v>
      </c>
      <c r="C53" s="64">
        <v>46</v>
      </c>
      <c r="D53" s="65"/>
      <c r="E53" s="65"/>
      <c r="F53" s="65">
        <f t="shared" si="3"/>
        <v>0</v>
      </c>
      <c r="G53" s="65"/>
      <c r="H53" s="65">
        <f t="shared" si="4"/>
        <v>0</v>
      </c>
      <c r="I53" s="65">
        <f t="shared" si="5"/>
        <v>0</v>
      </c>
      <c r="J53" s="48" t="e">
        <f>IF(A53=#REF!,TRUE,FALSE)</f>
        <v>#REF!</v>
      </c>
      <c r="K53" s="14">
        <v>3120</v>
      </c>
      <c r="L53" s="14">
        <v>3120</v>
      </c>
      <c r="M53" s="15">
        <v>3152</v>
      </c>
      <c r="N53" s="15">
        <v>3152</v>
      </c>
      <c r="O53" s="14" t="e">
        <f>VLOOKUP(K53,#REF!,2,FALSE)</f>
        <v>#REF!</v>
      </c>
      <c r="P53" s="14" t="e">
        <f>VLOOKUP(L53,#REF!,2,FALSE)</f>
        <v>#REF!</v>
      </c>
    </row>
    <row r="54" spans="1:16">
      <c r="A54" s="84">
        <v>6027451</v>
      </c>
      <c r="B54" s="85" t="s">
        <v>2092</v>
      </c>
      <c r="C54" s="64">
        <v>47</v>
      </c>
      <c r="D54" s="65">
        <v>14822.98</v>
      </c>
      <c r="E54" s="65"/>
      <c r="F54" s="65">
        <f t="shared" si="3"/>
        <v>14822.98</v>
      </c>
      <c r="G54" s="65"/>
      <c r="H54" s="65">
        <f t="shared" si="4"/>
        <v>14822.98</v>
      </c>
      <c r="I54" s="65">
        <f t="shared" si="5"/>
        <v>0</v>
      </c>
      <c r="J54" s="48" t="e">
        <f>IF(A54=#REF!,TRUE,FALSE)</f>
        <v>#REF!</v>
      </c>
      <c r="K54" s="14">
        <v>3120</v>
      </c>
      <c r="L54" s="14">
        <v>3120</v>
      </c>
      <c r="M54" s="15">
        <v>3152</v>
      </c>
      <c r="N54" s="15">
        <v>3152</v>
      </c>
      <c r="O54" s="14" t="e">
        <f>VLOOKUP(K54,#REF!,2,FALSE)</f>
        <v>#REF!</v>
      </c>
      <c r="P54" s="14" t="e">
        <f>VLOOKUP(L54,#REF!,2,FALSE)</f>
        <v>#REF!</v>
      </c>
    </row>
    <row r="55" spans="1:16">
      <c r="A55" s="84">
        <v>6027452</v>
      </c>
      <c r="B55" s="85" t="s">
        <v>2093</v>
      </c>
      <c r="C55" s="64">
        <v>48</v>
      </c>
      <c r="D55" s="65">
        <v>48814.11</v>
      </c>
      <c r="E55" s="65"/>
      <c r="F55" s="65">
        <f t="shared" si="3"/>
        <v>48814.11</v>
      </c>
      <c r="G55" s="65"/>
      <c r="H55" s="65">
        <f t="shared" si="4"/>
        <v>48814.11</v>
      </c>
      <c r="I55" s="65">
        <f t="shared" si="5"/>
        <v>0</v>
      </c>
      <c r="J55" s="48" t="e">
        <f>IF(A55=#REF!,TRUE,FALSE)</f>
        <v>#REF!</v>
      </c>
      <c r="K55" s="14">
        <v>3120</v>
      </c>
      <c r="L55" s="14">
        <v>3120</v>
      </c>
      <c r="M55" s="15">
        <v>3152</v>
      </c>
      <c r="N55" s="15">
        <v>3152</v>
      </c>
      <c r="O55" s="14" t="e">
        <f>VLOOKUP(K55,#REF!,2,FALSE)</f>
        <v>#REF!</v>
      </c>
      <c r="P55" s="14" t="e">
        <f>VLOOKUP(L55,#REF!,2,FALSE)</f>
        <v>#REF!</v>
      </c>
    </row>
    <row r="56" spans="1:16">
      <c r="A56" s="84">
        <v>6052252</v>
      </c>
      <c r="B56" s="85" t="s">
        <v>2094</v>
      </c>
      <c r="C56" s="64">
        <v>49</v>
      </c>
      <c r="D56" s="65">
        <v>1421521.67</v>
      </c>
      <c r="E56" s="65"/>
      <c r="F56" s="65">
        <f t="shared" si="3"/>
        <v>1421521.67</v>
      </c>
      <c r="G56" s="65"/>
      <c r="H56" s="65">
        <f t="shared" si="4"/>
        <v>1421521.67</v>
      </c>
      <c r="I56" s="65">
        <f t="shared" si="5"/>
        <v>0</v>
      </c>
      <c r="J56" s="48" t="e">
        <f>IF(A56=#REF!,TRUE,FALSE)</f>
        <v>#REF!</v>
      </c>
      <c r="K56" s="14">
        <v>3120</v>
      </c>
      <c r="L56" s="14">
        <v>3120</v>
      </c>
      <c r="M56" s="15">
        <v>3149</v>
      </c>
      <c r="N56" s="15">
        <v>3149</v>
      </c>
      <c r="O56" s="14" t="e">
        <f>VLOOKUP(K56,#REF!,2,FALSE)</f>
        <v>#REF!</v>
      </c>
      <c r="P56" s="14" t="e">
        <f>VLOOKUP(L56,#REF!,2,FALSE)</f>
        <v>#REF!</v>
      </c>
    </row>
    <row r="57" spans="1:16">
      <c r="A57" s="84">
        <v>6052272</v>
      </c>
      <c r="B57" s="85" t="s">
        <v>2095</v>
      </c>
      <c r="C57" s="64">
        <v>50</v>
      </c>
      <c r="D57" s="65">
        <v>14497150</v>
      </c>
      <c r="E57" s="65"/>
      <c r="F57" s="65">
        <f t="shared" si="3"/>
        <v>14497150</v>
      </c>
      <c r="G57" s="65"/>
      <c r="H57" s="65">
        <f t="shared" si="4"/>
        <v>14497150</v>
      </c>
      <c r="I57" s="65">
        <f t="shared" si="5"/>
        <v>0</v>
      </c>
      <c r="J57" s="48" t="e">
        <f>IF(A57=#REF!,TRUE,FALSE)</f>
        <v>#REF!</v>
      </c>
      <c r="K57" s="14">
        <v>3120</v>
      </c>
      <c r="L57" s="14">
        <v>3120</v>
      </c>
      <c r="M57" s="15">
        <v>3149</v>
      </c>
      <c r="N57" s="15">
        <v>3149</v>
      </c>
      <c r="O57" s="14" t="e">
        <f>VLOOKUP(K57,#REF!,2,FALSE)</f>
        <v>#REF!</v>
      </c>
      <c r="P57" s="14" t="e">
        <f>VLOOKUP(L57,#REF!,2,FALSE)</f>
        <v>#REF!</v>
      </c>
    </row>
    <row r="58" spans="1:16">
      <c r="A58" s="84">
        <v>6052480</v>
      </c>
      <c r="B58" s="85" t="s">
        <v>2096</v>
      </c>
      <c r="C58" s="64">
        <v>51</v>
      </c>
      <c r="D58" s="65">
        <v>5886464</v>
      </c>
      <c r="E58" s="65">
        <v>2386368</v>
      </c>
      <c r="F58" s="65">
        <f t="shared" si="3"/>
        <v>3500096</v>
      </c>
      <c r="G58" s="65"/>
      <c r="H58" s="65">
        <f t="shared" si="4"/>
        <v>3500096</v>
      </c>
      <c r="I58" s="65">
        <f t="shared" si="5"/>
        <v>0</v>
      </c>
      <c r="J58" s="48" t="e">
        <f>IF(A58=#REF!,TRUE,FALSE)</f>
        <v>#REF!</v>
      </c>
      <c r="K58" s="14">
        <v>3120</v>
      </c>
      <c r="L58" s="14">
        <v>3120</v>
      </c>
      <c r="M58" s="15">
        <v>3149</v>
      </c>
      <c r="N58" s="15">
        <v>3149</v>
      </c>
      <c r="O58" s="14" t="e">
        <f>VLOOKUP(K58,#REF!,2,FALSE)</f>
        <v>#REF!</v>
      </c>
      <c r="P58" s="14" t="e">
        <f>VLOOKUP(L58,#REF!,2,FALSE)</f>
        <v>#REF!</v>
      </c>
    </row>
    <row r="59" spans="1:16">
      <c r="A59" s="84">
        <v>6052482</v>
      </c>
      <c r="B59" s="85" t="s">
        <v>2097</v>
      </c>
      <c r="C59" s="64">
        <v>52</v>
      </c>
      <c r="D59" s="65">
        <v>444000</v>
      </c>
      <c r="E59" s="65">
        <v>224000</v>
      </c>
      <c r="F59" s="65">
        <f t="shared" si="3"/>
        <v>220000</v>
      </c>
      <c r="G59" s="65"/>
      <c r="H59" s="65">
        <f t="shared" si="4"/>
        <v>220000</v>
      </c>
      <c r="I59" s="65">
        <f t="shared" si="5"/>
        <v>0</v>
      </c>
      <c r="J59" s="48" t="e">
        <f>IF(A59=#REF!,TRUE,FALSE)</f>
        <v>#REF!</v>
      </c>
      <c r="K59" s="14">
        <v>3120</v>
      </c>
      <c r="L59" s="14">
        <v>3120</v>
      </c>
      <c r="M59" s="15">
        <v>3147</v>
      </c>
      <c r="N59" s="15">
        <v>3147</v>
      </c>
      <c r="O59" s="14" t="e">
        <f>VLOOKUP(K59,#REF!,2,FALSE)</f>
        <v>#REF!</v>
      </c>
      <c r="P59" s="14" t="e">
        <f>VLOOKUP(L59,#REF!,2,FALSE)</f>
        <v>#REF!</v>
      </c>
    </row>
    <row r="60" spans="1:16">
      <c r="A60" s="84">
        <v>6052595</v>
      </c>
      <c r="B60" s="85" t="s">
        <v>2098</v>
      </c>
      <c r="C60" s="64">
        <v>53</v>
      </c>
      <c r="D60" s="65">
        <v>672808.3</v>
      </c>
      <c r="E60" s="65"/>
      <c r="F60" s="65">
        <f t="shared" si="3"/>
        <v>672808.3</v>
      </c>
      <c r="G60" s="65"/>
      <c r="H60" s="65">
        <f t="shared" si="4"/>
        <v>672808.3</v>
      </c>
      <c r="I60" s="65">
        <f t="shared" si="5"/>
        <v>0</v>
      </c>
      <c r="J60" s="48" t="e">
        <f>IF(A60=#REF!,TRUE,FALSE)</f>
        <v>#REF!</v>
      </c>
      <c r="K60" s="14">
        <v>3221</v>
      </c>
      <c r="L60" s="14">
        <v>3221</v>
      </c>
      <c r="M60" s="15">
        <v>3174</v>
      </c>
      <c r="N60" s="15">
        <v>3174</v>
      </c>
      <c r="O60" s="14" t="e">
        <f>VLOOKUP(K60,#REF!,2,FALSE)</f>
        <v>#REF!</v>
      </c>
      <c r="P60" s="14" t="e">
        <f>VLOOKUP(L60,#REF!,2,FALSE)</f>
        <v>#REF!</v>
      </c>
    </row>
    <row r="61" spans="1:16">
      <c r="A61" s="84">
        <v>6052596</v>
      </c>
      <c r="B61" s="85" t="s">
        <v>2099</v>
      </c>
      <c r="C61" s="64">
        <v>54</v>
      </c>
      <c r="D61" s="65"/>
      <c r="E61" s="65"/>
      <c r="F61" s="65">
        <f t="shared" si="3"/>
        <v>0</v>
      </c>
      <c r="G61" s="65"/>
      <c r="H61" s="65">
        <f t="shared" si="4"/>
        <v>0</v>
      </c>
      <c r="I61" s="65">
        <f t="shared" si="5"/>
        <v>0</v>
      </c>
      <c r="J61" s="48" t="e">
        <f>IF(A61=#REF!,TRUE,FALSE)</f>
        <v>#REF!</v>
      </c>
      <c r="K61" s="14">
        <v>3221</v>
      </c>
      <c r="L61" s="14">
        <v>3221</v>
      </c>
      <c r="M61" s="15">
        <v>3174</v>
      </c>
      <c r="N61" s="15">
        <v>3174</v>
      </c>
      <c r="O61" s="14" t="e">
        <f>VLOOKUP(K61,#REF!,2,FALSE)</f>
        <v>#REF!</v>
      </c>
      <c r="P61" s="14" t="e">
        <f>VLOOKUP(L61,#REF!,2,FALSE)</f>
        <v>#REF!</v>
      </c>
    </row>
    <row r="62" spans="1:16">
      <c r="A62" s="84">
        <v>6110473</v>
      </c>
      <c r="B62" s="85" t="s">
        <v>700</v>
      </c>
      <c r="C62" s="64">
        <v>55</v>
      </c>
      <c r="D62" s="65">
        <v>5752794</v>
      </c>
      <c r="E62" s="65"/>
      <c r="F62" s="65">
        <f t="shared" si="3"/>
        <v>5752794</v>
      </c>
      <c r="G62" s="65"/>
      <c r="H62" s="65">
        <f t="shared" si="4"/>
        <v>5752794</v>
      </c>
      <c r="I62" s="65">
        <f t="shared" si="5"/>
        <v>0</v>
      </c>
      <c r="J62" s="48" t="e">
        <f>IF(A62=#REF!,TRUE,FALSE)</f>
        <v>#REF!</v>
      </c>
      <c r="K62" s="14">
        <v>3244</v>
      </c>
      <c r="L62" s="14">
        <v>3244</v>
      </c>
      <c r="M62" s="15">
        <v>3151</v>
      </c>
      <c r="N62" s="15">
        <v>3151</v>
      </c>
      <c r="O62" s="79">
        <v>3120</v>
      </c>
      <c r="P62" s="79">
        <v>3120</v>
      </c>
    </row>
    <row r="63" spans="1:16">
      <c r="A63" s="84">
        <v>6110474</v>
      </c>
      <c r="B63" s="85" t="s">
        <v>701</v>
      </c>
      <c r="C63" s="64">
        <v>56</v>
      </c>
      <c r="D63" s="65">
        <v>4993971.13</v>
      </c>
      <c r="E63" s="65"/>
      <c r="F63" s="65">
        <f t="shared" si="3"/>
        <v>4993971.13</v>
      </c>
      <c r="G63" s="65"/>
      <c r="H63" s="65">
        <f t="shared" si="4"/>
        <v>4993971.13</v>
      </c>
      <c r="I63" s="65">
        <f t="shared" si="5"/>
        <v>0</v>
      </c>
      <c r="J63" s="48" t="e">
        <f>IF(A63=#REF!,TRUE,FALSE)</f>
        <v>#REF!</v>
      </c>
      <c r="K63" s="14">
        <v>3244</v>
      </c>
      <c r="L63" s="14">
        <v>3244</v>
      </c>
      <c r="M63" s="15">
        <v>3152</v>
      </c>
      <c r="N63" s="15">
        <v>3152</v>
      </c>
      <c r="O63" s="14" t="e">
        <f>VLOOKUP(K63,#REF!,2,FALSE)</f>
        <v>#REF!</v>
      </c>
      <c r="P63" s="14" t="e">
        <f>VLOOKUP(L63,#REF!,2,FALSE)</f>
        <v>#REF!</v>
      </c>
    </row>
    <row r="64" spans="1:16">
      <c r="A64" s="84">
        <v>6112950</v>
      </c>
      <c r="B64" s="85" t="s">
        <v>469</v>
      </c>
      <c r="C64" s="64">
        <v>57</v>
      </c>
      <c r="D64" s="65">
        <v>5001944.97</v>
      </c>
      <c r="E64" s="65"/>
      <c r="F64" s="65">
        <f t="shared" si="3"/>
        <v>5001944.97</v>
      </c>
      <c r="G64" s="65"/>
      <c r="H64" s="65">
        <f t="shared" si="4"/>
        <v>5001944.97</v>
      </c>
      <c r="I64" s="65">
        <f t="shared" si="5"/>
        <v>0</v>
      </c>
      <c r="J64" s="48" t="e">
        <f>IF(A64=#REF!,TRUE,FALSE)</f>
        <v>#REF!</v>
      </c>
      <c r="K64" s="14">
        <v>3244</v>
      </c>
      <c r="L64" s="14">
        <v>3244</v>
      </c>
      <c r="M64" s="15">
        <v>3174</v>
      </c>
      <c r="N64" s="15">
        <v>3174</v>
      </c>
      <c r="O64" s="14" t="e">
        <f>VLOOKUP(K64,#REF!,2,FALSE)</f>
        <v>#REF!</v>
      </c>
      <c r="P64" s="14" t="e">
        <f>VLOOKUP(L64,#REF!,2,FALSE)</f>
        <v>#REF!</v>
      </c>
    </row>
    <row r="65" spans="1:16">
      <c r="A65" s="84">
        <v>6112960</v>
      </c>
      <c r="B65" s="85" t="s">
        <v>702</v>
      </c>
      <c r="C65" s="64">
        <v>58</v>
      </c>
      <c r="D65" s="65">
        <v>1630835.4</v>
      </c>
      <c r="E65" s="65"/>
      <c r="F65" s="65">
        <f t="shared" si="3"/>
        <v>1630835.4</v>
      </c>
      <c r="G65" s="65"/>
      <c r="H65" s="65">
        <f t="shared" si="4"/>
        <v>1630835.4</v>
      </c>
      <c r="I65" s="65">
        <f t="shared" si="5"/>
        <v>0</v>
      </c>
      <c r="J65" s="48" t="e">
        <f>IF(A65=#REF!,TRUE,FALSE)</f>
        <v>#REF!</v>
      </c>
      <c r="K65" s="14">
        <v>3244</v>
      </c>
      <c r="L65" s="14">
        <v>3244</v>
      </c>
      <c r="M65" s="15">
        <v>3174</v>
      </c>
      <c r="N65" s="15">
        <v>3174</v>
      </c>
      <c r="O65" s="14" t="e">
        <f>VLOOKUP(K65,#REF!,2,FALSE)</f>
        <v>#REF!</v>
      </c>
      <c r="P65" s="14" t="e">
        <f>VLOOKUP(L65,#REF!,2,FALSE)</f>
        <v>#REF!</v>
      </c>
    </row>
    <row r="66" spans="1:16" s="83" customFormat="1">
      <c r="A66" s="86">
        <v>6131475</v>
      </c>
      <c r="B66" s="87" t="s">
        <v>555</v>
      </c>
      <c r="C66" s="64">
        <v>59</v>
      </c>
      <c r="D66" s="65">
        <v>290930</v>
      </c>
      <c r="E66" s="65"/>
      <c r="F66" s="81">
        <f t="shared" si="3"/>
        <v>290930</v>
      </c>
      <c r="G66" s="81"/>
      <c r="H66" s="81">
        <f t="shared" si="4"/>
        <v>290930</v>
      </c>
      <c r="I66" s="81">
        <f t="shared" si="5"/>
        <v>0</v>
      </c>
      <c r="J66" s="48" t="e">
        <f>IF(A66=#REF!,TRUE,FALSE)</f>
        <v>#REF!</v>
      </c>
      <c r="K66" s="82">
        <v>3222</v>
      </c>
      <c r="L66" s="82">
        <v>3222</v>
      </c>
      <c r="M66" s="82">
        <v>3174</v>
      </c>
      <c r="N66" s="82">
        <v>3174</v>
      </c>
      <c r="O66" s="82" t="e">
        <f>VLOOKUP(K66,#REF!,2,FALSE)</f>
        <v>#REF!</v>
      </c>
      <c r="P66" s="82" t="e">
        <f>VLOOKUP(L66,#REF!,2,FALSE)</f>
        <v>#REF!</v>
      </c>
    </row>
    <row r="67" spans="1:16" s="83" customFormat="1">
      <c r="A67" s="86">
        <v>6131572</v>
      </c>
      <c r="B67" s="87" t="s">
        <v>533</v>
      </c>
      <c r="C67" s="64">
        <v>60</v>
      </c>
      <c r="D67" s="65">
        <v>1077836.71</v>
      </c>
      <c r="E67" s="65"/>
      <c r="F67" s="81">
        <f t="shared" si="3"/>
        <v>1077836.71</v>
      </c>
      <c r="G67" s="81"/>
      <c r="H67" s="81">
        <f t="shared" si="4"/>
        <v>1077836.71</v>
      </c>
      <c r="I67" s="81">
        <f t="shared" si="5"/>
        <v>0</v>
      </c>
      <c r="J67" s="48" t="e">
        <f>IF(A67=#REF!,TRUE,FALSE)</f>
        <v>#REF!</v>
      </c>
      <c r="K67" s="82">
        <v>3222</v>
      </c>
      <c r="L67" s="82">
        <v>3222</v>
      </c>
      <c r="M67" s="82">
        <v>3174</v>
      </c>
      <c r="N67" s="82">
        <v>3174</v>
      </c>
      <c r="O67" s="82">
        <v>3241</v>
      </c>
      <c r="P67" s="82">
        <v>3241</v>
      </c>
    </row>
    <row r="68" spans="1:16">
      <c r="A68" s="84">
        <v>6131573</v>
      </c>
      <c r="B68" s="85" t="s">
        <v>703</v>
      </c>
      <c r="C68" s="64">
        <v>61</v>
      </c>
      <c r="D68" s="65">
        <v>2448194.2000000002</v>
      </c>
      <c r="E68" s="65"/>
      <c r="F68" s="65">
        <f t="shared" si="3"/>
        <v>2448194.2000000002</v>
      </c>
      <c r="G68" s="65"/>
      <c r="H68" s="65">
        <f t="shared" si="4"/>
        <v>2448194.2000000002</v>
      </c>
      <c r="I68" s="65">
        <f t="shared" si="5"/>
        <v>0</v>
      </c>
      <c r="J68" s="48" t="e">
        <f>IF(A68=#REF!,TRUE,FALSE)</f>
        <v>#REF!</v>
      </c>
      <c r="K68" s="14">
        <v>3222</v>
      </c>
      <c r="L68" s="14">
        <v>3222</v>
      </c>
      <c r="M68" s="15">
        <v>3174</v>
      </c>
      <c r="N68" s="15">
        <v>3174</v>
      </c>
      <c r="O68" s="14" t="e">
        <f>VLOOKUP(K68,#REF!,2,FALSE)</f>
        <v>#REF!</v>
      </c>
      <c r="P68" s="14" t="e">
        <f>VLOOKUP(L68,#REF!,2,FALSE)</f>
        <v>#REF!</v>
      </c>
    </row>
    <row r="69" spans="1:16">
      <c r="A69" s="84">
        <v>6134594</v>
      </c>
      <c r="B69" s="85" t="s">
        <v>704</v>
      </c>
      <c r="C69" s="64">
        <v>62</v>
      </c>
      <c r="D69" s="65">
        <v>3285233.2</v>
      </c>
      <c r="E69" s="65"/>
      <c r="F69" s="65">
        <f t="shared" si="3"/>
        <v>3285233.2</v>
      </c>
      <c r="G69" s="65"/>
      <c r="H69" s="65">
        <f t="shared" si="4"/>
        <v>3285233.2</v>
      </c>
      <c r="I69" s="65">
        <f t="shared" si="5"/>
        <v>0</v>
      </c>
      <c r="J69" s="48" t="e">
        <f>IF(A69=#REF!,TRUE,FALSE)</f>
        <v>#REF!</v>
      </c>
      <c r="K69" s="14">
        <v>3222</v>
      </c>
      <c r="L69" s="14">
        <v>3222</v>
      </c>
      <c r="M69" s="15">
        <v>3174</v>
      </c>
      <c r="N69" s="15">
        <v>3174</v>
      </c>
      <c r="O69" s="14" t="e">
        <f>VLOOKUP(K69,#REF!,2,FALSE)</f>
        <v>#REF!</v>
      </c>
      <c r="P69" s="14" t="e">
        <f>VLOOKUP(L69,#REF!,2,FALSE)</f>
        <v>#REF!</v>
      </c>
    </row>
    <row r="70" spans="1:16">
      <c r="A70" s="84">
        <v>6151371</v>
      </c>
      <c r="B70" s="85" t="s">
        <v>2100</v>
      </c>
      <c r="C70" s="64">
        <v>63</v>
      </c>
      <c r="D70" s="65">
        <v>14432208.67</v>
      </c>
      <c r="E70" s="65">
        <v>5200000</v>
      </c>
      <c r="F70" s="65">
        <f t="shared" si="3"/>
        <v>9232208.6699999999</v>
      </c>
      <c r="G70" s="65"/>
      <c r="H70" s="65">
        <f t="shared" si="4"/>
        <v>9232208.6699999999</v>
      </c>
      <c r="I70" s="65">
        <f t="shared" si="5"/>
        <v>0</v>
      </c>
      <c r="J70" s="48" t="e">
        <f>IF(A70=#REF!,TRUE,FALSE)</f>
        <v>#REF!</v>
      </c>
      <c r="K70" s="14">
        <v>3243</v>
      </c>
      <c r="L70" s="14">
        <v>3243</v>
      </c>
      <c r="M70" s="15">
        <v>3151</v>
      </c>
      <c r="N70" s="15">
        <v>3151</v>
      </c>
      <c r="O70" s="14" t="e">
        <f>VLOOKUP(K70,#REF!,2,FALSE)</f>
        <v>#REF!</v>
      </c>
      <c r="P70" s="14" t="e">
        <f>VLOOKUP(L70,#REF!,2,FALSE)</f>
        <v>#REF!</v>
      </c>
    </row>
    <row r="71" spans="1:16">
      <c r="A71" s="84">
        <v>6151372</v>
      </c>
      <c r="B71" s="85" t="s">
        <v>2101</v>
      </c>
      <c r="C71" s="64">
        <v>64</v>
      </c>
      <c r="D71" s="65"/>
      <c r="E71" s="65"/>
      <c r="F71" s="65">
        <f t="shared" si="3"/>
        <v>0</v>
      </c>
      <c r="G71" s="65"/>
      <c r="H71" s="65">
        <f t="shared" si="4"/>
        <v>0</v>
      </c>
      <c r="I71" s="65">
        <f t="shared" si="5"/>
        <v>0</v>
      </c>
      <c r="J71" s="48" t="e">
        <f>IF(A71=#REF!,TRUE,FALSE)</f>
        <v>#REF!</v>
      </c>
      <c r="K71" s="14">
        <v>3243</v>
      </c>
      <c r="L71" s="14">
        <v>3243</v>
      </c>
      <c r="M71" s="15">
        <v>3151</v>
      </c>
      <c r="N71" s="15">
        <v>3151</v>
      </c>
      <c r="O71" s="14" t="e">
        <f>VLOOKUP(K71,#REF!,2,FALSE)</f>
        <v>#REF!</v>
      </c>
      <c r="P71" s="14" t="e">
        <f>VLOOKUP(L71,#REF!,2,FALSE)</f>
        <v>#REF!</v>
      </c>
    </row>
    <row r="72" spans="1:16">
      <c r="A72" s="84">
        <v>6151373</v>
      </c>
      <c r="B72" s="85" t="s">
        <v>2102</v>
      </c>
      <c r="C72" s="64">
        <v>65</v>
      </c>
      <c r="D72" s="65"/>
      <c r="E72" s="65"/>
      <c r="F72" s="65">
        <f t="shared" si="3"/>
        <v>0</v>
      </c>
      <c r="G72" s="65"/>
      <c r="H72" s="65">
        <f t="shared" si="4"/>
        <v>0</v>
      </c>
      <c r="I72" s="65">
        <f t="shared" si="5"/>
        <v>0</v>
      </c>
      <c r="J72" s="48" t="e">
        <f>IF(A72=#REF!,TRUE,FALSE)</f>
        <v>#REF!</v>
      </c>
      <c r="K72" s="14">
        <v>3243</v>
      </c>
      <c r="L72" s="14">
        <v>3243</v>
      </c>
      <c r="M72" s="15">
        <v>3151</v>
      </c>
      <c r="N72" s="15">
        <v>3151</v>
      </c>
      <c r="O72" s="14" t="e">
        <f>VLOOKUP(K72,#REF!,2,FALSE)</f>
        <v>#REF!</v>
      </c>
      <c r="P72" s="14" t="e">
        <f>VLOOKUP(L72,#REF!,2,FALSE)</f>
        <v>#REF!</v>
      </c>
    </row>
    <row r="73" spans="1:16">
      <c r="A73" s="84">
        <v>6152371</v>
      </c>
      <c r="B73" s="85" t="s">
        <v>2103</v>
      </c>
      <c r="C73" s="64">
        <v>66</v>
      </c>
      <c r="D73" s="65">
        <v>1813390</v>
      </c>
      <c r="E73" s="65"/>
      <c r="F73" s="65">
        <f t="shared" si="3"/>
        <v>1813390</v>
      </c>
      <c r="G73" s="65"/>
      <c r="H73" s="65">
        <f t="shared" si="4"/>
        <v>1813390</v>
      </c>
      <c r="I73" s="65">
        <f t="shared" si="5"/>
        <v>0</v>
      </c>
      <c r="J73" s="48" t="e">
        <f>IF(A73=#REF!,TRUE,FALSE)</f>
        <v>#REF!</v>
      </c>
      <c r="K73" s="14">
        <v>3243</v>
      </c>
      <c r="L73" s="14">
        <v>3243</v>
      </c>
      <c r="M73" s="15">
        <v>3151</v>
      </c>
      <c r="N73" s="15">
        <v>3151</v>
      </c>
      <c r="O73" s="14" t="e">
        <f>VLOOKUP(K73,#REF!,2,FALSE)</f>
        <v>#REF!</v>
      </c>
      <c r="P73" s="14" t="e">
        <f>VLOOKUP(L73,#REF!,2,FALSE)</f>
        <v>#REF!</v>
      </c>
    </row>
    <row r="74" spans="1:16">
      <c r="A74" s="84">
        <v>6152372</v>
      </c>
      <c r="B74" s="85" t="s">
        <v>2104</v>
      </c>
      <c r="C74" s="64">
        <v>67</v>
      </c>
      <c r="D74" s="65"/>
      <c r="E74" s="65"/>
      <c r="F74" s="65">
        <f t="shared" si="3"/>
        <v>0</v>
      </c>
      <c r="G74" s="65"/>
      <c r="H74" s="65">
        <f t="shared" si="4"/>
        <v>0</v>
      </c>
      <c r="I74" s="65">
        <f t="shared" si="5"/>
        <v>0</v>
      </c>
      <c r="J74" s="48" t="e">
        <f>IF(A74=#REF!,TRUE,FALSE)</f>
        <v>#REF!</v>
      </c>
      <c r="K74" s="14">
        <v>3243</v>
      </c>
      <c r="L74" s="14">
        <v>3243</v>
      </c>
      <c r="M74" s="15">
        <v>3151</v>
      </c>
      <c r="N74" s="15">
        <v>3151</v>
      </c>
      <c r="O74" s="14" t="e">
        <f>VLOOKUP(K74,#REF!,2,FALSE)</f>
        <v>#REF!</v>
      </c>
      <c r="P74" s="14" t="e">
        <f>VLOOKUP(L74,#REF!,2,FALSE)</f>
        <v>#REF!</v>
      </c>
    </row>
    <row r="75" spans="1:16">
      <c r="A75" s="84">
        <v>6153371</v>
      </c>
      <c r="B75" s="85" t="s">
        <v>705</v>
      </c>
      <c r="C75" s="64">
        <v>68</v>
      </c>
      <c r="D75" s="65">
        <v>1153088.33</v>
      </c>
      <c r="E75" s="65"/>
      <c r="F75" s="65">
        <f t="shared" si="3"/>
        <v>1153088.33</v>
      </c>
      <c r="G75" s="65"/>
      <c r="H75" s="65">
        <f t="shared" si="4"/>
        <v>1153088.33</v>
      </c>
      <c r="I75" s="65">
        <f t="shared" si="5"/>
        <v>0</v>
      </c>
      <c r="J75" s="48" t="e">
        <f>IF(A75=#REF!,TRUE,FALSE)</f>
        <v>#REF!</v>
      </c>
      <c r="K75" s="14">
        <v>3243</v>
      </c>
      <c r="L75" s="14">
        <v>3243</v>
      </c>
      <c r="M75" s="15">
        <v>3151</v>
      </c>
      <c r="N75" s="15">
        <v>3151</v>
      </c>
      <c r="O75" s="14" t="e">
        <f>VLOOKUP(K75,#REF!,2,FALSE)</f>
        <v>#REF!</v>
      </c>
      <c r="P75" s="14" t="e">
        <f>VLOOKUP(L75,#REF!,2,FALSE)</f>
        <v>#REF!</v>
      </c>
    </row>
    <row r="76" spans="1:16">
      <c r="A76" s="84">
        <v>6153372</v>
      </c>
      <c r="B76" s="85" t="s">
        <v>2105</v>
      </c>
      <c r="C76" s="64">
        <v>69</v>
      </c>
      <c r="D76" s="65"/>
      <c r="E76" s="65"/>
      <c r="F76" s="65">
        <f t="shared" si="3"/>
        <v>0</v>
      </c>
      <c r="G76" s="65"/>
      <c r="H76" s="65">
        <f t="shared" si="4"/>
        <v>0</v>
      </c>
      <c r="I76" s="65">
        <f t="shared" si="5"/>
        <v>0</v>
      </c>
      <c r="J76" s="48" t="e">
        <f>IF(A76=#REF!,TRUE,FALSE)</f>
        <v>#REF!</v>
      </c>
      <c r="K76" s="14"/>
      <c r="L76" s="14"/>
      <c r="M76" s="15">
        <v>3151</v>
      </c>
      <c r="N76" s="15">
        <v>3151</v>
      </c>
      <c r="O76" s="14">
        <v>3243</v>
      </c>
      <c r="P76" s="14">
        <v>3243</v>
      </c>
    </row>
    <row r="77" spans="1:16">
      <c r="A77" s="84">
        <v>6154371</v>
      </c>
      <c r="B77" s="85" t="s">
        <v>2106</v>
      </c>
      <c r="C77" s="64">
        <v>70</v>
      </c>
      <c r="D77" s="65">
        <v>1073813.33</v>
      </c>
      <c r="E77" s="65"/>
      <c r="F77" s="65">
        <f t="shared" si="3"/>
        <v>1073813.33</v>
      </c>
      <c r="G77" s="65"/>
      <c r="H77" s="65">
        <f t="shared" si="4"/>
        <v>1073813.33</v>
      </c>
      <c r="I77" s="65">
        <f t="shared" si="5"/>
        <v>0</v>
      </c>
      <c r="J77" s="48" t="e">
        <f>IF(A77=#REF!,TRUE,FALSE)</f>
        <v>#REF!</v>
      </c>
      <c r="K77" s="14">
        <v>3243</v>
      </c>
      <c r="L77" s="14">
        <v>3243</v>
      </c>
      <c r="M77" s="15">
        <v>3151</v>
      </c>
      <c r="N77" s="15">
        <v>3151</v>
      </c>
      <c r="O77" s="14" t="e">
        <f>VLOOKUP(K77,#REF!,2,FALSE)</f>
        <v>#REF!</v>
      </c>
      <c r="P77" s="14" t="e">
        <f>VLOOKUP(L77,#REF!,2,FALSE)</f>
        <v>#REF!</v>
      </c>
    </row>
    <row r="78" spans="1:16">
      <c r="A78" s="84">
        <v>6154372</v>
      </c>
      <c r="B78" s="85" t="s">
        <v>470</v>
      </c>
      <c r="C78" s="64">
        <v>71</v>
      </c>
      <c r="D78" s="65"/>
      <c r="E78" s="65"/>
      <c r="F78" s="65">
        <f t="shared" si="3"/>
        <v>0</v>
      </c>
      <c r="G78" s="65"/>
      <c r="H78" s="65">
        <f t="shared" si="4"/>
        <v>0</v>
      </c>
      <c r="I78" s="65">
        <f t="shared" si="5"/>
        <v>0</v>
      </c>
      <c r="J78" s="48" t="e">
        <f>IF(A78=#REF!,TRUE,FALSE)</f>
        <v>#REF!</v>
      </c>
      <c r="K78" s="14">
        <v>3243</v>
      </c>
      <c r="L78" s="14">
        <v>3243</v>
      </c>
      <c r="M78" s="15">
        <v>3151</v>
      </c>
      <c r="N78" s="15">
        <v>3151</v>
      </c>
      <c r="O78" s="14" t="e">
        <f>VLOOKUP(K78,#REF!,2,FALSE)</f>
        <v>#REF!</v>
      </c>
      <c r="P78" s="14" t="e">
        <f>VLOOKUP(L78,#REF!,2,FALSE)</f>
        <v>#REF!</v>
      </c>
    </row>
    <row r="79" spans="1:16">
      <c r="A79" s="84">
        <v>6155597</v>
      </c>
      <c r="B79" s="85" t="s">
        <v>2107</v>
      </c>
      <c r="C79" s="64">
        <v>72</v>
      </c>
      <c r="D79" s="65">
        <v>6000</v>
      </c>
      <c r="E79" s="65"/>
      <c r="F79" s="65">
        <f t="shared" si="3"/>
        <v>6000</v>
      </c>
      <c r="G79" s="65"/>
      <c r="H79" s="65">
        <f t="shared" si="4"/>
        <v>6000</v>
      </c>
      <c r="I79" s="65">
        <f t="shared" si="5"/>
        <v>0</v>
      </c>
      <c r="J79" s="48" t="e">
        <f>IF(A79=#REF!,TRUE,FALSE)</f>
        <v>#REF!</v>
      </c>
      <c r="K79" s="14">
        <v>3243</v>
      </c>
      <c r="L79" s="14">
        <v>3243</v>
      </c>
      <c r="M79" s="15">
        <v>3152</v>
      </c>
      <c r="N79" s="15">
        <v>3152</v>
      </c>
      <c r="O79" s="14" t="e">
        <f>VLOOKUP(K79,#REF!,2,FALSE)</f>
        <v>#REF!</v>
      </c>
      <c r="P79" s="14" t="e">
        <f>VLOOKUP(L79,#REF!,2,FALSE)</f>
        <v>#REF!</v>
      </c>
    </row>
    <row r="80" spans="1:16">
      <c r="A80" s="84">
        <v>6161910</v>
      </c>
      <c r="B80" s="85" t="s">
        <v>708</v>
      </c>
      <c r="C80" s="64">
        <v>73</v>
      </c>
      <c r="D80" s="65">
        <v>5119888.2</v>
      </c>
      <c r="E80" s="65">
        <v>1907665</v>
      </c>
      <c r="F80" s="65">
        <f t="shared" si="3"/>
        <v>3212223.2</v>
      </c>
      <c r="G80" s="65"/>
      <c r="H80" s="65">
        <f t="shared" si="4"/>
        <v>3212223.2</v>
      </c>
      <c r="I80" s="65">
        <f t="shared" si="5"/>
        <v>0</v>
      </c>
      <c r="J80" s="48" t="e">
        <f>IF(A80=#REF!,TRUE,FALSE)</f>
        <v>#REF!</v>
      </c>
      <c r="K80" s="14">
        <v>3247</v>
      </c>
      <c r="L80" s="14">
        <v>3247</v>
      </c>
      <c r="M80" s="15">
        <v>3152</v>
      </c>
      <c r="N80" s="15">
        <v>3152</v>
      </c>
      <c r="O80" s="14" t="e">
        <f>VLOOKUP(K80,#REF!,2,FALSE)</f>
        <v>#REF!</v>
      </c>
      <c r="P80" s="14" t="e">
        <f>VLOOKUP(L80,#REF!,2,FALSE)</f>
        <v>#REF!</v>
      </c>
    </row>
    <row r="81" spans="1:16">
      <c r="A81" s="84">
        <v>6162751</v>
      </c>
      <c r="B81" s="85" t="s">
        <v>709</v>
      </c>
      <c r="C81" s="64">
        <v>74</v>
      </c>
      <c r="D81" s="65">
        <v>50000</v>
      </c>
      <c r="E81" s="65"/>
      <c r="F81" s="65">
        <f t="shared" si="3"/>
        <v>50000</v>
      </c>
      <c r="G81" s="65"/>
      <c r="H81" s="65">
        <f t="shared" si="4"/>
        <v>50000</v>
      </c>
      <c r="I81" s="65">
        <f t="shared" si="5"/>
        <v>0</v>
      </c>
      <c r="J81" s="48" t="e">
        <f>IF(A81=#REF!,TRUE,FALSE)</f>
        <v>#REF!</v>
      </c>
      <c r="K81" s="14">
        <v>3247</v>
      </c>
      <c r="L81" s="14">
        <v>3247</v>
      </c>
      <c r="M81" s="15">
        <v>3152</v>
      </c>
      <c r="N81" s="15">
        <v>3152</v>
      </c>
      <c r="O81" s="14" t="e">
        <f>VLOOKUP(K81,#REF!,2,FALSE)</f>
        <v>#REF!</v>
      </c>
      <c r="P81" s="14" t="e">
        <f>VLOOKUP(L81,#REF!,2,FALSE)</f>
        <v>#REF!</v>
      </c>
    </row>
    <row r="82" spans="1:16">
      <c r="A82" s="84">
        <v>6163481</v>
      </c>
      <c r="B82" s="85" t="s">
        <v>710</v>
      </c>
      <c r="C82" s="64">
        <v>75</v>
      </c>
      <c r="D82" s="65">
        <v>16458.5</v>
      </c>
      <c r="E82" s="65"/>
      <c r="F82" s="65">
        <f t="shared" si="3"/>
        <v>16458.5</v>
      </c>
      <c r="G82" s="65"/>
      <c r="H82" s="65">
        <f t="shared" si="4"/>
        <v>16458.5</v>
      </c>
      <c r="I82" s="65">
        <f t="shared" si="5"/>
        <v>0</v>
      </c>
      <c r="J82" s="48" t="e">
        <f>IF(A82=#REF!,TRUE,FALSE)</f>
        <v>#REF!</v>
      </c>
      <c r="K82" s="14">
        <v>3247</v>
      </c>
      <c r="L82" s="14">
        <v>3247</v>
      </c>
      <c r="M82" s="15">
        <v>3152</v>
      </c>
      <c r="N82" s="15">
        <v>3152</v>
      </c>
      <c r="O82" s="14" t="e">
        <f>VLOOKUP(K82,#REF!,2,FALSE)</f>
        <v>#REF!</v>
      </c>
      <c r="P82" s="14" t="e">
        <f>VLOOKUP(L82,#REF!,2,FALSE)</f>
        <v>#REF!</v>
      </c>
    </row>
    <row r="83" spans="1:16">
      <c r="A83" s="84">
        <v>6181478</v>
      </c>
      <c r="B83" s="85" t="s">
        <v>711</v>
      </c>
      <c r="C83" s="64">
        <v>76</v>
      </c>
      <c r="D83" s="65">
        <v>10731405.84</v>
      </c>
      <c r="E83" s="65">
        <v>5307000</v>
      </c>
      <c r="F83" s="65">
        <f t="shared" si="3"/>
        <v>5424405.8399999999</v>
      </c>
      <c r="G83" s="65"/>
      <c r="H83" s="65">
        <f t="shared" si="4"/>
        <v>5424405.8399999999</v>
      </c>
      <c r="I83" s="65">
        <f t="shared" si="5"/>
        <v>0</v>
      </c>
      <c r="J83" s="48" t="e">
        <f>IF(A83=#REF!,TRUE,FALSE)</f>
        <v>#REF!</v>
      </c>
      <c r="K83" s="14">
        <v>3250</v>
      </c>
      <c r="L83" s="14">
        <v>3250</v>
      </c>
      <c r="M83" s="15">
        <v>3173</v>
      </c>
      <c r="N83" s="15">
        <v>3173</v>
      </c>
      <c r="O83" s="14" t="e">
        <f>VLOOKUP(K83,#REF!,2,FALSE)</f>
        <v>#REF!</v>
      </c>
      <c r="P83" s="14" t="e">
        <f>VLOOKUP(L83,#REF!,2,FALSE)</f>
        <v>#REF!</v>
      </c>
    </row>
    <row r="84" spans="1:16">
      <c r="A84" s="84">
        <v>6182479</v>
      </c>
      <c r="B84" s="85" t="s">
        <v>712</v>
      </c>
      <c r="C84" s="64">
        <v>77</v>
      </c>
      <c r="D84" s="65">
        <v>999557</v>
      </c>
      <c r="E84" s="65"/>
      <c r="F84" s="65">
        <f t="shared" si="3"/>
        <v>999557</v>
      </c>
      <c r="G84" s="65"/>
      <c r="H84" s="65">
        <f t="shared" si="4"/>
        <v>999557</v>
      </c>
      <c r="I84" s="65">
        <f t="shared" si="5"/>
        <v>0</v>
      </c>
      <c r="J84" s="48" t="e">
        <f>IF(A84=#REF!,TRUE,FALSE)</f>
        <v>#REF!</v>
      </c>
      <c r="K84" s="14">
        <v>3250</v>
      </c>
      <c r="L84" s="14">
        <v>3250</v>
      </c>
      <c r="M84" s="15">
        <v>3173</v>
      </c>
      <c r="N84" s="15">
        <v>3173</v>
      </c>
      <c r="O84" s="14" t="e">
        <f>VLOOKUP(K84,#REF!,2,FALSE)</f>
        <v>#REF!</v>
      </c>
      <c r="P84" s="14" t="e">
        <f>VLOOKUP(L84,#REF!,2,FALSE)</f>
        <v>#REF!</v>
      </c>
    </row>
    <row r="85" spans="1:16">
      <c r="A85" s="84">
        <v>6182510</v>
      </c>
      <c r="B85" s="85" t="s">
        <v>713</v>
      </c>
      <c r="C85" s="64">
        <v>78</v>
      </c>
      <c r="D85" s="65"/>
      <c r="E85" s="65"/>
      <c r="F85" s="65">
        <f t="shared" si="3"/>
        <v>0</v>
      </c>
      <c r="G85" s="65"/>
      <c r="H85" s="65">
        <f t="shared" si="4"/>
        <v>0</v>
      </c>
      <c r="I85" s="65">
        <f t="shared" si="5"/>
        <v>0</v>
      </c>
      <c r="J85" s="48" t="e">
        <f>IF(A85=#REF!,TRUE,FALSE)</f>
        <v>#REF!</v>
      </c>
      <c r="K85" s="14">
        <v>3250</v>
      </c>
      <c r="L85" s="14">
        <v>3250</v>
      </c>
      <c r="M85" s="15">
        <v>3174</v>
      </c>
      <c r="N85" s="15">
        <v>3174</v>
      </c>
      <c r="O85" s="14" t="e">
        <f>VLOOKUP(K85,#REF!,2,FALSE)</f>
        <v>#REF!</v>
      </c>
      <c r="P85" s="14" t="e">
        <f>VLOOKUP(L85,#REF!,2,FALSE)</f>
        <v>#REF!</v>
      </c>
    </row>
    <row r="86" spans="1:16">
      <c r="A86" s="84">
        <v>6182550</v>
      </c>
      <c r="B86" s="85" t="s">
        <v>714</v>
      </c>
      <c r="C86" s="64">
        <v>79</v>
      </c>
      <c r="D86" s="65">
        <v>49320</v>
      </c>
      <c r="E86" s="65"/>
      <c r="F86" s="65">
        <f t="shared" si="3"/>
        <v>49320</v>
      </c>
      <c r="G86" s="65"/>
      <c r="H86" s="65">
        <f t="shared" si="4"/>
        <v>49320</v>
      </c>
      <c r="I86" s="65">
        <f t="shared" si="5"/>
        <v>0</v>
      </c>
      <c r="J86" s="48" t="e">
        <f>IF(A86=#REF!,TRUE,FALSE)</f>
        <v>#REF!</v>
      </c>
      <c r="K86" s="14">
        <v>3250</v>
      </c>
      <c r="L86" s="14">
        <v>3250</v>
      </c>
      <c r="M86" s="15">
        <v>3174</v>
      </c>
      <c r="N86" s="15">
        <v>3174</v>
      </c>
      <c r="O86" s="14" t="e">
        <f>VLOOKUP(K86,#REF!,2,FALSE)</f>
        <v>#REF!</v>
      </c>
      <c r="P86" s="14" t="e">
        <f>VLOOKUP(L86,#REF!,2,FALSE)</f>
        <v>#REF!</v>
      </c>
    </row>
    <row r="87" spans="1:16">
      <c r="A87" s="84">
        <v>6182560</v>
      </c>
      <c r="B87" s="85" t="s">
        <v>715</v>
      </c>
      <c r="C87" s="64">
        <v>80</v>
      </c>
      <c r="D87" s="65"/>
      <c r="E87" s="65"/>
      <c r="F87" s="65">
        <f t="shared" si="3"/>
        <v>0</v>
      </c>
      <c r="G87" s="65"/>
      <c r="H87" s="65">
        <f t="shared" si="4"/>
        <v>0</v>
      </c>
      <c r="I87" s="65">
        <f t="shared" si="5"/>
        <v>0</v>
      </c>
      <c r="J87" s="48" t="e">
        <f>IF(A87=#REF!,TRUE,FALSE)</f>
        <v>#REF!</v>
      </c>
      <c r="K87" s="14">
        <v>3244</v>
      </c>
      <c r="L87" s="14">
        <v>3244</v>
      </c>
      <c r="M87" s="15">
        <v>3174</v>
      </c>
      <c r="N87" s="15">
        <v>3174</v>
      </c>
      <c r="O87" s="14" t="e">
        <f>VLOOKUP(K87,#REF!,2,FALSE)</f>
        <v>#REF!</v>
      </c>
      <c r="P87" s="14" t="e">
        <f>VLOOKUP(L87,#REF!,2,FALSE)</f>
        <v>#REF!</v>
      </c>
    </row>
    <row r="88" spans="1:16" s="83" customFormat="1">
      <c r="A88" s="86">
        <v>6182590</v>
      </c>
      <c r="B88" s="87" t="s">
        <v>716</v>
      </c>
      <c r="C88" s="64">
        <v>81</v>
      </c>
      <c r="D88" s="65">
        <v>5483482.5</v>
      </c>
      <c r="E88" s="65"/>
      <c r="F88" s="81">
        <f t="shared" si="3"/>
        <v>5483482.5</v>
      </c>
      <c r="G88" s="81"/>
      <c r="H88" s="81">
        <f t="shared" si="4"/>
        <v>5483482.5</v>
      </c>
      <c r="I88" s="81">
        <f t="shared" si="5"/>
        <v>0</v>
      </c>
      <c r="J88" s="48" t="e">
        <f>IF(A88=#REF!,TRUE,FALSE)</f>
        <v>#REF!</v>
      </c>
      <c r="K88" s="82">
        <v>3250</v>
      </c>
      <c r="L88" s="82">
        <v>3250</v>
      </c>
      <c r="M88" s="82">
        <v>3174</v>
      </c>
      <c r="N88" s="82">
        <v>3174</v>
      </c>
      <c r="O88" s="82" t="e">
        <f>VLOOKUP(K88,#REF!,2,FALSE)</f>
        <v>#REF!</v>
      </c>
      <c r="P88" s="82" t="e">
        <f>VLOOKUP(L88,#REF!,2,FALSE)</f>
        <v>#REF!</v>
      </c>
    </row>
    <row r="89" spans="1:16">
      <c r="A89" s="84">
        <v>6182592</v>
      </c>
      <c r="B89" s="85" t="s">
        <v>717</v>
      </c>
      <c r="C89" s="64">
        <v>82</v>
      </c>
      <c r="D89" s="65">
        <v>386507.38</v>
      </c>
      <c r="E89" s="65"/>
      <c r="F89" s="65">
        <f t="shared" si="3"/>
        <v>386507.38</v>
      </c>
      <c r="G89" s="65"/>
      <c r="H89" s="65">
        <f t="shared" si="4"/>
        <v>386507.38</v>
      </c>
      <c r="I89" s="65">
        <f t="shared" si="5"/>
        <v>0</v>
      </c>
      <c r="J89" s="48" t="e">
        <f>IF(A89=#REF!,TRUE,FALSE)</f>
        <v>#REF!</v>
      </c>
      <c r="K89" s="14">
        <v>3250</v>
      </c>
      <c r="L89" s="14">
        <v>3250</v>
      </c>
      <c r="M89" s="15">
        <v>3171</v>
      </c>
      <c r="N89" s="15">
        <v>3171</v>
      </c>
      <c r="O89" s="14" t="e">
        <f>VLOOKUP(K89,#REF!,2,FALSE)</f>
        <v>#REF!</v>
      </c>
      <c r="P89" s="14" t="e">
        <f>VLOOKUP(L89,#REF!,2,FALSE)</f>
        <v>#REF!</v>
      </c>
    </row>
    <row r="90" spans="1:16">
      <c r="A90" s="84">
        <v>6182599</v>
      </c>
      <c r="B90" s="85" t="s">
        <v>534</v>
      </c>
      <c r="C90" s="64">
        <v>83</v>
      </c>
      <c r="D90" s="65">
        <v>3200</v>
      </c>
      <c r="E90" s="65"/>
      <c r="F90" s="65">
        <f t="shared" si="3"/>
        <v>3200</v>
      </c>
      <c r="G90" s="65"/>
      <c r="H90" s="65">
        <f t="shared" si="4"/>
        <v>3200</v>
      </c>
      <c r="I90" s="65">
        <f t="shared" si="5"/>
        <v>0</v>
      </c>
      <c r="J90" s="48" t="e">
        <f>IF(A90=#REF!,TRUE,FALSE)</f>
        <v>#REF!</v>
      </c>
      <c r="K90" s="14">
        <v>3250</v>
      </c>
      <c r="L90" s="14">
        <v>3250</v>
      </c>
      <c r="M90" s="15">
        <v>3171</v>
      </c>
      <c r="N90" s="15">
        <v>3171</v>
      </c>
      <c r="O90" s="14" t="e">
        <f>VLOOKUP(K90,#REF!,2,FALSE)</f>
        <v>#REF!</v>
      </c>
      <c r="P90" s="14" t="e">
        <f>VLOOKUP(L90,#REF!,2,FALSE)</f>
        <v>#REF!</v>
      </c>
    </row>
    <row r="91" spans="1:16">
      <c r="A91" s="84">
        <v>6182630</v>
      </c>
      <c r="B91" s="85" t="s">
        <v>718</v>
      </c>
      <c r="C91" s="64">
        <v>84</v>
      </c>
      <c r="D91" s="65">
        <v>30800</v>
      </c>
      <c r="E91" s="65"/>
      <c r="F91" s="65">
        <f t="shared" si="3"/>
        <v>30800</v>
      </c>
      <c r="G91" s="65"/>
      <c r="H91" s="65">
        <f t="shared" si="4"/>
        <v>30800</v>
      </c>
      <c r="I91" s="65">
        <f t="shared" si="5"/>
        <v>0</v>
      </c>
      <c r="J91" s="48" t="e">
        <f>IF(A91=#REF!,TRUE,FALSE)</f>
        <v>#REF!</v>
      </c>
      <c r="K91" s="14">
        <v>3250</v>
      </c>
      <c r="L91" s="14">
        <v>3250</v>
      </c>
      <c r="M91" s="15">
        <v>3174</v>
      </c>
      <c r="N91" s="15">
        <v>3174</v>
      </c>
      <c r="O91" s="14" t="e">
        <f>VLOOKUP(K91,#REF!,2,FALSE)</f>
        <v>#REF!</v>
      </c>
      <c r="P91" s="14" t="e">
        <f>VLOOKUP(L91,#REF!,2,FALSE)</f>
        <v>#REF!</v>
      </c>
    </row>
    <row r="92" spans="1:16">
      <c r="A92" s="84">
        <v>6182750</v>
      </c>
      <c r="B92" s="85" t="s">
        <v>719</v>
      </c>
      <c r="C92" s="64">
        <v>85</v>
      </c>
      <c r="D92" s="65">
        <v>1164149.75</v>
      </c>
      <c r="E92" s="65"/>
      <c r="F92" s="65">
        <f t="shared" si="3"/>
        <v>1164149.75</v>
      </c>
      <c r="G92" s="65"/>
      <c r="H92" s="65">
        <f t="shared" si="4"/>
        <v>1164149.75</v>
      </c>
      <c r="I92" s="65">
        <f t="shared" si="5"/>
        <v>0</v>
      </c>
      <c r="J92" s="48" t="e">
        <f>IF(A92=#REF!,TRUE,FALSE)</f>
        <v>#REF!</v>
      </c>
      <c r="K92" s="14">
        <v>3250</v>
      </c>
      <c r="L92" s="14">
        <v>3250</v>
      </c>
      <c r="M92" s="15">
        <v>3174</v>
      </c>
      <c r="N92" s="15">
        <v>3174</v>
      </c>
      <c r="O92" s="14" t="e">
        <f>VLOOKUP(K92,#REF!,2,FALSE)</f>
        <v>#REF!</v>
      </c>
      <c r="P92" s="14" t="e">
        <f>VLOOKUP(L92,#REF!,2,FALSE)</f>
        <v>#REF!</v>
      </c>
    </row>
    <row r="93" spans="1:16">
      <c r="A93" s="84">
        <v>6183810</v>
      </c>
      <c r="B93" s="85" t="s">
        <v>720</v>
      </c>
      <c r="C93" s="64">
        <v>86</v>
      </c>
      <c r="D93" s="65"/>
      <c r="E93" s="65"/>
      <c r="F93" s="65">
        <f t="shared" si="3"/>
        <v>0</v>
      </c>
      <c r="G93" s="65"/>
      <c r="H93" s="65">
        <f t="shared" si="4"/>
        <v>0</v>
      </c>
      <c r="I93" s="65">
        <f t="shared" si="5"/>
        <v>0</v>
      </c>
      <c r="J93" s="48" t="e">
        <f>IF(A93=#REF!,TRUE,FALSE)</f>
        <v>#REF!</v>
      </c>
      <c r="K93" s="14">
        <v>3250</v>
      </c>
      <c r="L93" s="14">
        <v>3250</v>
      </c>
      <c r="M93" s="15">
        <v>3164</v>
      </c>
      <c r="N93" s="15">
        <v>3164</v>
      </c>
      <c r="O93" s="14" t="e">
        <f>VLOOKUP(K93,#REF!,2,FALSE)</f>
        <v>#REF!</v>
      </c>
      <c r="P93" s="14" t="e">
        <f>VLOOKUP(L93,#REF!,2,FALSE)</f>
        <v>#REF!</v>
      </c>
    </row>
    <row r="94" spans="1:16">
      <c r="A94" s="84">
        <v>6188000</v>
      </c>
      <c r="B94" s="85" t="s">
        <v>721</v>
      </c>
      <c r="C94" s="64">
        <v>87</v>
      </c>
      <c r="D94" s="65"/>
      <c r="E94" s="65"/>
      <c r="F94" s="65">
        <f t="shared" si="3"/>
        <v>0</v>
      </c>
      <c r="G94" s="65"/>
      <c r="H94" s="65">
        <f t="shared" si="4"/>
        <v>0</v>
      </c>
      <c r="I94" s="65">
        <f t="shared" si="5"/>
        <v>0</v>
      </c>
      <c r="J94" s="48" t="e">
        <f>IF(A94=#REF!,TRUE,FALSE)</f>
        <v>#REF!</v>
      </c>
      <c r="K94" s="14">
        <v>3250</v>
      </c>
      <c r="L94" s="14">
        <v>3250</v>
      </c>
      <c r="M94" s="15">
        <v>3174</v>
      </c>
      <c r="N94" s="15">
        <v>3174</v>
      </c>
      <c r="O94" s="14" t="e">
        <f>VLOOKUP(K94,#REF!,2,FALSE)</f>
        <v>#REF!</v>
      </c>
      <c r="P94" s="14" t="e">
        <f>VLOOKUP(L94,#REF!,2,FALSE)</f>
        <v>#REF!</v>
      </c>
    </row>
    <row r="95" spans="1:16">
      <c r="A95" s="84">
        <v>6211730</v>
      </c>
      <c r="B95" s="85" t="s">
        <v>2108</v>
      </c>
      <c r="C95" s="64">
        <v>88</v>
      </c>
      <c r="D95" s="65">
        <v>162488</v>
      </c>
      <c r="E95" s="65"/>
      <c r="F95" s="65">
        <f t="shared" si="3"/>
        <v>162488</v>
      </c>
      <c r="G95" s="65"/>
      <c r="H95" s="65">
        <f t="shared" si="4"/>
        <v>162488</v>
      </c>
      <c r="I95" s="65">
        <f t="shared" si="5"/>
        <v>0</v>
      </c>
      <c r="J95" s="48" t="e">
        <f>IF(A95=#REF!,TRUE,FALSE)</f>
        <v>#REF!</v>
      </c>
      <c r="K95" s="14"/>
      <c r="L95" s="14"/>
      <c r="M95" s="15">
        <v>3174</v>
      </c>
      <c r="N95" s="15">
        <v>3174</v>
      </c>
      <c r="O95" s="14">
        <v>3250</v>
      </c>
      <c r="P95" s="14">
        <v>3250</v>
      </c>
    </row>
    <row r="96" spans="1:16">
      <c r="A96" s="84">
        <v>6216740</v>
      </c>
      <c r="B96" s="85" t="s">
        <v>2109</v>
      </c>
      <c r="C96" s="64">
        <v>89</v>
      </c>
      <c r="D96" s="65">
        <v>542685</v>
      </c>
      <c r="E96" s="65"/>
      <c r="F96" s="65">
        <f t="shared" si="3"/>
        <v>542685</v>
      </c>
      <c r="G96" s="65"/>
      <c r="H96" s="65">
        <f t="shared" si="4"/>
        <v>542685</v>
      </c>
      <c r="I96" s="65">
        <f t="shared" si="5"/>
        <v>0</v>
      </c>
      <c r="J96" s="48" t="e">
        <f>IF(A96=#REF!,TRUE,FALSE)</f>
        <v>#REF!</v>
      </c>
      <c r="K96" s="14"/>
      <c r="L96" s="14"/>
      <c r="M96" s="15">
        <v>3174</v>
      </c>
      <c r="N96" s="15">
        <v>3174</v>
      </c>
      <c r="O96" s="14">
        <v>3250</v>
      </c>
      <c r="P96" s="14">
        <v>3250</v>
      </c>
    </row>
    <row r="97" spans="1:16">
      <c r="A97" s="84">
        <v>6241593</v>
      </c>
      <c r="B97" s="85" t="s">
        <v>722</v>
      </c>
      <c r="C97" s="64">
        <v>90</v>
      </c>
      <c r="D97" s="65">
        <v>1950905</v>
      </c>
      <c r="E97" s="65"/>
      <c r="F97" s="65">
        <f t="shared" si="3"/>
        <v>1950905</v>
      </c>
      <c r="G97" s="65"/>
      <c r="H97" s="65">
        <f t="shared" si="4"/>
        <v>1950905</v>
      </c>
      <c r="I97" s="65">
        <f t="shared" si="5"/>
        <v>0</v>
      </c>
      <c r="J97" s="48" t="e">
        <f>IF(A97=#REF!,TRUE,FALSE)</f>
        <v>#REF!</v>
      </c>
      <c r="K97" s="14">
        <v>3246</v>
      </c>
      <c r="L97" s="14">
        <v>3246</v>
      </c>
      <c r="M97" s="15">
        <v>3174</v>
      </c>
      <c r="N97" s="15">
        <v>3174</v>
      </c>
      <c r="O97" s="14" t="e">
        <f>VLOOKUP(K97,#REF!,2,FALSE)</f>
        <v>#REF!</v>
      </c>
      <c r="P97" s="14" t="e">
        <f>VLOOKUP(L97,#REF!,2,FALSE)</f>
        <v>#REF!</v>
      </c>
    </row>
    <row r="98" spans="1:16">
      <c r="A98" s="84">
        <v>6251520</v>
      </c>
      <c r="B98" s="85" t="s">
        <v>723</v>
      </c>
      <c r="C98" s="64">
        <v>91</v>
      </c>
      <c r="D98" s="65">
        <v>452121.44</v>
      </c>
      <c r="E98" s="65"/>
      <c r="F98" s="65">
        <f t="shared" si="3"/>
        <v>452121.44</v>
      </c>
      <c r="G98" s="65"/>
      <c r="H98" s="65">
        <f t="shared" si="4"/>
        <v>452121.44</v>
      </c>
      <c r="I98" s="65">
        <f t="shared" si="5"/>
        <v>0</v>
      </c>
      <c r="J98" s="48" t="e">
        <f>IF(A98=#REF!,TRUE,FALSE)</f>
        <v>#REF!</v>
      </c>
      <c r="K98" s="14">
        <v>3242</v>
      </c>
      <c r="L98" s="14">
        <v>3242</v>
      </c>
      <c r="M98" s="15">
        <v>3171</v>
      </c>
      <c r="N98" s="15">
        <v>3171</v>
      </c>
      <c r="O98" s="14" t="e">
        <f>VLOOKUP(K98,#REF!,2,FALSE)</f>
        <v>#REF!</v>
      </c>
      <c r="P98" s="14" t="e">
        <f>VLOOKUP(L98,#REF!,2,FALSE)</f>
        <v>#REF!</v>
      </c>
    </row>
    <row r="99" spans="1:16">
      <c r="A99" s="84">
        <v>6252520</v>
      </c>
      <c r="B99" s="85" t="s">
        <v>724</v>
      </c>
      <c r="C99" s="64">
        <v>92</v>
      </c>
      <c r="D99" s="65">
        <v>3586116.82</v>
      </c>
      <c r="E99" s="65">
        <v>36197.279999999999</v>
      </c>
      <c r="F99" s="65">
        <f t="shared" si="3"/>
        <v>3549919.54</v>
      </c>
      <c r="G99" s="65"/>
      <c r="H99" s="65">
        <f t="shared" si="4"/>
        <v>3549919.54</v>
      </c>
      <c r="I99" s="65">
        <f t="shared" si="5"/>
        <v>0</v>
      </c>
      <c r="J99" s="48" t="e">
        <f>IF(A99=#REF!,TRUE,FALSE)</f>
        <v>#REF!</v>
      </c>
      <c r="K99" s="14">
        <v>3242</v>
      </c>
      <c r="L99" s="14">
        <v>3242</v>
      </c>
      <c r="M99" s="15">
        <v>3171</v>
      </c>
      <c r="N99" s="15">
        <v>3171</v>
      </c>
      <c r="O99" s="14" t="e">
        <f>VLOOKUP(K99,#REF!,2,FALSE)</f>
        <v>#REF!</v>
      </c>
      <c r="P99" s="14" t="e">
        <f>VLOOKUP(L99,#REF!,2,FALSE)</f>
        <v>#REF!</v>
      </c>
    </row>
    <row r="100" spans="1:16">
      <c r="A100" s="84">
        <v>6253520</v>
      </c>
      <c r="B100" s="85" t="s">
        <v>725</v>
      </c>
      <c r="C100" s="64">
        <v>93</v>
      </c>
      <c r="D100" s="65">
        <v>282147.55</v>
      </c>
      <c r="E100" s="65"/>
      <c r="F100" s="65">
        <f t="shared" si="3"/>
        <v>282147.55</v>
      </c>
      <c r="G100" s="65"/>
      <c r="H100" s="65">
        <f t="shared" si="4"/>
        <v>282147.55</v>
      </c>
      <c r="I100" s="65">
        <f t="shared" si="5"/>
        <v>0</v>
      </c>
      <c r="J100" s="48" t="e">
        <f>IF(A100=#REF!,TRUE,FALSE)</f>
        <v>#REF!</v>
      </c>
      <c r="K100" s="14">
        <v>3242</v>
      </c>
      <c r="L100" s="14">
        <v>3242</v>
      </c>
      <c r="M100" s="15">
        <v>3171</v>
      </c>
      <c r="N100" s="15">
        <v>3171</v>
      </c>
      <c r="O100" s="14" t="e">
        <f>VLOOKUP(K100,#REF!,2,FALSE)</f>
        <v>#REF!</v>
      </c>
      <c r="P100" s="14" t="e">
        <f>VLOOKUP(L100,#REF!,2,FALSE)</f>
        <v>#REF!</v>
      </c>
    </row>
    <row r="101" spans="1:16">
      <c r="A101" s="84">
        <v>6254520</v>
      </c>
      <c r="B101" s="85" t="s">
        <v>726</v>
      </c>
      <c r="C101" s="64">
        <v>94</v>
      </c>
      <c r="D101" s="65"/>
      <c r="E101" s="65"/>
      <c r="F101" s="65">
        <f t="shared" si="3"/>
        <v>0</v>
      </c>
      <c r="G101" s="65"/>
      <c r="H101" s="65">
        <f t="shared" si="4"/>
        <v>0</v>
      </c>
      <c r="I101" s="65">
        <f t="shared" si="5"/>
        <v>0</v>
      </c>
      <c r="J101" s="48" t="e">
        <f>IF(A101=#REF!,TRUE,FALSE)</f>
        <v>#REF!</v>
      </c>
      <c r="K101" s="14">
        <v>3242</v>
      </c>
      <c r="L101" s="14">
        <v>3242</v>
      </c>
      <c r="M101" s="15">
        <v>3171</v>
      </c>
      <c r="N101" s="15">
        <v>3171</v>
      </c>
      <c r="O101" s="14" t="e">
        <f>VLOOKUP(K101,#REF!,2,FALSE)</f>
        <v>#REF!</v>
      </c>
      <c r="P101" s="14" t="e">
        <f>VLOOKUP(L101,#REF!,2,FALSE)</f>
        <v>#REF!</v>
      </c>
    </row>
    <row r="102" spans="1:16">
      <c r="A102" s="84">
        <v>6255520</v>
      </c>
      <c r="B102" s="85" t="s">
        <v>727</v>
      </c>
      <c r="C102" s="64">
        <v>95</v>
      </c>
      <c r="D102" s="65">
        <v>154406.9</v>
      </c>
      <c r="E102" s="65"/>
      <c r="F102" s="65">
        <f t="shared" si="3"/>
        <v>154406.9</v>
      </c>
      <c r="G102" s="65"/>
      <c r="H102" s="65">
        <f t="shared" si="4"/>
        <v>154406.9</v>
      </c>
      <c r="I102" s="65">
        <f t="shared" si="5"/>
        <v>0</v>
      </c>
      <c r="J102" s="48" t="e">
        <f>IF(A102=#REF!,TRUE,FALSE)</f>
        <v>#REF!</v>
      </c>
      <c r="K102" s="14">
        <v>3242</v>
      </c>
      <c r="L102" s="14">
        <v>3242</v>
      </c>
      <c r="M102" s="15">
        <v>3171</v>
      </c>
      <c r="N102" s="15">
        <v>3171</v>
      </c>
      <c r="O102" s="14" t="e">
        <f>VLOOKUP(K102,#REF!,2,FALSE)</f>
        <v>#REF!</v>
      </c>
      <c r="P102" s="14" t="e">
        <f>VLOOKUP(L102,#REF!,2,FALSE)</f>
        <v>#REF!</v>
      </c>
    </row>
    <row r="103" spans="1:16">
      <c r="A103" s="84">
        <v>6261591</v>
      </c>
      <c r="B103" s="85" t="s">
        <v>728</v>
      </c>
      <c r="C103" s="64">
        <v>96</v>
      </c>
      <c r="D103" s="65">
        <v>3648651.64</v>
      </c>
      <c r="E103" s="65">
        <v>1927420.87</v>
      </c>
      <c r="F103" s="65">
        <f t="shared" si="3"/>
        <v>1721230.77</v>
      </c>
      <c r="G103" s="65"/>
      <c r="H103" s="65">
        <f t="shared" si="4"/>
        <v>1721230.77</v>
      </c>
      <c r="I103" s="65">
        <f t="shared" si="5"/>
        <v>0</v>
      </c>
      <c r="J103" s="48" t="e">
        <f>IF(A103=#REF!,TRUE,FALSE)</f>
        <v>#REF!</v>
      </c>
      <c r="K103" s="14">
        <v>3250</v>
      </c>
      <c r="L103" s="14">
        <v>3250</v>
      </c>
      <c r="M103" s="15">
        <v>3171</v>
      </c>
      <c r="N103" s="15">
        <v>3171</v>
      </c>
      <c r="O103" s="14" t="e">
        <f>VLOOKUP(K103,#REF!,2,FALSE)</f>
        <v>#REF!</v>
      </c>
      <c r="P103" s="14" t="e">
        <f>VLOOKUP(L103,#REF!,2,FALSE)</f>
        <v>#REF!</v>
      </c>
    </row>
    <row r="104" spans="1:16">
      <c r="A104" s="84">
        <v>6262591</v>
      </c>
      <c r="B104" s="85" t="s">
        <v>729</v>
      </c>
      <c r="C104" s="64">
        <v>97</v>
      </c>
      <c r="D104" s="65">
        <v>46003.61</v>
      </c>
      <c r="E104" s="65"/>
      <c r="F104" s="65">
        <f t="shared" si="3"/>
        <v>46003.61</v>
      </c>
      <c r="G104" s="65"/>
      <c r="H104" s="65">
        <f t="shared" si="4"/>
        <v>46003.61</v>
      </c>
      <c r="I104" s="65">
        <f t="shared" si="5"/>
        <v>0</v>
      </c>
      <c r="J104" s="48" t="e">
        <f>IF(A104=#REF!,TRUE,FALSE)</f>
        <v>#REF!</v>
      </c>
      <c r="K104" s="14">
        <v>3250</v>
      </c>
      <c r="L104" s="14">
        <v>3250</v>
      </c>
      <c r="M104" s="15">
        <v>3171</v>
      </c>
      <c r="N104" s="15">
        <v>3171</v>
      </c>
      <c r="O104" s="14" t="e">
        <f>VLOOKUP(K104,#REF!,2,FALSE)</f>
        <v>#REF!</v>
      </c>
      <c r="P104" s="14" t="e">
        <f>VLOOKUP(L104,#REF!,2,FALSE)</f>
        <v>#REF!</v>
      </c>
    </row>
    <row r="105" spans="1:16">
      <c r="A105" s="84">
        <v>6271476</v>
      </c>
      <c r="B105" s="85" t="s">
        <v>730</v>
      </c>
      <c r="C105" s="64">
        <v>98</v>
      </c>
      <c r="D105" s="65"/>
      <c r="E105" s="65"/>
      <c r="F105" s="65">
        <f t="shared" si="3"/>
        <v>0</v>
      </c>
      <c r="G105" s="65"/>
      <c r="H105" s="65">
        <f t="shared" si="4"/>
        <v>0</v>
      </c>
      <c r="I105" s="65">
        <f t="shared" si="5"/>
        <v>0</v>
      </c>
      <c r="J105" s="48" t="e">
        <f>IF(A105=#REF!,TRUE,FALSE)</f>
        <v>#REF!</v>
      </c>
      <c r="K105" s="14">
        <v>3241</v>
      </c>
      <c r="L105" s="14">
        <v>3241</v>
      </c>
      <c r="M105" s="15">
        <v>3173</v>
      </c>
      <c r="N105" s="15">
        <v>3173</v>
      </c>
      <c r="O105" s="14" t="e">
        <f>VLOOKUP(K105,#REF!,2,FALSE)</f>
        <v>#REF!</v>
      </c>
      <c r="P105" s="14" t="e">
        <f>VLOOKUP(L105,#REF!,2,FALSE)</f>
        <v>#REF!</v>
      </c>
    </row>
    <row r="106" spans="1:16">
      <c r="A106" s="84">
        <v>6271484</v>
      </c>
      <c r="B106" s="85" t="s">
        <v>450</v>
      </c>
      <c r="C106" s="64">
        <v>99</v>
      </c>
      <c r="D106" s="65">
        <v>10060728</v>
      </c>
      <c r="E106" s="65"/>
      <c r="F106" s="65">
        <f t="shared" ref="F106:F152" si="6">D106-E106</f>
        <v>10060728</v>
      </c>
      <c r="G106" s="65"/>
      <c r="H106" s="65">
        <f t="shared" ref="H106:H152" si="7">IF(F106&gt;0,F106,0)</f>
        <v>10060728</v>
      </c>
      <c r="I106" s="65">
        <f t="shared" ref="I106:I152" si="8">IF(F106&lt;0,-F106,0)</f>
        <v>0</v>
      </c>
      <c r="J106" s="48" t="e">
        <f>IF(A106=#REF!,TRUE,FALSE)</f>
        <v>#REF!</v>
      </c>
      <c r="K106" s="14">
        <v>3241</v>
      </c>
      <c r="L106" s="14">
        <v>3241</v>
      </c>
      <c r="M106" s="15">
        <v>3173</v>
      </c>
      <c r="N106" s="15">
        <v>3173</v>
      </c>
      <c r="O106" s="14" t="e">
        <f>VLOOKUP(K106,#REF!,2,FALSE)</f>
        <v>#REF!</v>
      </c>
      <c r="P106" s="14" t="e">
        <f>VLOOKUP(L106,#REF!,2,FALSE)</f>
        <v>#REF!</v>
      </c>
    </row>
    <row r="107" spans="1:16">
      <c r="A107" s="84">
        <v>6271487</v>
      </c>
      <c r="B107" s="85" t="s">
        <v>492</v>
      </c>
      <c r="C107" s="64">
        <v>100</v>
      </c>
      <c r="D107" s="65"/>
      <c r="E107" s="65"/>
      <c r="F107" s="65">
        <f t="shared" si="6"/>
        <v>0</v>
      </c>
      <c r="G107" s="65"/>
      <c r="H107" s="65">
        <f t="shared" si="7"/>
        <v>0</v>
      </c>
      <c r="I107" s="65">
        <f t="shared" si="8"/>
        <v>0</v>
      </c>
      <c r="J107" s="48" t="e">
        <f>IF(A107=#REF!,TRUE,FALSE)</f>
        <v>#REF!</v>
      </c>
      <c r="K107" s="14">
        <v>3241</v>
      </c>
      <c r="L107" s="14">
        <v>3241</v>
      </c>
      <c r="M107" s="15">
        <v>3173</v>
      </c>
      <c r="N107" s="15">
        <v>3173</v>
      </c>
      <c r="O107" s="79">
        <v>3400</v>
      </c>
      <c r="P107" s="14" t="e">
        <f>VLOOKUP(L107,#REF!,2,FALSE)</f>
        <v>#REF!</v>
      </c>
    </row>
    <row r="108" spans="1:16">
      <c r="A108" s="84">
        <v>6272811</v>
      </c>
      <c r="B108" s="85" t="s">
        <v>731</v>
      </c>
      <c r="C108" s="64">
        <v>101</v>
      </c>
      <c r="D108" s="65">
        <v>34791694.219999999</v>
      </c>
      <c r="E108" s="65"/>
      <c r="F108" s="65">
        <f t="shared" si="6"/>
        <v>34791694.219999999</v>
      </c>
      <c r="G108" s="65"/>
      <c r="H108" s="65">
        <f>IF(F108&gt;0,F108,0)</f>
        <v>34791694.219999999</v>
      </c>
      <c r="I108" s="65">
        <f t="shared" si="8"/>
        <v>0</v>
      </c>
      <c r="J108" s="48" t="e">
        <f>IF(A108=#REF!,TRUE,FALSE)</f>
        <v>#REF!</v>
      </c>
      <c r="K108" s="14">
        <v>3246</v>
      </c>
      <c r="L108" s="14">
        <v>3246</v>
      </c>
      <c r="M108" s="15">
        <v>3136</v>
      </c>
      <c r="N108" s="15">
        <v>3136</v>
      </c>
      <c r="O108" s="79">
        <v>3400</v>
      </c>
      <c r="P108" s="14" t="e">
        <f>VLOOKUP(L108,#REF!,2,FALSE)</f>
        <v>#REF!</v>
      </c>
    </row>
    <row r="109" spans="1:16">
      <c r="A109" s="84">
        <v>6272812</v>
      </c>
      <c r="B109" s="85" t="s">
        <v>493</v>
      </c>
      <c r="C109" s="64">
        <v>102</v>
      </c>
      <c r="D109" s="65"/>
      <c r="E109" s="65"/>
      <c r="F109" s="65">
        <f t="shared" si="6"/>
        <v>0</v>
      </c>
      <c r="G109" s="65"/>
      <c r="H109" s="65">
        <f t="shared" si="7"/>
        <v>0</v>
      </c>
      <c r="I109" s="65">
        <f t="shared" si="8"/>
        <v>0</v>
      </c>
      <c r="J109" s="48" t="e">
        <f>IF(A109=#REF!,TRUE,FALSE)</f>
        <v>#REF!</v>
      </c>
      <c r="K109" s="14">
        <v>3241</v>
      </c>
      <c r="L109" s="14">
        <v>3241</v>
      </c>
      <c r="M109" s="15">
        <v>3173</v>
      </c>
      <c r="N109" s="15">
        <v>3173</v>
      </c>
      <c r="O109" s="79">
        <v>3400</v>
      </c>
      <c r="P109" s="14" t="e">
        <f>VLOOKUP(L109,#REF!,2,FALSE)</f>
        <v>#REF!</v>
      </c>
    </row>
    <row r="110" spans="1:16">
      <c r="A110" s="84">
        <v>6273571</v>
      </c>
      <c r="B110" s="85" t="s">
        <v>732</v>
      </c>
      <c r="C110" s="64">
        <v>103</v>
      </c>
      <c r="D110" s="65">
        <v>4329850</v>
      </c>
      <c r="E110" s="65">
        <v>1100000</v>
      </c>
      <c r="F110" s="65">
        <f t="shared" si="6"/>
        <v>3229850</v>
      </c>
      <c r="G110" s="65"/>
      <c r="H110" s="65">
        <f t="shared" si="7"/>
        <v>3229850</v>
      </c>
      <c r="I110" s="65">
        <f t="shared" si="8"/>
        <v>0</v>
      </c>
      <c r="J110" s="48" t="e">
        <f>IF(A110=#REF!,TRUE,FALSE)</f>
        <v>#REF!</v>
      </c>
      <c r="K110" s="14">
        <v>3241</v>
      </c>
      <c r="L110" s="14">
        <v>3241</v>
      </c>
      <c r="M110" s="15">
        <v>3173</v>
      </c>
      <c r="N110" s="15">
        <v>3173</v>
      </c>
      <c r="O110" s="14" t="e">
        <f>VLOOKUP(K110,#REF!,2,FALSE)</f>
        <v>#REF!</v>
      </c>
      <c r="P110" s="14" t="e">
        <f>VLOOKUP(L110,#REF!,2,FALSE)</f>
        <v>#REF!</v>
      </c>
    </row>
    <row r="111" spans="1:16">
      <c r="A111" s="84">
        <v>6274570</v>
      </c>
      <c r="B111" s="85" t="s">
        <v>733</v>
      </c>
      <c r="C111" s="64">
        <v>104</v>
      </c>
      <c r="D111" s="65">
        <v>499219.36</v>
      </c>
      <c r="E111" s="65"/>
      <c r="F111" s="65">
        <f t="shared" si="6"/>
        <v>499219.36</v>
      </c>
      <c r="G111" s="65"/>
      <c r="H111" s="65">
        <f t="shared" si="7"/>
        <v>499219.36</v>
      </c>
      <c r="I111" s="65">
        <f t="shared" si="8"/>
        <v>0</v>
      </c>
      <c r="J111" s="48" t="e">
        <f>IF(A111=#REF!,TRUE,FALSE)</f>
        <v>#REF!</v>
      </c>
      <c r="K111" s="14">
        <v>3241</v>
      </c>
      <c r="L111" s="14">
        <v>3241</v>
      </c>
      <c r="M111" s="15">
        <v>3173</v>
      </c>
      <c r="N111" s="15">
        <v>3173</v>
      </c>
      <c r="O111" s="14" t="e">
        <f>VLOOKUP(K111,#REF!,2,FALSE)</f>
        <v>#REF!</v>
      </c>
      <c r="P111" s="14" t="e">
        <f>VLOOKUP(L111,#REF!,2,FALSE)</f>
        <v>#REF!</v>
      </c>
    </row>
    <row r="112" spans="1:16">
      <c r="A112" s="84">
        <v>6281580</v>
      </c>
      <c r="B112" s="85" t="s">
        <v>734</v>
      </c>
      <c r="C112" s="64">
        <v>105</v>
      </c>
      <c r="D112" s="65">
        <v>721050.5</v>
      </c>
      <c r="E112" s="65"/>
      <c r="F112" s="65">
        <f t="shared" si="6"/>
        <v>721050.5</v>
      </c>
      <c r="G112" s="65"/>
      <c r="H112" s="65">
        <f t="shared" si="7"/>
        <v>721050.5</v>
      </c>
      <c r="I112" s="65">
        <f t="shared" si="8"/>
        <v>0</v>
      </c>
      <c r="J112" s="48" t="e">
        <f>IF(A112=#REF!,TRUE,FALSE)</f>
        <v>#REF!</v>
      </c>
      <c r="K112" s="14">
        <v>3250</v>
      </c>
      <c r="L112" s="14">
        <v>3250</v>
      </c>
      <c r="M112" s="15">
        <v>3174</v>
      </c>
      <c r="N112" s="15">
        <v>3174</v>
      </c>
      <c r="O112" s="14" t="e">
        <f>VLOOKUP(K112,#REF!,2,FALSE)</f>
        <v>#REF!</v>
      </c>
      <c r="P112" s="14" t="e">
        <f>VLOOKUP(L112,#REF!,2,FALSE)</f>
        <v>#REF!</v>
      </c>
    </row>
    <row r="113" spans="1:16">
      <c r="A113" s="84">
        <v>6321581</v>
      </c>
      <c r="B113" s="85" t="s">
        <v>735</v>
      </c>
      <c r="C113" s="64">
        <v>106</v>
      </c>
      <c r="D113" s="65"/>
      <c r="E113" s="65"/>
      <c r="F113" s="65">
        <f t="shared" si="6"/>
        <v>0</v>
      </c>
      <c r="G113" s="65"/>
      <c r="H113" s="65">
        <f t="shared" si="7"/>
        <v>0</v>
      </c>
      <c r="I113" s="65">
        <f t="shared" si="8"/>
        <v>0</v>
      </c>
      <c r="J113" s="48" t="e">
        <f>IF(A113=#REF!,TRUE,FALSE)</f>
        <v>#REF!</v>
      </c>
      <c r="K113" s="14">
        <v>3250</v>
      </c>
      <c r="L113" s="14">
        <v>3250</v>
      </c>
      <c r="M113" s="15">
        <v>3174</v>
      </c>
      <c r="N113" s="15">
        <v>3174</v>
      </c>
      <c r="O113" s="14" t="e">
        <f>VLOOKUP(K113,#REF!,2,FALSE)</f>
        <v>#REF!</v>
      </c>
      <c r="P113" s="14" t="e">
        <f>VLOOKUP(L113,#REF!,2,FALSE)</f>
        <v>#REF!</v>
      </c>
    </row>
    <row r="114" spans="1:16">
      <c r="A114" s="84">
        <v>6321582</v>
      </c>
      <c r="B114" s="85" t="s">
        <v>736</v>
      </c>
      <c r="C114" s="64">
        <v>107</v>
      </c>
      <c r="D114" s="65">
        <v>430748</v>
      </c>
      <c r="E114" s="65"/>
      <c r="F114" s="65">
        <f t="shared" si="6"/>
        <v>430748</v>
      </c>
      <c r="G114" s="65"/>
      <c r="H114" s="65">
        <f t="shared" si="7"/>
        <v>430748</v>
      </c>
      <c r="I114" s="65">
        <f t="shared" si="8"/>
        <v>0</v>
      </c>
      <c r="J114" s="48" t="e">
        <f>IF(A114=#REF!,TRUE,FALSE)</f>
        <v>#REF!</v>
      </c>
      <c r="K114" s="14">
        <v>3250</v>
      </c>
      <c r="L114" s="14">
        <v>3250</v>
      </c>
      <c r="M114" s="15">
        <v>3174</v>
      </c>
      <c r="N114" s="15">
        <v>3174</v>
      </c>
      <c r="O114" s="14" t="e">
        <f>VLOOKUP(K114,#REF!,2,FALSE)</f>
        <v>#REF!</v>
      </c>
      <c r="P114" s="14" t="e">
        <f>VLOOKUP(L114,#REF!,2,FALSE)</f>
        <v>#REF!</v>
      </c>
    </row>
    <row r="115" spans="1:16">
      <c r="A115" s="84">
        <v>6341584</v>
      </c>
      <c r="B115" s="85" t="s">
        <v>451</v>
      </c>
      <c r="C115" s="64">
        <v>108</v>
      </c>
      <c r="D115" s="65">
        <v>3893934.02</v>
      </c>
      <c r="E115" s="65"/>
      <c r="F115" s="65">
        <f t="shared" si="6"/>
        <v>3893934.02</v>
      </c>
      <c r="G115" s="65"/>
      <c r="H115" s="65">
        <f t="shared" si="7"/>
        <v>3893934.02</v>
      </c>
      <c r="I115" s="65">
        <f t="shared" si="8"/>
        <v>0</v>
      </c>
      <c r="J115" s="48" t="e">
        <f>IF(A115=#REF!,TRUE,FALSE)</f>
        <v>#REF!</v>
      </c>
      <c r="K115" s="14">
        <v>3250</v>
      </c>
      <c r="L115" s="14">
        <v>3250</v>
      </c>
      <c r="M115" s="15">
        <v>3152</v>
      </c>
      <c r="N115" s="15">
        <v>3152</v>
      </c>
      <c r="O115" s="14" t="e">
        <f>VLOOKUP(K115,#REF!,2,FALSE)</f>
        <v>#REF!</v>
      </c>
      <c r="P115" s="14" t="e">
        <f>VLOOKUP(L115,#REF!,2,FALSE)</f>
        <v>#REF!</v>
      </c>
    </row>
    <row r="116" spans="1:16">
      <c r="A116" s="84">
        <v>6381471</v>
      </c>
      <c r="B116" s="85" t="s">
        <v>737</v>
      </c>
      <c r="C116" s="64">
        <v>109</v>
      </c>
      <c r="D116" s="65">
        <v>1682561</v>
      </c>
      <c r="E116" s="65"/>
      <c r="F116" s="65">
        <f t="shared" si="6"/>
        <v>1682561</v>
      </c>
      <c r="G116" s="65"/>
      <c r="H116" s="65">
        <f t="shared" si="7"/>
        <v>1682561</v>
      </c>
      <c r="I116" s="65">
        <f t="shared" si="8"/>
        <v>0</v>
      </c>
      <c r="J116" s="48" t="e">
        <f>IF(A116=#REF!,TRUE,FALSE)</f>
        <v>#REF!</v>
      </c>
      <c r="K116" s="14">
        <v>3250</v>
      </c>
      <c r="L116" s="14">
        <v>3250</v>
      </c>
      <c r="M116" s="15">
        <v>3152</v>
      </c>
      <c r="N116" s="15">
        <v>3152</v>
      </c>
      <c r="O116" s="14" t="e">
        <f>VLOOKUP(K116,#REF!,2,FALSE)</f>
        <v>#REF!</v>
      </c>
      <c r="P116" s="14" t="e">
        <f>VLOOKUP(L116,#REF!,2,FALSE)</f>
        <v>#REF!</v>
      </c>
    </row>
    <row r="117" spans="1:16">
      <c r="A117" s="84">
        <v>6381472</v>
      </c>
      <c r="B117" s="85" t="s">
        <v>2110</v>
      </c>
      <c r="C117" s="64">
        <v>110</v>
      </c>
      <c r="D117" s="65">
        <v>107336.2</v>
      </c>
      <c r="E117" s="65"/>
      <c r="F117" s="65">
        <f t="shared" si="6"/>
        <v>107336.2</v>
      </c>
      <c r="G117" s="65"/>
      <c r="H117" s="65">
        <f t="shared" si="7"/>
        <v>107336.2</v>
      </c>
      <c r="I117" s="65">
        <f t="shared" si="8"/>
        <v>0</v>
      </c>
      <c r="J117" s="48" t="e">
        <f>IF(A117=#REF!,TRUE,FALSE)</f>
        <v>#REF!</v>
      </c>
      <c r="K117" s="14">
        <v>3250</v>
      </c>
      <c r="L117" s="14">
        <v>3250</v>
      </c>
      <c r="M117" s="15">
        <v>3152</v>
      </c>
      <c r="N117" s="15">
        <v>3152</v>
      </c>
      <c r="O117" s="14" t="e">
        <f>VLOOKUP(K117,#REF!,2,FALSE)</f>
        <v>#REF!</v>
      </c>
      <c r="P117" s="14" t="e">
        <f>VLOOKUP(L117,#REF!,2,FALSE)</f>
        <v>#REF!</v>
      </c>
    </row>
    <row r="118" spans="1:16">
      <c r="A118" s="84">
        <v>6381477</v>
      </c>
      <c r="B118" s="85" t="s">
        <v>738</v>
      </c>
      <c r="C118" s="64">
        <v>111</v>
      </c>
      <c r="D118" s="65">
        <v>28500</v>
      </c>
      <c r="E118" s="65"/>
      <c r="F118" s="65">
        <f t="shared" si="6"/>
        <v>28500</v>
      </c>
      <c r="G118" s="65"/>
      <c r="H118" s="65">
        <f t="shared" si="7"/>
        <v>28500</v>
      </c>
      <c r="I118" s="65">
        <f t="shared" si="8"/>
        <v>0</v>
      </c>
      <c r="J118" s="48" t="e">
        <f>IF(A118=#REF!,TRUE,FALSE)</f>
        <v>#REF!</v>
      </c>
      <c r="K118" s="14">
        <v>3250</v>
      </c>
      <c r="L118" s="14">
        <v>3250</v>
      </c>
      <c r="M118" s="15">
        <v>3174</v>
      </c>
      <c r="N118" s="15">
        <v>3174</v>
      </c>
      <c r="O118" s="14" t="e">
        <f>VLOOKUP(K118,#REF!,2,FALSE)</f>
        <v>#REF!</v>
      </c>
      <c r="P118" s="14" t="e">
        <f>VLOOKUP(L118,#REF!,2,FALSE)</f>
        <v>#REF!</v>
      </c>
    </row>
    <row r="119" spans="1:16">
      <c r="A119" s="88">
        <v>6381585</v>
      </c>
      <c r="B119" s="49" t="s">
        <v>2165</v>
      </c>
      <c r="C119" s="64">
        <v>112</v>
      </c>
      <c r="D119" s="65"/>
      <c r="E119" s="65"/>
      <c r="F119" s="65">
        <f t="shared" si="6"/>
        <v>0</v>
      </c>
      <c r="G119" s="65"/>
      <c r="H119" s="65">
        <f>IF(F119&gt;0,F119,0)</f>
        <v>0</v>
      </c>
      <c r="I119" s="65">
        <f>IF(F119&lt;0,-F119,0)</f>
        <v>0</v>
      </c>
      <c r="J119" s="48" t="e">
        <f>IF(A119=#REF!,TRUE,FALSE)</f>
        <v>#REF!</v>
      </c>
      <c r="K119" s="14"/>
      <c r="L119" s="14"/>
      <c r="M119" s="15"/>
      <c r="N119" s="15"/>
      <c r="O119" s="14">
        <v>3250</v>
      </c>
      <c r="P119" s="14">
        <v>3250</v>
      </c>
    </row>
    <row r="120" spans="1:16">
      <c r="A120" s="84">
        <v>6381586</v>
      </c>
      <c r="B120" s="85" t="s">
        <v>471</v>
      </c>
      <c r="C120" s="64">
        <v>113</v>
      </c>
      <c r="D120" s="65">
        <v>4000</v>
      </c>
      <c r="E120" s="65"/>
      <c r="F120" s="65">
        <f t="shared" si="6"/>
        <v>4000</v>
      </c>
      <c r="G120" s="65"/>
      <c r="H120" s="65">
        <f>IF(F120&gt;0,F120,0)</f>
        <v>4000</v>
      </c>
      <c r="I120" s="65">
        <f>IF(F120&lt;0,-F120,0)</f>
        <v>0</v>
      </c>
      <c r="J120" s="48" t="e">
        <f>IF(A120=#REF!,TRUE,FALSE)</f>
        <v>#REF!</v>
      </c>
      <c r="K120" s="14">
        <v>3250</v>
      </c>
      <c r="L120" s="14">
        <v>3250</v>
      </c>
      <c r="M120" s="15">
        <v>3174</v>
      </c>
      <c r="N120" s="15">
        <v>3174</v>
      </c>
      <c r="O120" s="14" t="e">
        <f>VLOOKUP(K120,#REF!,2,FALSE)</f>
        <v>#REF!</v>
      </c>
      <c r="P120" s="14" t="e">
        <f>VLOOKUP(L120,#REF!,2,FALSE)</f>
        <v>#REF!</v>
      </c>
    </row>
    <row r="121" spans="1:16">
      <c r="A121" s="84">
        <v>6411710</v>
      </c>
      <c r="B121" s="85" t="s">
        <v>739</v>
      </c>
      <c r="C121" s="64">
        <v>114</v>
      </c>
      <c r="D121" s="65">
        <v>54802793</v>
      </c>
      <c r="E121" s="65"/>
      <c r="F121" s="65">
        <f t="shared" si="6"/>
        <v>54802793</v>
      </c>
      <c r="G121" s="65"/>
      <c r="H121" s="65">
        <f t="shared" si="7"/>
        <v>54802793</v>
      </c>
      <c r="I121" s="65">
        <f t="shared" si="8"/>
        <v>0</v>
      </c>
      <c r="J121" s="48" t="e">
        <f>IF(A121=#REF!,TRUE,FALSE)</f>
        <v>#REF!</v>
      </c>
      <c r="K121" s="14">
        <v>3211</v>
      </c>
      <c r="L121" s="14">
        <v>3211</v>
      </c>
      <c r="M121" s="15">
        <v>3150</v>
      </c>
      <c r="N121" s="15">
        <v>3150</v>
      </c>
      <c r="O121" s="14" t="e">
        <f>VLOOKUP(K121,#REF!,2,FALSE)</f>
        <v>#REF!</v>
      </c>
      <c r="P121" s="14" t="e">
        <f>VLOOKUP(L121,#REF!,2,FALSE)</f>
        <v>#REF!</v>
      </c>
    </row>
    <row r="122" spans="1:16">
      <c r="A122" s="84">
        <v>6411715</v>
      </c>
      <c r="B122" s="85" t="s">
        <v>806</v>
      </c>
      <c r="C122" s="64">
        <v>115</v>
      </c>
      <c r="D122" s="65">
        <v>20979133.329999998</v>
      </c>
      <c r="E122" s="65"/>
      <c r="F122" s="65">
        <f t="shared" si="6"/>
        <v>20979133.329999998</v>
      </c>
      <c r="G122" s="65"/>
      <c r="H122" s="65">
        <f t="shared" si="7"/>
        <v>20979133.329999998</v>
      </c>
      <c r="I122" s="65">
        <f t="shared" si="8"/>
        <v>0</v>
      </c>
      <c r="J122" s="48" t="e">
        <f>IF(A122=#REF!,TRUE,FALSE)</f>
        <v>#REF!</v>
      </c>
      <c r="K122" s="14">
        <v>3211</v>
      </c>
      <c r="L122" s="14">
        <v>3211</v>
      </c>
      <c r="M122" s="15">
        <v>3150</v>
      </c>
      <c r="N122" s="15">
        <v>3150</v>
      </c>
      <c r="O122" s="14" t="e">
        <f>VLOOKUP(K122,#REF!,2,FALSE)</f>
        <v>#REF!</v>
      </c>
      <c r="P122" s="14" t="e">
        <f>VLOOKUP(L122,#REF!,2,FALSE)</f>
        <v>#REF!</v>
      </c>
    </row>
    <row r="123" spans="1:16">
      <c r="A123" s="84">
        <v>6441720</v>
      </c>
      <c r="B123" s="85" t="s">
        <v>740</v>
      </c>
      <c r="C123" s="64">
        <v>116</v>
      </c>
      <c r="D123" s="65">
        <v>5673967</v>
      </c>
      <c r="E123" s="65"/>
      <c r="F123" s="65">
        <f t="shared" si="6"/>
        <v>5673967</v>
      </c>
      <c r="G123" s="65"/>
      <c r="H123" s="65">
        <f t="shared" si="7"/>
        <v>5673967</v>
      </c>
      <c r="I123" s="65">
        <f t="shared" si="8"/>
        <v>0</v>
      </c>
      <c r="J123" s="48" t="e">
        <f>IF(A123=#REF!,TRUE,FALSE)</f>
        <v>#REF!</v>
      </c>
      <c r="K123" s="14">
        <v>3212</v>
      </c>
      <c r="L123" s="14">
        <v>3212</v>
      </c>
      <c r="M123" s="15">
        <v>3150</v>
      </c>
      <c r="N123" s="15">
        <v>3150</v>
      </c>
      <c r="O123" s="14" t="e">
        <f>VLOOKUP(K123,#REF!,2,FALSE)</f>
        <v>#REF!</v>
      </c>
      <c r="P123" s="14" t="e">
        <f>VLOOKUP(L123,#REF!,2,FALSE)</f>
        <v>#REF!</v>
      </c>
    </row>
    <row r="124" spans="1:16">
      <c r="A124" s="84">
        <v>6441725</v>
      </c>
      <c r="B124" s="85" t="s">
        <v>807</v>
      </c>
      <c r="C124" s="64">
        <v>117</v>
      </c>
      <c r="D124" s="65">
        <v>370750</v>
      </c>
      <c r="E124" s="65"/>
      <c r="F124" s="65">
        <f t="shared" si="6"/>
        <v>370750</v>
      </c>
      <c r="G124" s="65"/>
      <c r="H124" s="65">
        <f t="shared" si="7"/>
        <v>370750</v>
      </c>
      <c r="I124" s="65">
        <f t="shared" si="8"/>
        <v>0</v>
      </c>
      <c r="J124" s="48" t="e">
        <f>IF(A124=#REF!,TRUE,FALSE)</f>
        <v>#REF!</v>
      </c>
      <c r="K124" s="14">
        <v>3212</v>
      </c>
      <c r="L124" s="14">
        <v>3212</v>
      </c>
      <c r="M124" s="15">
        <v>3150</v>
      </c>
      <c r="N124" s="15">
        <v>3150</v>
      </c>
      <c r="O124" s="14" t="e">
        <f>VLOOKUP(K124,#REF!,2,FALSE)</f>
        <v>#REF!</v>
      </c>
      <c r="P124" s="14" t="e">
        <f>VLOOKUP(L124,#REF!,2,FALSE)</f>
        <v>#REF!</v>
      </c>
    </row>
    <row r="125" spans="1:16">
      <c r="A125" s="84">
        <v>6442720</v>
      </c>
      <c r="B125" s="85" t="s">
        <v>741</v>
      </c>
      <c r="C125" s="64">
        <v>118</v>
      </c>
      <c r="D125" s="65">
        <v>482287</v>
      </c>
      <c r="E125" s="65"/>
      <c r="F125" s="65">
        <f t="shared" si="6"/>
        <v>482287</v>
      </c>
      <c r="G125" s="65"/>
      <c r="H125" s="65">
        <f t="shared" si="7"/>
        <v>482287</v>
      </c>
      <c r="I125" s="65">
        <f t="shared" si="8"/>
        <v>0</v>
      </c>
      <c r="J125" s="48" t="e">
        <f>IF(A125=#REF!,TRUE,FALSE)</f>
        <v>#REF!</v>
      </c>
      <c r="K125" s="14">
        <v>3212</v>
      </c>
      <c r="L125" s="14">
        <v>3212</v>
      </c>
      <c r="M125" s="15">
        <v>3150</v>
      </c>
      <c r="N125" s="15">
        <v>3150</v>
      </c>
      <c r="O125" s="14" t="e">
        <f>VLOOKUP(K125,#REF!,2,FALSE)</f>
        <v>#REF!</v>
      </c>
      <c r="P125" s="14" t="e">
        <f>VLOOKUP(L125,#REF!,2,FALSE)</f>
        <v>#REF!</v>
      </c>
    </row>
    <row r="126" spans="1:16">
      <c r="A126" s="84">
        <v>6442725</v>
      </c>
      <c r="B126" s="85" t="s">
        <v>280</v>
      </c>
      <c r="C126" s="64">
        <v>119</v>
      </c>
      <c r="D126" s="65">
        <v>31513.75</v>
      </c>
      <c r="E126" s="65">
        <v>1242408.74</v>
      </c>
      <c r="F126" s="65">
        <f t="shared" si="6"/>
        <v>-1210894.99</v>
      </c>
      <c r="G126" s="65"/>
      <c r="H126" s="65">
        <f t="shared" si="7"/>
        <v>0</v>
      </c>
      <c r="I126" s="65">
        <f t="shared" si="8"/>
        <v>1210894.99</v>
      </c>
      <c r="J126" s="48" t="e">
        <f>IF(A126=#REF!,TRUE,FALSE)</f>
        <v>#REF!</v>
      </c>
      <c r="K126" s="14">
        <v>3212</v>
      </c>
      <c r="L126" s="14">
        <v>3212</v>
      </c>
      <c r="M126" s="15">
        <v>3150</v>
      </c>
      <c r="N126" s="15">
        <v>3150</v>
      </c>
      <c r="O126" s="14" t="e">
        <f>VLOOKUP(K126,#REF!,2,FALSE)</f>
        <v>#REF!</v>
      </c>
      <c r="P126" s="14" t="e">
        <f>VLOOKUP(L126,#REF!,2,FALSE)</f>
        <v>#REF!</v>
      </c>
    </row>
    <row r="127" spans="1:16">
      <c r="A127" s="84">
        <v>6451752</v>
      </c>
      <c r="B127" s="85" t="s">
        <v>535</v>
      </c>
      <c r="C127" s="64">
        <v>120</v>
      </c>
      <c r="D127" s="65">
        <v>1332558.74</v>
      </c>
      <c r="E127" s="65"/>
      <c r="F127" s="65">
        <f t="shared" si="6"/>
        <v>1332558.74</v>
      </c>
      <c r="G127" s="65"/>
      <c r="H127" s="65">
        <f t="shared" si="7"/>
        <v>1332558.74</v>
      </c>
      <c r="I127" s="65">
        <f t="shared" si="8"/>
        <v>0</v>
      </c>
      <c r="J127" s="48" t="e">
        <f>IF(A127=#REF!,TRUE,FALSE)</f>
        <v>#REF!</v>
      </c>
      <c r="K127" s="14">
        <v>3212</v>
      </c>
      <c r="L127" s="14">
        <v>3212</v>
      </c>
      <c r="M127" s="15">
        <v>3150</v>
      </c>
      <c r="N127" s="15">
        <v>3150</v>
      </c>
      <c r="O127" s="14" t="e">
        <f>VLOOKUP(K127,#REF!,2,FALSE)</f>
        <v>#REF!</v>
      </c>
      <c r="P127" s="14" t="e">
        <f>VLOOKUP(L127,#REF!,2,FALSE)</f>
        <v>#REF!</v>
      </c>
    </row>
    <row r="128" spans="1:16">
      <c r="A128" s="84">
        <v>6482610</v>
      </c>
      <c r="B128" s="85" t="s">
        <v>472</v>
      </c>
      <c r="C128" s="64">
        <v>121</v>
      </c>
      <c r="D128" s="65">
        <v>1102396.5</v>
      </c>
      <c r="E128" s="65"/>
      <c r="F128" s="65">
        <f t="shared" si="6"/>
        <v>1102396.5</v>
      </c>
      <c r="G128" s="65"/>
      <c r="H128" s="65">
        <f t="shared" si="7"/>
        <v>1102396.5</v>
      </c>
      <c r="I128" s="65">
        <f t="shared" si="8"/>
        <v>0</v>
      </c>
      <c r="J128" s="48" t="e">
        <f>IF(A128=#REF!,TRUE,FALSE)</f>
        <v>#REF!</v>
      </c>
      <c r="K128" s="14">
        <v>3250</v>
      </c>
      <c r="L128" s="14">
        <v>3250</v>
      </c>
      <c r="M128" s="15">
        <v>3174</v>
      </c>
      <c r="N128" s="15">
        <v>3174</v>
      </c>
      <c r="O128" s="14" t="e">
        <f>VLOOKUP(K128,#REF!,2,FALSE)</f>
        <v>#REF!</v>
      </c>
      <c r="P128" s="14" t="e">
        <f>VLOOKUP(L128,#REF!,2,FALSE)</f>
        <v>#REF!</v>
      </c>
    </row>
    <row r="129" spans="1:16">
      <c r="A129" s="84">
        <v>6483620</v>
      </c>
      <c r="B129" s="85" t="s">
        <v>742</v>
      </c>
      <c r="C129" s="64">
        <v>122</v>
      </c>
      <c r="D129" s="65"/>
      <c r="E129" s="65"/>
      <c r="F129" s="65">
        <f t="shared" si="6"/>
        <v>0</v>
      </c>
      <c r="G129" s="65"/>
      <c r="H129" s="65">
        <f t="shared" si="7"/>
        <v>0</v>
      </c>
      <c r="I129" s="65">
        <f t="shared" si="8"/>
        <v>0</v>
      </c>
      <c r="J129" s="48" t="e">
        <f>IF(A129=#REF!,TRUE,FALSE)</f>
        <v>#REF!</v>
      </c>
      <c r="K129" s="14">
        <v>3250</v>
      </c>
      <c r="L129" s="14">
        <v>3250</v>
      </c>
      <c r="M129" s="15">
        <v>3174</v>
      </c>
      <c r="N129" s="15">
        <v>3174</v>
      </c>
      <c r="O129" s="14" t="e">
        <f>VLOOKUP(K129,#REF!,2,FALSE)</f>
        <v>#REF!</v>
      </c>
      <c r="P129" s="14" t="e">
        <f>VLOOKUP(L129,#REF!,2,FALSE)</f>
        <v>#REF!</v>
      </c>
    </row>
    <row r="130" spans="1:16">
      <c r="A130" s="84">
        <v>6521051</v>
      </c>
      <c r="B130" s="85" t="s">
        <v>2111</v>
      </c>
      <c r="C130" s="64">
        <v>123</v>
      </c>
      <c r="D130" s="65"/>
      <c r="E130" s="65"/>
      <c r="F130" s="65">
        <f t="shared" si="6"/>
        <v>0</v>
      </c>
      <c r="G130" s="65"/>
      <c r="H130" s="65">
        <f t="shared" si="7"/>
        <v>0</v>
      </c>
      <c r="I130" s="65">
        <f t="shared" si="8"/>
        <v>0</v>
      </c>
      <c r="J130" s="48" t="e">
        <f>IF(A130=#REF!,TRUE,FALSE)</f>
        <v>#REF!</v>
      </c>
      <c r="K130" s="52">
        <v>3248</v>
      </c>
      <c r="L130" s="52">
        <v>3248</v>
      </c>
      <c r="M130" s="53">
        <v>3248</v>
      </c>
      <c r="N130" s="53">
        <v>3248</v>
      </c>
      <c r="O130" s="14" t="e">
        <f>VLOOKUP(K130,#REF!,2,FALSE)</f>
        <v>#REF!</v>
      </c>
      <c r="P130" s="14" t="e">
        <f>VLOOKUP(L130,#REF!,2,FALSE)</f>
        <v>#REF!</v>
      </c>
    </row>
    <row r="131" spans="1:16" s="83" customFormat="1">
      <c r="A131" s="91">
        <v>6521935</v>
      </c>
      <c r="B131" s="92" t="s">
        <v>2166</v>
      </c>
      <c r="C131" s="80">
        <v>124</v>
      </c>
      <c r="D131" s="81"/>
      <c r="E131" s="81"/>
      <c r="F131" s="81">
        <f t="shared" si="6"/>
        <v>0</v>
      </c>
      <c r="G131" s="81"/>
      <c r="H131" s="81">
        <f>IF(F131&gt;0,F131,0)</f>
        <v>0</v>
      </c>
      <c r="I131" s="81">
        <f>IF(F131&lt;0,-F131,0)</f>
        <v>0</v>
      </c>
      <c r="J131" s="93" t="e">
        <f>IF(A131=#REF!,TRUE,FALSE)</f>
        <v>#REF!</v>
      </c>
      <c r="K131" s="80"/>
      <c r="L131" s="80"/>
      <c r="M131" s="80"/>
      <c r="N131" s="80"/>
      <c r="O131" s="82">
        <v>3248</v>
      </c>
      <c r="P131" s="82">
        <v>3248</v>
      </c>
    </row>
    <row r="132" spans="1:16">
      <c r="A132" s="84">
        <v>6531530</v>
      </c>
      <c r="B132" s="85" t="s">
        <v>743</v>
      </c>
      <c r="C132" s="64">
        <v>125</v>
      </c>
      <c r="D132" s="65">
        <v>179825</v>
      </c>
      <c r="E132" s="65"/>
      <c r="F132" s="65">
        <f t="shared" si="6"/>
        <v>179825</v>
      </c>
      <c r="G132" s="65"/>
      <c r="H132" s="65">
        <f>IF(F132&gt;0,F132,0)</f>
        <v>179825</v>
      </c>
      <c r="I132" s="65">
        <f>IF(F132&lt;0,-F132,0)</f>
        <v>0</v>
      </c>
      <c r="J132" s="48" t="e">
        <f>IF(A132=#REF!,TRUE,FALSE)</f>
        <v>#REF!</v>
      </c>
      <c r="K132" s="14">
        <v>3250</v>
      </c>
      <c r="L132" s="14">
        <v>3250</v>
      </c>
      <c r="M132" s="15">
        <v>3174</v>
      </c>
      <c r="N132" s="15">
        <v>3174</v>
      </c>
      <c r="O132" s="14" t="e">
        <f>VLOOKUP(K132,#REF!,2,FALSE)</f>
        <v>#REF!</v>
      </c>
      <c r="P132" s="14" t="e">
        <f>VLOOKUP(L132,#REF!,2,FALSE)</f>
        <v>#REF!</v>
      </c>
    </row>
    <row r="133" spans="1:16">
      <c r="A133" s="84">
        <v>6541980</v>
      </c>
      <c r="B133" s="85" t="s">
        <v>744</v>
      </c>
      <c r="C133" s="64">
        <v>126</v>
      </c>
      <c r="D133" s="65">
        <v>620178</v>
      </c>
      <c r="E133" s="65">
        <v>161265</v>
      </c>
      <c r="F133" s="65">
        <f t="shared" si="6"/>
        <v>458913</v>
      </c>
      <c r="G133" s="65"/>
      <c r="H133" s="65">
        <f t="shared" si="7"/>
        <v>458913</v>
      </c>
      <c r="I133" s="65">
        <f t="shared" si="8"/>
        <v>0</v>
      </c>
      <c r="J133" s="48" t="e">
        <f>IF(A133=#REF!,TRUE,FALSE)</f>
        <v>#REF!</v>
      </c>
      <c r="K133" s="14">
        <v>3250</v>
      </c>
      <c r="L133" s="14">
        <v>3250</v>
      </c>
      <c r="M133" s="15">
        <v>3164</v>
      </c>
      <c r="N133" s="15">
        <v>3164</v>
      </c>
      <c r="O133" s="14" t="e">
        <f>VLOOKUP(K133,#REF!,2,FALSE)</f>
        <v>#REF!</v>
      </c>
      <c r="P133" s="14" t="e">
        <f>VLOOKUP(L133,#REF!,2,FALSE)</f>
        <v>#REF!</v>
      </c>
    </row>
    <row r="134" spans="1:16">
      <c r="A134" s="84">
        <v>6571981</v>
      </c>
      <c r="B134" s="85" t="s">
        <v>452</v>
      </c>
      <c r="C134" s="64">
        <v>127</v>
      </c>
      <c r="D134" s="65">
        <v>1431140</v>
      </c>
      <c r="E134" s="65"/>
      <c r="F134" s="65">
        <f t="shared" si="6"/>
        <v>1431140</v>
      </c>
      <c r="G134" s="65"/>
      <c r="H134" s="65">
        <f t="shared" si="7"/>
        <v>1431140</v>
      </c>
      <c r="I134" s="65">
        <f t="shared" si="8"/>
        <v>0</v>
      </c>
      <c r="J134" s="48" t="e">
        <f>IF(A134=#REF!,TRUE,FALSE)</f>
        <v>#REF!</v>
      </c>
      <c r="K134" s="14">
        <v>3250</v>
      </c>
      <c r="L134" s="14">
        <v>3250</v>
      </c>
      <c r="M134" s="15">
        <v>3164</v>
      </c>
      <c r="N134" s="15">
        <v>3164</v>
      </c>
      <c r="O134" s="14" t="e">
        <f>VLOOKUP(K134,#REF!,2,FALSE)</f>
        <v>#REF!</v>
      </c>
      <c r="P134" s="14" t="e">
        <f>VLOOKUP(L134,#REF!,2,FALSE)</f>
        <v>#REF!</v>
      </c>
    </row>
    <row r="135" spans="1:16">
      <c r="A135" s="84">
        <v>6671930</v>
      </c>
      <c r="B135" s="85" t="s">
        <v>536</v>
      </c>
      <c r="C135" s="64">
        <v>128</v>
      </c>
      <c r="D135" s="65">
        <v>14779952</v>
      </c>
      <c r="E135" s="65"/>
      <c r="F135" s="65">
        <f t="shared" si="6"/>
        <v>14779952</v>
      </c>
      <c r="G135" s="65"/>
      <c r="H135" s="65">
        <f t="shared" si="7"/>
        <v>14779952</v>
      </c>
      <c r="I135" s="65">
        <f t="shared" si="8"/>
        <v>0</v>
      </c>
      <c r="J135" s="48" t="e">
        <f>IF(A135=#REF!,TRUE,FALSE)</f>
        <v>#REF!</v>
      </c>
      <c r="K135" s="14">
        <v>3320</v>
      </c>
      <c r="L135" s="14">
        <v>3320</v>
      </c>
      <c r="M135" s="15">
        <v>3220</v>
      </c>
      <c r="N135" s="15">
        <v>3220</v>
      </c>
      <c r="O135" s="14" t="e">
        <f>VLOOKUP(K135,#REF!,2,FALSE)</f>
        <v>#REF!</v>
      </c>
      <c r="P135" s="14" t="e">
        <f>VLOOKUP(L135,#REF!,2,FALSE)</f>
        <v>#REF!</v>
      </c>
    </row>
    <row r="136" spans="1:16">
      <c r="A136" s="84">
        <v>6672930</v>
      </c>
      <c r="B136" s="85" t="s">
        <v>537</v>
      </c>
      <c r="C136" s="64">
        <v>129</v>
      </c>
      <c r="D136" s="65">
        <v>3949088</v>
      </c>
      <c r="E136" s="65"/>
      <c r="F136" s="65">
        <f t="shared" si="6"/>
        <v>3949088</v>
      </c>
      <c r="G136" s="65"/>
      <c r="H136" s="65">
        <f t="shared" si="7"/>
        <v>3949088</v>
      </c>
      <c r="I136" s="65">
        <f t="shared" si="8"/>
        <v>0</v>
      </c>
      <c r="J136" s="48" t="e">
        <f>IF(A136=#REF!,TRUE,FALSE)</f>
        <v>#REF!</v>
      </c>
      <c r="K136" s="14">
        <v>3320</v>
      </c>
      <c r="L136" s="14">
        <v>3320</v>
      </c>
      <c r="M136" s="15">
        <v>3220</v>
      </c>
      <c r="N136" s="15">
        <v>3220</v>
      </c>
      <c r="O136" s="14" t="e">
        <f>VLOOKUP(K136,#REF!,2,FALSE)</f>
        <v>#REF!</v>
      </c>
      <c r="P136" s="14" t="e">
        <f>VLOOKUP(L136,#REF!,2,FALSE)</f>
        <v>#REF!</v>
      </c>
    </row>
    <row r="137" spans="1:16">
      <c r="A137" s="84">
        <v>6673930</v>
      </c>
      <c r="B137" s="85" t="s">
        <v>538</v>
      </c>
      <c r="C137" s="64">
        <v>130</v>
      </c>
      <c r="D137" s="65">
        <v>14779952</v>
      </c>
      <c r="E137" s="65"/>
      <c r="F137" s="65">
        <f t="shared" si="6"/>
        <v>14779952</v>
      </c>
      <c r="G137" s="65"/>
      <c r="H137" s="65">
        <f t="shared" si="7"/>
        <v>14779952</v>
      </c>
      <c r="I137" s="65">
        <f t="shared" si="8"/>
        <v>0</v>
      </c>
      <c r="J137" s="48" t="e">
        <f>IF(A137=#REF!,TRUE,FALSE)</f>
        <v>#REF!</v>
      </c>
      <c r="K137" s="14">
        <v>3320</v>
      </c>
      <c r="L137" s="14">
        <v>3320</v>
      </c>
      <c r="M137" s="15">
        <v>3220</v>
      </c>
      <c r="N137" s="15">
        <v>3220</v>
      </c>
      <c r="O137" s="14" t="e">
        <f>VLOOKUP(K137,#REF!,2,FALSE)</f>
        <v>#REF!</v>
      </c>
      <c r="P137" s="14" t="e">
        <f>VLOOKUP(L137,#REF!,2,FALSE)</f>
        <v>#REF!</v>
      </c>
    </row>
    <row r="138" spans="1:16">
      <c r="A138" s="84">
        <v>6674930</v>
      </c>
      <c r="B138" s="85" t="s">
        <v>539</v>
      </c>
      <c r="C138" s="64">
        <v>131</v>
      </c>
      <c r="D138" s="65">
        <v>4936360</v>
      </c>
      <c r="E138" s="65"/>
      <c r="F138" s="65">
        <f t="shared" si="6"/>
        <v>4936360</v>
      </c>
      <c r="G138" s="65"/>
      <c r="H138" s="65">
        <f t="shared" si="7"/>
        <v>4936360</v>
      </c>
      <c r="I138" s="65">
        <f t="shared" si="8"/>
        <v>0</v>
      </c>
      <c r="J138" s="48" t="e">
        <f>IF(A138=#REF!,TRUE,FALSE)</f>
        <v>#REF!</v>
      </c>
      <c r="K138" s="14">
        <v>3320</v>
      </c>
      <c r="L138" s="14">
        <v>3320</v>
      </c>
      <c r="M138" s="15">
        <v>3220</v>
      </c>
      <c r="N138" s="15">
        <v>3220</v>
      </c>
      <c r="O138" s="14" t="e">
        <f>VLOOKUP(K138,#REF!,2,FALSE)</f>
        <v>#REF!</v>
      </c>
      <c r="P138" s="14" t="e">
        <f>VLOOKUP(L138,#REF!,2,FALSE)</f>
        <v>#REF!</v>
      </c>
    </row>
    <row r="139" spans="1:16">
      <c r="A139" s="84">
        <v>6675930</v>
      </c>
      <c r="B139" s="85" t="s">
        <v>540</v>
      </c>
      <c r="C139" s="64">
        <v>132</v>
      </c>
      <c r="D139" s="65">
        <v>5446956.2400000002</v>
      </c>
      <c r="E139" s="65"/>
      <c r="F139" s="65">
        <f t="shared" si="6"/>
        <v>5446956.2400000002</v>
      </c>
      <c r="G139" s="65"/>
      <c r="H139" s="65">
        <f t="shared" si="7"/>
        <v>5446956.2400000002</v>
      </c>
      <c r="I139" s="65">
        <f t="shared" si="8"/>
        <v>0</v>
      </c>
      <c r="J139" s="48" t="e">
        <f>IF(A139=#REF!,TRUE,FALSE)</f>
        <v>#REF!</v>
      </c>
      <c r="K139" s="14">
        <v>3320</v>
      </c>
      <c r="L139" s="14">
        <v>3320</v>
      </c>
      <c r="M139" s="15">
        <v>3220</v>
      </c>
      <c r="N139" s="15">
        <v>3220</v>
      </c>
      <c r="O139" s="14" t="e">
        <f>VLOOKUP(K139,#REF!,2,FALSE)</f>
        <v>#REF!</v>
      </c>
      <c r="P139" s="14" t="e">
        <f>VLOOKUP(L139,#REF!,2,FALSE)</f>
        <v>#REF!</v>
      </c>
    </row>
    <row r="140" spans="1:16">
      <c r="A140" s="84">
        <v>6676930</v>
      </c>
      <c r="B140" s="85" t="s">
        <v>2112</v>
      </c>
      <c r="C140" s="64">
        <v>133</v>
      </c>
      <c r="D140" s="65">
        <v>823043.4</v>
      </c>
      <c r="E140" s="65"/>
      <c r="F140" s="65">
        <f t="shared" si="6"/>
        <v>823043.4</v>
      </c>
      <c r="G140" s="65"/>
      <c r="H140" s="65">
        <f t="shared" si="7"/>
        <v>823043.4</v>
      </c>
      <c r="I140" s="65">
        <f t="shared" si="8"/>
        <v>0</v>
      </c>
      <c r="J140" s="48" t="e">
        <f>IF(A140=#REF!,TRUE,FALSE)</f>
        <v>#REF!</v>
      </c>
      <c r="K140" s="14"/>
      <c r="L140" s="14"/>
      <c r="M140" s="15"/>
      <c r="N140" s="15"/>
      <c r="O140" s="14">
        <v>3310</v>
      </c>
      <c r="P140" s="14">
        <v>3310</v>
      </c>
    </row>
    <row r="141" spans="1:16" s="72" customFormat="1">
      <c r="A141" s="84">
        <v>6681940</v>
      </c>
      <c r="B141" s="85" t="s">
        <v>746</v>
      </c>
      <c r="C141" s="64">
        <v>134</v>
      </c>
      <c r="D141" s="65">
        <v>6051521.5599999996</v>
      </c>
      <c r="E141" s="65"/>
      <c r="F141" s="65">
        <f t="shared" si="6"/>
        <v>6051521.5599999996</v>
      </c>
      <c r="G141" s="65"/>
      <c r="H141" s="65">
        <f t="shared" si="7"/>
        <v>6051521.5599999996</v>
      </c>
      <c r="I141" s="65">
        <f t="shared" si="8"/>
        <v>0</v>
      </c>
      <c r="J141" s="48" t="e">
        <f>IF(A141=#REF!,TRUE,FALSE)</f>
        <v>#REF!</v>
      </c>
      <c r="K141" s="16">
        <v>3340</v>
      </c>
      <c r="L141" s="16">
        <v>3340</v>
      </c>
      <c r="M141" s="16">
        <v>3174</v>
      </c>
      <c r="N141" s="16">
        <v>3174</v>
      </c>
      <c r="O141" s="16">
        <v>3250</v>
      </c>
      <c r="P141" s="16">
        <v>3250</v>
      </c>
    </row>
    <row r="142" spans="1:16">
      <c r="A142" s="84">
        <v>6691001</v>
      </c>
      <c r="B142" s="85" t="s">
        <v>747</v>
      </c>
      <c r="C142" s="64">
        <v>135</v>
      </c>
      <c r="D142" s="65"/>
      <c r="E142" s="65"/>
      <c r="F142" s="65">
        <f t="shared" si="6"/>
        <v>0</v>
      </c>
      <c r="G142" s="65"/>
      <c r="H142" s="65">
        <f t="shared" si="7"/>
        <v>0</v>
      </c>
      <c r="I142" s="65">
        <f t="shared" si="8"/>
        <v>0</v>
      </c>
      <c r="J142" s="48" t="e">
        <f>IF(A142=#REF!,TRUE,FALSE)</f>
        <v>#REF!</v>
      </c>
      <c r="K142" s="14">
        <v>3330</v>
      </c>
      <c r="L142" s="14">
        <v>3330</v>
      </c>
      <c r="M142" s="15">
        <v>3241</v>
      </c>
      <c r="N142" s="15">
        <v>3241</v>
      </c>
      <c r="O142" s="14" t="e">
        <f>VLOOKUP(K142,#REF!,2,FALSE)</f>
        <v>#REF!</v>
      </c>
      <c r="P142" s="14" t="e">
        <f>VLOOKUP(L142,#REF!,2,FALSE)</f>
        <v>#REF!</v>
      </c>
    </row>
    <row r="143" spans="1:16">
      <c r="A143" s="84">
        <v>6691941</v>
      </c>
      <c r="B143" s="85" t="s">
        <v>523</v>
      </c>
      <c r="C143" s="64">
        <v>136</v>
      </c>
      <c r="D143" s="65">
        <v>44827202.990000002</v>
      </c>
      <c r="E143" s="65"/>
      <c r="F143" s="65">
        <f t="shared" si="6"/>
        <v>44827202.990000002</v>
      </c>
      <c r="G143" s="65"/>
      <c r="H143" s="65">
        <f t="shared" si="7"/>
        <v>44827202.990000002</v>
      </c>
      <c r="I143" s="65">
        <f t="shared" si="8"/>
        <v>0</v>
      </c>
      <c r="J143" s="48" t="e">
        <f>IF(A143=#REF!,TRUE,FALSE)</f>
        <v>#REF!</v>
      </c>
      <c r="K143" s="14">
        <v>3331</v>
      </c>
      <c r="L143" s="14">
        <v>3331</v>
      </c>
      <c r="M143" s="15">
        <v>3231</v>
      </c>
      <c r="N143" s="15">
        <v>3231</v>
      </c>
      <c r="O143" s="14" t="e">
        <f>VLOOKUP(K143,#REF!,2,FALSE)</f>
        <v>#REF!</v>
      </c>
      <c r="P143" s="14" t="e">
        <f>VLOOKUP(L143,#REF!,2,FALSE)</f>
        <v>#REF!</v>
      </c>
    </row>
    <row r="144" spans="1:16">
      <c r="A144" s="84">
        <v>6691942</v>
      </c>
      <c r="B144" s="85" t="s">
        <v>524</v>
      </c>
      <c r="C144" s="64">
        <v>137</v>
      </c>
      <c r="D144" s="65">
        <v>610194805</v>
      </c>
      <c r="E144" s="65">
        <v>1573386586</v>
      </c>
      <c r="F144" s="65">
        <f t="shared" si="6"/>
        <v>-963191781</v>
      </c>
      <c r="G144" s="65"/>
      <c r="H144" s="65">
        <f t="shared" si="7"/>
        <v>0</v>
      </c>
      <c r="I144" s="65">
        <f t="shared" si="8"/>
        <v>963191781</v>
      </c>
      <c r="J144" s="48" t="e">
        <f>IF(A144=#REF!,TRUE,FALSE)</f>
        <v>#REF!</v>
      </c>
      <c r="K144" s="14">
        <v>3332</v>
      </c>
      <c r="L144" s="14">
        <v>3332</v>
      </c>
      <c r="M144" s="15">
        <v>3232</v>
      </c>
      <c r="N144" s="15">
        <v>3232</v>
      </c>
      <c r="O144" s="14" t="e">
        <f>VLOOKUP(K144,#REF!,2,FALSE)</f>
        <v>#REF!</v>
      </c>
      <c r="P144" s="14" t="e">
        <f>VLOOKUP(L144,#REF!,2,FALSE)</f>
        <v>#REF!</v>
      </c>
    </row>
    <row r="145" spans="1:17">
      <c r="A145" s="84">
        <v>6812920</v>
      </c>
      <c r="B145" s="85" t="s">
        <v>748</v>
      </c>
      <c r="C145" s="64">
        <v>138</v>
      </c>
      <c r="D145" s="65">
        <v>7592192</v>
      </c>
      <c r="E145" s="65"/>
      <c r="F145" s="65">
        <f t="shared" si="6"/>
        <v>7592192</v>
      </c>
      <c r="G145" s="65"/>
      <c r="H145" s="65">
        <f t="shared" si="7"/>
        <v>7592192</v>
      </c>
      <c r="I145" s="65">
        <f t="shared" si="8"/>
        <v>0</v>
      </c>
      <c r="J145" s="48" t="e">
        <f>IF(A145=#REF!,TRUE,FALSE)</f>
        <v>#REF!</v>
      </c>
      <c r="K145" s="14">
        <v>3231</v>
      </c>
      <c r="L145" s="14">
        <v>3231</v>
      </c>
      <c r="M145" s="15">
        <v>3181</v>
      </c>
      <c r="N145" s="15">
        <v>3181</v>
      </c>
      <c r="O145" s="14" t="e">
        <f>VLOOKUP(K145,#REF!,2,FALSE)</f>
        <v>#REF!</v>
      </c>
      <c r="P145" s="14" t="e">
        <f>VLOOKUP(L145,#REF!,2,FALSE)</f>
        <v>#REF!</v>
      </c>
      <c r="Q145" s="65">
        <v>-3086</v>
      </c>
    </row>
    <row r="146" spans="1:17">
      <c r="A146" s="84">
        <v>6813920</v>
      </c>
      <c r="B146" s="85" t="s">
        <v>2113</v>
      </c>
      <c r="C146" s="64">
        <v>139</v>
      </c>
      <c r="D146" s="65">
        <v>36547295</v>
      </c>
      <c r="E146" s="65"/>
      <c r="F146" s="65">
        <f t="shared" si="6"/>
        <v>36547295</v>
      </c>
      <c r="G146" s="65"/>
      <c r="H146" s="65">
        <f t="shared" si="7"/>
        <v>36547295</v>
      </c>
      <c r="I146" s="65">
        <f t="shared" si="8"/>
        <v>0</v>
      </c>
      <c r="J146" s="48" t="e">
        <f>IF(A146=#REF!,TRUE,FALSE)</f>
        <v>#REF!</v>
      </c>
      <c r="K146" s="14">
        <v>3231</v>
      </c>
      <c r="L146" s="14">
        <v>3231</v>
      </c>
      <c r="M146" s="15">
        <v>3181</v>
      </c>
      <c r="N146" s="15">
        <v>3181</v>
      </c>
      <c r="O146" s="14" t="e">
        <f>VLOOKUP(K146,#REF!,2,FALSE)</f>
        <v>#REF!</v>
      </c>
      <c r="P146" s="14" t="e">
        <f>VLOOKUP(L146,#REF!,2,FALSE)</f>
        <v>#REF!</v>
      </c>
      <c r="Q146" s="65">
        <v>-57439</v>
      </c>
    </row>
    <row r="147" spans="1:17">
      <c r="A147" s="84">
        <v>6815920</v>
      </c>
      <c r="B147" s="85" t="s">
        <v>2114</v>
      </c>
      <c r="C147" s="64">
        <v>140</v>
      </c>
      <c r="D147" s="65">
        <v>363611</v>
      </c>
      <c r="E147" s="65"/>
      <c r="F147" s="65">
        <f t="shared" si="6"/>
        <v>363611</v>
      </c>
      <c r="G147" s="65"/>
      <c r="H147" s="65">
        <f t="shared" si="7"/>
        <v>363611</v>
      </c>
      <c r="I147" s="65">
        <f t="shared" si="8"/>
        <v>0</v>
      </c>
      <c r="J147" s="48" t="e">
        <f>IF(A147=#REF!,TRUE,FALSE)</f>
        <v>#REF!</v>
      </c>
      <c r="K147" s="14">
        <v>3231</v>
      </c>
      <c r="L147" s="14">
        <v>3231</v>
      </c>
      <c r="M147" s="15">
        <v>3181</v>
      </c>
      <c r="N147" s="15">
        <v>3181</v>
      </c>
      <c r="O147" s="14" t="e">
        <f>VLOOKUP(K147,#REF!,2,FALSE)</f>
        <v>#REF!</v>
      </c>
      <c r="P147" s="14" t="e">
        <f>VLOOKUP(L147,#REF!,2,FALSE)</f>
        <v>#REF!</v>
      </c>
      <c r="Q147" s="65">
        <v>-122</v>
      </c>
    </row>
    <row r="148" spans="1:17">
      <c r="A148" s="84">
        <v>6817485</v>
      </c>
      <c r="B148" s="85" t="s">
        <v>2115</v>
      </c>
      <c r="C148" s="64">
        <v>141</v>
      </c>
      <c r="D148" s="65">
        <v>664624</v>
      </c>
      <c r="E148" s="65"/>
      <c r="F148" s="65">
        <f t="shared" si="6"/>
        <v>664624</v>
      </c>
      <c r="G148" s="65"/>
      <c r="H148" s="65">
        <f t="shared" si="7"/>
        <v>664624</v>
      </c>
      <c r="I148" s="65">
        <f t="shared" si="8"/>
        <v>0</v>
      </c>
      <c r="J148" s="48" t="e">
        <f>IF(A148=#REF!,TRUE,FALSE)</f>
        <v>#REF!</v>
      </c>
      <c r="K148" s="14">
        <v>3232</v>
      </c>
      <c r="L148" s="14">
        <v>3232</v>
      </c>
      <c r="M148" s="15">
        <v>3182</v>
      </c>
      <c r="N148" s="15">
        <v>3182</v>
      </c>
      <c r="O148" s="14" t="e">
        <f>VLOOKUP(K148,#REF!,2,FALSE)</f>
        <v>#REF!</v>
      </c>
      <c r="P148" s="14" t="e">
        <f>VLOOKUP(L148,#REF!,2,FALSE)</f>
        <v>#REF!</v>
      </c>
      <c r="Q148" s="65">
        <v>-49</v>
      </c>
    </row>
    <row r="149" spans="1:17">
      <c r="A149" s="84">
        <v>6818101</v>
      </c>
      <c r="B149" s="85" t="s">
        <v>2116</v>
      </c>
      <c r="C149" s="64">
        <v>142</v>
      </c>
      <c r="D149" s="65">
        <v>149710</v>
      </c>
      <c r="E149" s="65"/>
      <c r="F149" s="65">
        <f t="shared" si="6"/>
        <v>149710</v>
      </c>
      <c r="G149" s="65"/>
      <c r="H149" s="65">
        <f t="shared" si="7"/>
        <v>149710</v>
      </c>
      <c r="I149" s="65">
        <f t="shared" si="8"/>
        <v>0</v>
      </c>
      <c r="J149" s="48" t="e">
        <f>IF(A149=#REF!,TRUE,FALSE)</f>
        <v>#REF!</v>
      </c>
      <c r="K149" s="14">
        <v>3231</v>
      </c>
      <c r="L149" s="14">
        <v>3231</v>
      </c>
      <c r="M149" s="15">
        <v>3181</v>
      </c>
      <c r="N149" s="15">
        <v>3181</v>
      </c>
      <c r="O149" s="14" t="e">
        <f>VLOOKUP(K149,#REF!,2,FALSE)</f>
        <v>#REF!</v>
      </c>
      <c r="P149" s="14" t="e">
        <f>VLOOKUP(L149,#REF!,2,FALSE)</f>
        <v>#REF!</v>
      </c>
      <c r="Q149" s="65">
        <v>-572</v>
      </c>
    </row>
    <row r="150" spans="1:17">
      <c r="A150" s="84">
        <v>6818201</v>
      </c>
      <c r="B150" s="85" t="s">
        <v>2117</v>
      </c>
      <c r="C150" s="64">
        <v>143</v>
      </c>
      <c r="D150" s="65">
        <v>1686182</v>
      </c>
      <c r="E150" s="65"/>
      <c r="F150" s="65">
        <f t="shared" si="6"/>
        <v>1686182</v>
      </c>
      <c r="G150" s="65"/>
      <c r="H150" s="65">
        <f t="shared" si="7"/>
        <v>1686182</v>
      </c>
      <c r="I150" s="65">
        <f t="shared" si="8"/>
        <v>0</v>
      </c>
      <c r="J150" s="48" t="e">
        <f>IF(A150=#REF!,TRUE,FALSE)</f>
        <v>#REF!</v>
      </c>
      <c r="K150" s="14">
        <v>3231</v>
      </c>
      <c r="L150" s="14">
        <v>3231</v>
      </c>
      <c r="M150" s="15">
        <v>3181</v>
      </c>
      <c r="N150" s="15">
        <v>3181</v>
      </c>
      <c r="O150" s="14" t="e">
        <f>VLOOKUP(K150,#REF!,2,FALSE)</f>
        <v>#REF!</v>
      </c>
      <c r="P150" s="14" t="e">
        <f>VLOOKUP(L150,#REF!,2,FALSE)</f>
        <v>#REF!</v>
      </c>
      <c r="Q150" s="65"/>
    </row>
    <row r="151" spans="1:17">
      <c r="A151" s="84">
        <v>6818485</v>
      </c>
      <c r="B151" s="85" t="s">
        <v>556</v>
      </c>
      <c r="C151" s="64">
        <v>144</v>
      </c>
      <c r="D151" s="65">
        <v>18626</v>
      </c>
      <c r="E151" s="65"/>
      <c r="F151" s="65">
        <f t="shared" si="6"/>
        <v>18626</v>
      </c>
      <c r="G151" s="65"/>
      <c r="H151" s="65">
        <f t="shared" si="7"/>
        <v>18626</v>
      </c>
      <c r="I151" s="65">
        <f t="shared" si="8"/>
        <v>0</v>
      </c>
      <c r="J151" s="48" t="e">
        <f>IF(A151=#REF!,TRUE,FALSE)</f>
        <v>#REF!</v>
      </c>
      <c r="K151" s="14">
        <v>3232</v>
      </c>
      <c r="L151" s="14">
        <v>3232</v>
      </c>
      <c r="M151" s="15">
        <v>3182</v>
      </c>
      <c r="N151" s="15">
        <v>3182</v>
      </c>
      <c r="O151" s="14" t="e">
        <f>VLOOKUP(K151,#REF!,2,FALSE)</f>
        <v>#REF!</v>
      </c>
      <c r="P151" s="14" t="e">
        <f>VLOOKUP(L151,#REF!,2,FALSE)</f>
        <v>#REF!</v>
      </c>
    </row>
    <row r="152" spans="1:17">
      <c r="A152" s="84">
        <v>6890001</v>
      </c>
      <c r="B152" s="85" t="s">
        <v>2118</v>
      </c>
      <c r="C152" s="64">
        <v>145</v>
      </c>
      <c r="D152" s="65">
        <v>1474927.98</v>
      </c>
      <c r="E152" s="65"/>
      <c r="F152" s="65">
        <f t="shared" si="6"/>
        <v>1474927.98</v>
      </c>
      <c r="G152" s="65"/>
      <c r="H152" s="65">
        <f t="shared" si="7"/>
        <v>1474927.98</v>
      </c>
      <c r="I152" s="65">
        <f t="shared" si="8"/>
        <v>0</v>
      </c>
      <c r="J152" s="48" t="e">
        <f>IF(A152=#REF!,TRUE,FALSE)</f>
        <v>#REF!</v>
      </c>
      <c r="K152" s="14">
        <v>3231</v>
      </c>
      <c r="L152" s="14">
        <v>3231</v>
      </c>
      <c r="M152" s="15">
        <v>3181</v>
      </c>
      <c r="N152" s="15">
        <v>3181</v>
      </c>
      <c r="O152" s="14">
        <v>3250</v>
      </c>
      <c r="P152" s="14" t="e">
        <f>VLOOKUP(L152,#REF!,2,FALSE)</f>
        <v>#REF!</v>
      </c>
    </row>
    <row r="153" spans="1:17">
      <c r="A153" s="56"/>
      <c r="B153" s="71" t="s">
        <v>543</v>
      </c>
      <c r="C153" s="64">
        <v>146</v>
      </c>
      <c r="D153" s="65"/>
      <c r="E153" s="65"/>
      <c r="F153" s="65"/>
      <c r="G153" s="65"/>
      <c r="H153" s="65"/>
      <c r="I153" s="65"/>
      <c r="J153" s="48" t="e">
        <f>IF(A153=#REF!,TRUE,FALSE)</f>
        <v>#REF!</v>
      </c>
      <c r="K153" s="14"/>
      <c r="L153" s="14"/>
      <c r="M153" s="15"/>
      <c r="N153" s="15"/>
      <c r="O153" s="14">
        <v>3250</v>
      </c>
      <c r="P153" s="14">
        <v>3250</v>
      </c>
    </row>
    <row r="154" spans="1:17">
      <c r="A154" s="54">
        <v>694</v>
      </c>
      <c r="B154" s="55" t="s">
        <v>292</v>
      </c>
      <c r="C154" s="64">
        <v>147</v>
      </c>
      <c r="D154" s="65"/>
      <c r="E154" s="65"/>
      <c r="F154" s="65">
        <f>D154-E154</f>
        <v>0</v>
      </c>
      <c r="G154" s="65"/>
      <c r="H154" s="65">
        <f t="shared" ref="H154:H176" si="9">IF(F154&gt;0,F154,0)</f>
        <v>0</v>
      </c>
      <c r="I154" s="65">
        <f t="shared" ref="I154:I176" si="10">IF(F154&lt;0,-F154,0)</f>
        <v>0</v>
      </c>
      <c r="J154" s="48" t="e">
        <f>IF(A154=#REF!,TRUE,FALSE)</f>
        <v>#REF!</v>
      </c>
      <c r="K154" s="16"/>
      <c r="L154" s="16"/>
      <c r="M154" s="16"/>
      <c r="N154" s="16"/>
      <c r="O154" s="16"/>
      <c r="P154" s="16"/>
    </row>
    <row r="155" spans="1:17">
      <c r="A155" s="56">
        <v>7011002</v>
      </c>
      <c r="B155" s="57" t="s">
        <v>751</v>
      </c>
      <c r="C155" s="64">
        <v>148</v>
      </c>
      <c r="D155" s="65"/>
      <c r="E155" s="65">
        <v>128434596.67</v>
      </c>
      <c r="F155" s="65">
        <f>D155-E155</f>
        <v>-128434596.67</v>
      </c>
      <c r="G155" s="65"/>
      <c r="H155" s="65">
        <f t="shared" si="9"/>
        <v>0</v>
      </c>
      <c r="I155" s="65">
        <f t="shared" si="10"/>
        <v>128434596.67</v>
      </c>
      <c r="J155" s="48" t="e">
        <f>IF(A155=#REF!,TRUE,FALSE)</f>
        <v>#REF!</v>
      </c>
      <c r="K155" s="52">
        <v>3111</v>
      </c>
      <c r="L155" s="52">
        <v>3111</v>
      </c>
      <c r="M155" s="53">
        <v>3132</v>
      </c>
      <c r="N155" s="53">
        <v>3132</v>
      </c>
      <c r="O155" s="14" t="e">
        <f>VLOOKUP(K155,#REF!,2,FALSE)</f>
        <v>#REF!</v>
      </c>
      <c r="P155" s="14" t="e">
        <f>VLOOKUP(L155,#REF!,2,FALSE)</f>
        <v>#REF!</v>
      </c>
    </row>
    <row r="156" spans="1:17">
      <c r="A156" s="56">
        <v>7011004</v>
      </c>
      <c r="B156" s="57" t="s">
        <v>752</v>
      </c>
      <c r="C156" s="64">
        <v>149</v>
      </c>
      <c r="D156" s="65"/>
      <c r="E156" s="65">
        <v>284114856.30000001</v>
      </c>
      <c r="F156" s="65">
        <f t="shared" ref="F156:F177" si="11">D156-E156</f>
        <v>-284114856.30000001</v>
      </c>
      <c r="G156" s="65"/>
      <c r="H156" s="65">
        <f t="shared" si="9"/>
        <v>0</v>
      </c>
      <c r="I156" s="65">
        <f t="shared" si="10"/>
        <v>284114856.30000001</v>
      </c>
      <c r="J156" s="48" t="e">
        <f>IF(A156=#REF!,TRUE,FALSE)</f>
        <v>#REF!</v>
      </c>
      <c r="K156" s="52">
        <v>3111</v>
      </c>
      <c r="L156" s="52">
        <v>3111</v>
      </c>
      <c r="M156" s="53">
        <v>3133</v>
      </c>
      <c r="N156" s="53">
        <v>3133</v>
      </c>
      <c r="O156" s="14" t="e">
        <f>VLOOKUP(K156,#REF!,2,FALSE)</f>
        <v>#REF!</v>
      </c>
      <c r="P156" s="14" t="e">
        <f>VLOOKUP(L156,#REF!,2,FALSE)</f>
        <v>#REF!</v>
      </c>
    </row>
    <row r="157" spans="1:17">
      <c r="A157" s="56">
        <v>7011007</v>
      </c>
      <c r="B157" s="57" t="s">
        <v>473</v>
      </c>
      <c r="C157" s="64">
        <v>150</v>
      </c>
      <c r="D157" s="65"/>
      <c r="E157" s="65"/>
      <c r="F157" s="65">
        <f t="shared" si="11"/>
        <v>0</v>
      </c>
      <c r="G157" s="65"/>
      <c r="H157" s="65">
        <f t="shared" si="9"/>
        <v>0</v>
      </c>
      <c r="I157" s="65">
        <f t="shared" si="10"/>
        <v>0</v>
      </c>
      <c r="J157" s="48" t="e">
        <f>IF(A157=#REF!,TRUE,FALSE)</f>
        <v>#REF!</v>
      </c>
      <c r="K157" s="52">
        <v>3111</v>
      </c>
      <c r="L157" s="52">
        <v>3111</v>
      </c>
      <c r="M157" s="53">
        <v>3133</v>
      </c>
      <c r="N157" s="53">
        <v>3133</v>
      </c>
      <c r="O157" s="14" t="e">
        <f>VLOOKUP(K157,#REF!,2,FALSE)</f>
        <v>#REF!</v>
      </c>
      <c r="P157" s="14" t="e">
        <f>VLOOKUP(L157,#REF!,2,FALSE)</f>
        <v>#REF!</v>
      </c>
    </row>
    <row r="158" spans="1:17">
      <c r="A158" s="50">
        <v>7011102</v>
      </c>
      <c r="B158" s="51" t="s">
        <v>282</v>
      </c>
      <c r="C158" s="64">
        <v>151</v>
      </c>
      <c r="D158" s="65"/>
      <c r="E158" s="65">
        <v>15366268.65</v>
      </c>
      <c r="F158" s="65">
        <f t="shared" si="11"/>
        <v>-15366268.65</v>
      </c>
      <c r="G158" s="65"/>
      <c r="H158" s="65">
        <f t="shared" si="9"/>
        <v>0</v>
      </c>
      <c r="I158" s="65">
        <f t="shared" si="10"/>
        <v>15366268.65</v>
      </c>
      <c r="J158" s="48" t="e">
        <f>IF(A158=#REF!,TRUE,FALSE)</f>
        <v>#REF!</v>
      </c>
      <c r="K158" s="52">
        <v>3111</v>
      </c>
      <c r="L158" s="52">
        <v>3111</v>
      </c>
      <c r="M158" s="53">
        <v>3134</v>
      </c>
      <c r="N158" s="53">
        <v>3134</v>
      </c>
      <c r="O158" s="14" t="e">
        <f>VLOOKUP(K158,#REF!,2,FALSE)</f>
        <v>#REF!</v>
      </c>
      <c r="P158" s="14" t="e">
        <f>VLOOKUP(L158,#REF!,2,FALSE)</f>
        <v>#REF!</v>
      </c>
    </row>
    <row r="159" spans="1:17">
      <c r="A159" s="66">
        <v>7011104</v>
      </c>
      <c r="B159" s="67" t="s">
        <v>541</v>
      </c>
      <c r="C159" s="64">
        <v>152</v>
      </c>
      <c r="D159" s="65"/>
      <c r="E159" s="65"/>
      <c r="F159" s="65">
        <f t="shared" si="11"/>
        <v>0</v>
      </c>
      <c r="G159" s="65"/>
      <c r="H159" s="65">
        <f t="shared" si="9"/>
        <v>0</v>
      </c>
      <c r="I159" s="65">
        <f t="shared" si="10"/>
        <v>0</v>
      </c>
      <c r="J159" s="48" t="e">
        <f>IF(A159=#REF!,TRUE,FALSE)</f>
        <v>#REF!</v>
      </c>
      <c r="K159" s="52">
        <v>3111</v>
      </c>
      <c r="L159" s="52">
        <v>3111</v>
      </c>
      <c r="M159" s="53">
        <v>3134</v>
      </c>
      <c r="N159" s="53">
        <v>3134</v>
      </c>
      <c r="O159" s="14" t="e">
        <f>VLOOKUP(K159,#REF!,2,FALSE)</f>
        <v>#REF!</v>
      </c>
      <c r="P159" s="14" t="e">
        <f>VLOOKUP(L159,#REF!,2,FALSE)</f>
        <v>#REF!</v>
      </c>
    </row>
    <row r="160" spans="1:17">
      <c r="A160" s="56">
        <v>7021003</v>
      </c>
      <c r="B160" s="57" t="s">
        <v>474</v>
      </c>
      <c r="C160" s="64">
        <v>153</v>
      </c>
      <c r="D160" s="65"/>
      <c r="E160" s="65">
        <v>41907316</v>
      </c>
      <c r="F160" s="65">
        <f t="shared" si="11"/>
        <v>-41907316</v>
      </c>
      <c r="G160" s="65"/>
      <c r="H160" s="65">
        <f t="shared" si="9"/>
        <v>0</v>
      </c>
      <c r="I160" s="65">
        <f t="shared" si="10"/>
        <v>41907316</v>
      </c>
      <c r="J160" s="48" t="e">
        <f>IF(A160=#REF!,TRUE,FALSE)</f>
        <v>#REF!</v>
      </c>
      <c r="K160" s="14">
        <v>3117</v>
      </c>
      <c r="L160" s="14">
        <v>3117</v>
      </c>
      <c r="M160" s="15">
        <v>3140</v>
      </c>
      <c r="N160" s="15">
        <v>3140</v>
      </c>
      <c r="O160" s="14" t="e">
        <f>VLOOKUP(K160,#REF!,2,FALSE)</f>
        <v>#REF!</v>
      </c>
      <c r="P160" s="14" t="e">
        <f>VLOOKUP(L160,#REF!,2,FALSE)</f>
        <v>#REF!</v>
      </c>
    </row>
    <row r="161" spans="1:16">
      <c r="A161" s="68">
        <v>7021103</v>
      </c>
      <c r="B161" s="69" t="s">
        <v>494</v>
      </c>
      <c r="C161" s="64">
        <v>154</v>
      </c>
      <c r="D161" s="65"/>
      <c r="E161" s="65"/>
      <c r="F161" s="65">
        <f t="shared" si="11"/>
        <v>0</v>
      </c>
      <c r="G161" s="65"/>
      <c r="H161" s="65">
        <f t="shared" si="9"/>
        <v>0</v>
      </c>
      <c r="I161" s="65">
        <f t="shared" si="10"/>
        <v>0</v>
      </c>
      <c r="J161" s="48" t="e">
        <f>IF(A161=#REF!,TRUE,FALSE)</f>
        <v>#REF!</v>
      </c>
      <c r="K161" s="14">
        <v>3117</v>
      </c>
      <c r="L161" s="14">
        <v>3117</v>
      </c>
      <c r="M161" s="15">
        <v>3140</v>
      </c>
      <c r="N161" s="15">
        <v>3140</v>
      </c>
      <c r="O161" s="14" t="e">
        <f>VLOOKUP(K161,#REF!,2,FALSE)</f>
        <v>#REF!</v>
      </c>
      <c r="P161" s="14" t="e">
        <f>VLOOKUP(L161,#REF!,2,FALSE)</f>
        <v>#REF!</v>
      </c>
    </row>
    <row r="162" spans="1:16">
      <c r="A162" s="56">
        <v>7081004</v>
      </c>
      <c r="B162" s="57" t="s">
        <v>753</v>
      </c>
      <c r="C162" s="64">
        <v>155</v>
      </c>
      <c r="D162" s="65"/>
      <c r="E162" s="65">
        <v>20573860.5</v>
      </c>
      <c r="F162" s="65">
        <f t="shared" si="11"/>
        <v>-20573860.5</v>
      </c>
      <c r="G162" s="65"/>
      <c r="H162" s="65">
        <f t="shared" si="9"/>
        <v>0</v>
      </c>
      <c r="I162" s="65">
        <f t="shared" si="10"/>
        <v>20573860.5</v>
      </c>
      <c r="J162" s="48" t="e">
        <f>IF(A162=#REF!,TRUE,FALSE)</f>
        <v>#REF!</v>
      </c>
      <c r="K162" s="14">
        <v>3113</v>
      </c>
      <c r="L162" s="14">
        <v>3113</v>
      </c>
      <c r="M162" s="15">
        <v>3144</v>
      </c>
      <c r="N162" s="15">
        <v>3144</v>
      </c>
      <c r="O162" s="14" t="e">
        <f>VLOOKUP(K162,#REF!,2,FALSE)</f>
        <v>#REF!</v>
      </c>
      <c r="P162" s="14" t="e">
        <f>VLOOKUP(L162,#REF!,2,FALSE)</f>
        <v>#REF!</v>
      </c>
    </row>
    <row r="163" spans="1:16">
      <c r="A163" s="56">
        <v>7111001</v>
      </c>
      <c r="B163" s="57" t="s">
        <v>2119</v>
      </c>
      <c r="C163" s="64">
        <v>156</v>
      </c>
      <c r="D163" s="65">
        <v>18295718</v>
      </c>
      <c r="E163" s="65">
        <v>18308520.422219332</v>
      </c>
      <c r="F163" s="65">
        <f t="shared" si="11"/>
        <v>-12802.422219332308</v>
      </c>
      <c r="G163" s="78"/>
      <c r="H163" s="65">
        <f>IF(F163&gt;0,F163,0)</f>
        <v>0</v>
      </c>
      <c r="I163" s="65">
        <f t="shared" si="10"/>
        <v>12802.422219332308</v>
      </c>
      <c r="J163" s="48" t="e">
        <f>IF(A163=#REF!,TRUE,FALSE)</f>
        <v>#REF!</v>
      </c>
      <c r="K163" s="14">
        <v>3120</v>
      </c>
      <c r="L163" s="14">
        <v>3120</v>
      </c>
      <c r="M163" s="15">
        <v>3153</v>
      </c>
      <c r="N163" s="15">
        <v>3153</v>
      </c>
      <c r="O163" s="14" t="e">
        <f>VLOOKUP(K163,#REF!,2,FALSE)</f>
        <v>#REF!</v>
      </c>
      <c r="P163" s="14" t="e">
        <f>VLOOKUP(L163,#REF!,2,FALSE)</f>
        <v>#REF!</v>
      </c>
    </row>
    <row r="164" spans="1:16">
      <c r="A164" s="56">
        <v>7111004</v>
      </c>
      <c r="B164" s="57" t="s">
        <v>2120</v>
      </c>
      <c r="C164" s="64">
        <v>157</v>
      </c>
      <c r="D164" s="65">
        <v>830385</v>
      </c>
      <c r="E164" s="65">
        <v>773227.761675118</v>
      </c>
      <c r="F164" s="65">
        <f t="shared" si="11"/>
        <v>57157.238324881997</v>
      </c>
      <c r="G164" s="78"/>
      <c r="H164" s="65">
        <f t="shared" si="9"/>
        <v>57157.238324881997</v>
      </c>
      <c r="I164" s="65">
        <f t="shared" si="10"/>
        <v>0</v>
      </c>
      <c r="J164" s="48" t="e">
        <f>IF(A164=#REF!,TRUE,FALSE)</f>
        <v>#REF!</v>
      </c>
      <c r="K164" s="14">
        <v>3120</v>
      </c>
      <c r="L164" s="14">
        <v>3120</v>
      </c>
      <c r="M164" s="15">
        <v>3153</v>
      </c>
      <c r="N164" s="15">
        <v>3153</v>
      </c>
      <c r="O164" s="14" t="e">
        <f>VLOOKUP(K164,#REF!,2,FALSE)</f>
        <v>#REF!</v>
      </c>
      <c r="P164" s="14" t="e">
        <f>VLOOKUP(L164,#REF!,2,FALSE)</f>
        <v>#REF!</v>
      </c>
    </row>
    <row r="165" spans="1:16">
      <c r="A165" s="56">
        <v>7111005</v>
      </c>
      <c r="B165" s="57" t="s">
        <v>2121</v>
      </c>
      <c r="C165" s="64">
        <v>158</v>
      </c>
      <c r="D165" s="65">
        <v>29425040</v>
      </c>
      <c r="E165" s="65">
        <v>24197044.134987287</v>
      </c>
      <c r="F165" s="65">
        <f t="shared" si="11"/>
        <v>5227995.8650127128</v>
      </c>
      <c r="G165" s="78"/>
      <c r="H165" s="65">
        <f t="shared" si="9"/>
        <v>5227995.8650127128</v>
      </c>
      <c r="I165" s="65">
        <f t="shared" si="10"/>
        <v>0</v>
      </c>
      <c r="J165" s="48" t="e">
        <f>IF(A165=#REF!,TRUE,FALSE)</f>
        <v>#REF!</v>
      </c>
      <c r="K165" s="14">
        <v>3120</v>
      </c>
      <c r="L165" s="14">
        <v>3120</v>
      </c>
      <c r="M165" s="15">
        <v>3153</v>
      </c>
      <c r="N165" s="15">
        <v>3153</v>
      </c>
      <c r="O165" s="14" t="e">
        <f>VLOOKUP(K165,#REF!,2,FALSE)</f>
        <v>#REF!</v>
      </c>
      <c r="P165" s="14" t="e">
        <f>VLOOKUP(L165,#REF!,2,FALSE)</f>
        <v>#REF!</v>
      </c>
    </row>
    <row r="166" spans="1:16">
      <c r="A166" s="56">
        <v>7111007</v>
      </c>
      <c r="B166" s="57" t="s">
        <v>2122</v>
      </c>
      <c r="C166" s="64">
        <v>159</v>
      </c>
      <c r="D166" s="65">
        <v>5326078</v>
      </c>
      <c r="E166" s="65">
        <v>14584252.777857525</v>
      </c>
      <c r="F166" s="65">
        <f t="shared" si="11"/>
        <v>-9258174.7778575253</v>
      </c>
      <c r="G166" s="78"/>
      <c r="H166" s="65">
        <f t="shared" si="9"/>
        <v>0</v>
      </c>
      <c r="I166" s="65">
        <f t="shared" si="10"/>
        <v>9258174.7778575253</v>
      </c>
      <c r="J166" s="48" t="e">
        <f>IF(A166=#REF!,TRUE,FALSE)</f>
        <v>#REF!</v>
      </c>
      <c r="K166" s="14">
        <v>3120</v>
      </c>
      <c r="L166" s="14">
        <v>3120</v>
      </c>
      <c r="M166" s="15">
        <v>3153</v>
      </c>
      <c r="N166" s="15">
        <v>3153</v>
      </c>
      <c r="O166" s="14" t="e">
        <f>VLOOKUP(K166,#REF!,2,FALSE)</f>
        <v>#REF!</v>
      </c>
      <c r="P166" s="14" t="e">
        <f>VLOOKUP(L166,#REF!,2,FALSE)</f>
        <v>#REF!</v>
      </c>
    </row>
    <row r="167" spans="1:16">
      <c r="A167" s="56">
        <v>7111008</v>
      </c>
      <c r="B167" s="57" t="s">
        <v>2123</v>
      </c>
      <c r="C167" s="64">
        <v>160</v>
      </c>
      <c r="D167" s="65">
        <v>14822472</v>
      </c>
      <c r="E167" s="65">
        <v>4286576.433253766</v>
      </c>
      <c r="F167" s="65">
        <f t="shared" si="11"/>
        <v>10535895.566746235</v>
      </c>
      <c r="G167" s="78"/>
      <c r="H167" s="65">
        <f t="shared" si="9"/>
        <v>10535895.566746235</v>
      </c>
      <c r="I167" s="65">
        <f t="shared" si="10"/>
        <v>0</v>
      </c>
      <c r="J167" s="48" t="e">
        <f>IF(A167=#REF!,TRUE,FALSE)</f>
        <v>#REF!</v>
      </c>
      <c r="K167" s="14">
        <v>3120</v>
      </c>
      <c r="L167" s="14">
        <v>3120</v>
      </c>
      <c r="M167" s="15">
        <v>3153</v>
      </c>
      <c r="N167" s="15">
        <v>3153</v>
      </c>
      <c r="O167" s="14" t="e">
        <f>VLOOKUP(K167,#REF!,2,FALSE)</f>
        <v>#REF!</v>
      </c>
      <c r="P167" s="14" t="e">
        <f>VLOOKUP(L167,#REF!,2,FALSE)</f>
        <v>#REF!</v>
      </c>
    </row>
    <row r="168" spans="1:16">
      <c r="A168" s="56">
        <v>7111009</v>
      </c>
      <c r="B168" s="57" t="s">
        <v>756</v>
      </c>
      <c r="C168" s="64">
        <v>161</v>
      </c>
      <c r="D168" s="65">
        <v>120871268</v>
      </c>
      <c r="E168" s="65">
        <v>217150150.60902664</v>
      </c>
      <c r="F168" s="65">
        <f t="shared" si="11"/>
        <v>-96278882.609026641</v>
      </c>
      <c r="G168" s="78"/>
      <c r="H168" s="65">
        <f t="shared" si="9"/>
        <v>0</v>
      </c>
      <c r="I168" s="65">
        <f t="shared" si="10"/>
        <v>96278882.609026641</v>
      </c>
      <c r="J168" s="48" t="e">
        <f>IF(A168=#REF!,TRUE,FALSE)</f>
        <v>#REF!</v>
      </c>
      <c r="K168" s="14">
        <v>3120</v>
      </c>
      <c r="L168" s="14">
        <v>3120</v>
      </c>
      <c r="M168" s="15">
        <v>3153</v>
      </c>
      <c r="N168" s="15">
        <v>3153</v>
      </c>
      <c r="O168" s="14" t="e">
        <f>VLOOKUP(K168,#REF!,2,FALSE)</f>
        <v>#REF!</v>
      </c>
      <c r="P168" s="14" t="e">
        <f>VLOOKUP(L168,#REF!,2,FALSE)</f>
        <v>#REF!</v>
      </c>
    </row>
    <row r="169" spans="1:16">
      <c r="A169" s="56">
        <v>7121001</v>
      </c>
      <c r="B169" s="57" t="s">
        <v>757</v>
      </c>
      <c r="C169" s="64">
        <v>162</v>
      </c>
      <c r="D169" s="65">
        <v>50980868</v>
      </c>
      <c r="E169" s="65">
        <v>55597302.120784</v>
      </c>
      <c r="F169" s="65">
        <f t="shared" si="11"/>
        <v>-4616434.1207839996</v>
      </c>
      <c r="G169" s="78"/>
      <c r="H169" s="65">
        <f t="shared" si="9"/>
        <v>0</v>
      </c>
      <c r="I169" s="65">
        <f t="shared" si="10"/>
        <v>4616434.1207839996</v>
      </c>
      <c r="J169" s="48" t="e">
        <f>IF(A169=#REF!,TRUE,FALSE)</f>
        <v>#REF!</v>
      </c>
      <c r="K169" s="14">
        <v>3120</v>
      </c>
      <c r="L169" s="14">
        <v>3120</v>
      </c>
      <c r="M169" s="15">
        <v>3153</v>
      </c>
      <c r="N169" s="15">
        <v>3153</v>
      </c>
      <c r="O169" s="14" t="e">
        <f>VLOOKUP(K169,#REF!,2,FALSE)</f>
        <v>#REF!</v>
      </c>
      <c r="P169" s="14" t="e">
        <f>VLOOKUP(L169,#REF!,2,FALSE)</f>
        <v>#REF!</v>
      </c>
    </row>
    <row r="170" spans="1:16">
      <c r="A170" s="56">
        <v>7121002</v>
      </c>
      <c r="B170" s="57" t="s">
        <v>758</v>
      </c>
      <c r="C170" s="64">
        <v>163</v>
      </c>
      <c r="D170" s="65">
        <v>50481573</v>
      </c>
      <c r="E170" s="65">
        <v>54353828.852912709</v>
      </c>
      <c r="F170" s="65">
        <f t="shared" si="11"/>
        <v>-3872255.8529127091</v>
      </c>
      <c r="G170" s="78"/>
      <c r="H170" s="65">
        <f t="shared" si="9"/>
        <v>0</v>
      </c>
      <c r="I170" s="65">
        <f t="shared" si="10"/>
        <v>3872255.8529127091</v>
      </c>
      <c r="J170" s="48" t="e">
        <f>IF(A170=#REF!,TRUE,FALSE)</f>
        <v>#REF!</v>
      </c>
      <c r="K170" s="14">
        <v>3120</v>
      </c>
      <c r="L170" s="14">
        <v>3120</v>
      </c>
      <c r="M170" s="15">
        <v>3153</v>
      </c>
      <c r="N170" s="15">
        <v>3153</v>
      </c>
      <c r="O170" s="14" t="e">
        <f>VLOOKUP(K170,#REF!,2,FALSE)</f>
        <v>#REF!</v>
      </c>
      <c r="P170" s="14" t="e">
        <f>VLOOKUP(L170,#REF!,2,FALSE)</f>
        <v>#REF!</v>
      </c>
    </row>
    <row r="171" spans="1:16">
      <c r="A171" s="56">
        <v>7121004</v>
      </c>
      <c r="B171" s="57" t="s">
        <v>759</v>
      </c>
      <c r="C171" s="64">
        <v>164</v>
      </c>
      <c r="D171" s="65">
        <v>24205554</v>
      </c>
      <c r="E171" s="65">
        <v>42509566.173241168</v>
      </c>
      <c r="F171" s="65">
        <f t="shared" si="11"/>
        <v>-18304012.173241168</v>
      </c>
      <c r="G171" s="78"/>
      <c r="H171" s="65">
        <f t="shared" si="9"/>
        <v>0</v>
      </c>
      <c r="I171" s="65">
        <f t="shared" si="10"/>
        <v>18304012.173241168</v>
      </c>
      <c r="J171" s="48" t="e">
        <f>IF(A171=#REF!,TRUE,FALSE)</f>
        <v>#REF!</v>
      </c>
      <c r="K171" s="14">
        <v>3120</v>
      </c>
      <c r="L171" s="14">
        <v>3120</v>
      </c>
      <c r="M171" s="15">
        <v>3153</v>
      </c>
      <c r="N171" s="15">
        <v>3153</v>
      </c>
      <c r="O171" s="14" t="e">
        <f>VLOOKUP(K171,#REF!,2,FALSE)</f>
        <v>#REF!</v>
      </c>
      <c r="P171" s="14" t="e">
        <f>VLOOKUP(L171,#REF!,2,FALSE)</f>
        <v>#REF!</v>
      </c>
    </row>
    <row r="172" spans="1:16">
      <c r="A172" s="56">
        <v>7121007</v>
      </c>
      <c r="B172" s="57" t="s">
        <v>455</v>
      </c>
      <c r="C172" s="64">
        <v>165</v>
      </c>
      <c r="D172" s="65">
        <v>7454262</v>
      </c>
      <c r="E172" s="65">
        <v>7454261.7744319178</v>
      </c>
      <c r="F172" s="65">
        <f t="shared" si="11"/>
        <v>0.22556808218359947</v>
      </c>
      <c r="G172" s="78"/>
      <c r="H172" s="65">
        <f t="shared" si="9"/>
        <v>0.22556808218359947</v>
      </c>
      <c r="I172" s="65">
        <f t="shared" si="10"/>
        <v>0</v>
      </c>
      <c r="J172" s="48" t="e">
        <f>IF(A172=#REF!,TRUE,FALSE)</f>
        <v>#REF!</v>
      </c>
      <c r="K172" s="14">
        <v>3120</v>
      </c>
      <c r="L172" s="14">
        <v>3120</v>
      </c>
      <c r="M172" s="15">
        <v>3153</v>
      </c>
      <c r="N172" s="15">
        <v>3153</v>
      </c>
      <c r="O172" s="14" t="e">
        <f>VLOOKUP(K172,#REF!,2,FALSE)</f>
        <v>#REF!</v>
      </c>
      <c r="P172" s="14" t="e">
        <f>VLOOKUP(L172,#REF!,2,FALSE)</f>
        <v>#REF!</v>
      </c>
    </row>
    <row r="173" spans="1:16">
      <c r="A173" s="68">
        <v>7671001</v>
      </c>
      <c r="B173" s="69" t="s">
        <v>495</v>
      </c>
      <c r="C173" s="64">
        <v>166</v>
      </c>
      <c r="D173" s="65"/>
      <c r="E173" s="65">
        <v>61151.29</v>
      </c>
      <c r="F173" s="65">
        <f t="shared" si="11"/>
        <v>-61151.29</v>
      </c>
      <c r="G173" s="70"/>
      <c r="H173" s="65">
        <f t="shared" si="9"/>
        <v>0</v>
      </c>
      <c r="I173" s="65">
        <f t="shared" si="10"/>
        <v>61151.29</v>
      </c>
      <c r="J173" s="48" t="e">
        <f>IF(A173=#REF!,TRUE,FALSE)</f>
        <v>#REF!</v>
      </c>
      <c r="K173" s="14">
        <v>3320</v>
      </c>
      <c r="L173" s="14">
        <v>3320</v>
      </c>
      <c r="M173" s="15">
        <v>3220</v>
      </c>
      <c r="N173" s="15">
        <v>3220</v>
      </c>
      <c r="O173" s="14" t="e">
        <f>VLOOKUP(K173,#REF!,2,FALSE)</f>
        <v>#REF!</v>
      </c>
      <c r="P173" s="14" t="e">
        <f>VLOOKUP(L173,#REF!,2,FALSE)</f>
        <v>#REF!</v>
      </c>
    </row>
    <row r="174" spans="1:16">
      <c r="A174" s="56">
        <v>7691001</v>
      </c>
      <c r="B174" s="57" t="s">
        <v>760</v>
      </c>
      <c r="C174" s="64">
        <v>167</v>
      </c>
      <c r="D174" s="65"/>
      <c r="E174" s="65"/>
      <c r="F174" s="65">
        <f t="shared" si="11"/>
        <v>0</v>
      </c>
      <c r="G174" s="65"/>
      <c r="H174" s="65">
        <f t="shared" si="9"/>
        <v>0</v>
      </c>
      <c r="I174" s="65">
        <f t="shared" si="10"/>
        <v>0</v>
      </c>
      <c r="J174" s="48" t="e">
        <f>IF(A174=#REF!,TRUE,FALSE)</f>
        <v>#REF!</v>
      </c>
      <c r="K174" s="14">
        <v>3330</v>
      </c>
      <c r="L174" s="14">
        <v>3330</v>
      </c>
      <c r="M174" s="15">
        <v>3240</v>
      </c>
      <c r="N174" s="15">
        <v>3241</v>
      </c>
      <c r="O174" s="14" t="e">
        <f>VLOOKUP(K174,#REF!,2,FALSE)</f>
        <v>#REF!</v>
      </c>
      <c r="P174" s="14" t="e">
        <f>VLOOKUP(L174,#REF!,2,FALSE)</f>
        <v>#REF!</v>
      </c>
    </row>
    <row r="175" spans="1:16">
      <c r="A175" s="56">
        <v>7691941</v>
      </c>
      <c r="B175" s="57" t="s">
        <v>525</v>
      </c>
      <c r="C175" s="64">
        <v>168</v>
      </c>
      <c r="D175" s="65"/>
      <c r="E175" s="65">
        <v>25689180.940000001</v>
      </c>
      <c r="F175" s="65">
        <f t="shared" si="11"/>
        <v>-25689180.940000001</v>
      </c>
      <c r="G175" s="65"/>
      <c r="H175" s="65">
        <f t="shared" si="9"/>
        <v>0</v>
      </c>
      <c r="I175" s="65">
        <f t="shared" si="10"/>
        <v>25689180.940000001</v>
      </c>
      <c r="J175" s="48" t="e">
        <f>IF(A175=#REF!,TRUE,FALSE)</f>
        <v>#REF!</v>
      </c>
      <c r="K175" s="14">
        <v>3331</v>
      </c>
      <c r="L175" s="14">
        <v>3331</v>
      </c>
      <c r="M175" s="15">
        <v>3231</v>
      </c>
      <c r="N175" s="15">
        <v>3231</v>
      </c>
      <c r="O175" s="14" t="e">
        <f>VLOOKUP(K175,#REF!,2,FALSE)</f>
        <v>#REF!</v>
      </c>
      <c r="P175" s="14" t="e">
        <f>VLOOKUP(L175,#REF!,2,FALSE)</f>
        <v>#REF!</v>
      </c>
    </row>
    <row r="176" spans="1:16">
      <c r="A176" s="56">
        <v>7691942</v>
      </c>
      <c r="B176" s="57" t="s">
        <v>526</v>
      </c>
      <c r="C176" s="64">
        <v>169</v>
      </c>
      <c r="D176" s="65">
        <v>62459122</v>
      </c>
      <c r="E176" s="90">
        <v>38415958</v>
      </c>
      <c r="F176" s="65">
        <f t="shared" si="11"/>
        <v>24043164</v>
      </c>
      <c r="G176" s="65"/>
      <c r="H176" s="65">
        <f t="shared" si="9"/>
        <v>24043164</v>
      </c>
      <c r="I176" s="65">
        <f t="shared" si="10"/>
        <v>0</v>
      </c>
      <c r="J176" s="48" t="e">
        <f>IF(A176=#REF!,TRUE,FALSE)</f>
        <v>#REF!</v>
      </c>
      <c r="K176" s="14">
        <v>3332</v>
      </c>
      <c r="L176" s="14">
        <v>3332</v>
      </c>
      <c r="M176" s="15">
        <v>3232</v>
      </c>
      <c r="N176" s="15">
        <v>3232</v>
      </c>
      <c r="O176" s="14" t="e">
        <f>VLOOKUP(K176,#REF!,2,FALSE)</f>
        <v>#REF!</v>
      </c>
      <c r="P176" s="14" t="e">
        <f>VLOOKUP(L176,#REF!,2,FALSE)</f>
        <v>#REF!</v>
      </c>
    </row>
    <row r="177" spans="1:16">
      <c r="A177" s="56">
        <v>7711001</v>
      </c>
      <c r="B177" s="57" t="s">
        <v>456</v>
      </c>
      <c r="C177" s="64">
        <v>170</v>
      </c>
      <c r="D177" s="65"/>
      <c r="E177" s="65"/>
      <c r="F177" s="65">
        <f t="shared" si="11"/>
        <v>0</v>
      </c>
      <c r="G177" s="65"/>
      <c r="H177" s="65">
        <f>IF(F177&gt;0,F177,0)</f>
        <v>0</v>
      </c>
      <c r="I177" s="65">
        <f>IF(F177&lt;0,-F177,0)</f>
        <v>0</v>
      </c>
      <c r="J177" s="48" t="e">
        <f>IF(A177=#REF!,TRUE,FALSE)</f>
        <v>#REF!</v>
      </c>
      <c r="K177" s="14">
        <v>3116</v>
      </c>
      <c r="L177" s="14">
        <v>3116</v>
      </c>
      <c r="M177" s="15">
        <v>3143</v>
      </c>
      <c r="N177" s="15">
        <v>3143</v>
      </c>
      <c r="O177" s="14" t="e">
        <f>VLOOKUP(K177,#REF!,2,FALSE)</f>
        <v>#REF!</v>
      </c>
      <c r="P177" s="14" t="e">
        <f>VLOOKUP(L177,#REF!,2,FALSE)</f>
        <v>#REF!</v>
      </c>
    </row>
    <row r="178" spans="1:16" s="47" customFormat="1">
      <c r="A178" s="60" t="s">
        <v>285</v>
      </c>
      <c r="B178" s="61"/>
      <c r="C178" s="61"/>
      <c r="D178" s="74">
        <f>SUM(D7:D177)</f>
        <v>1744087387.79</v>
      </c>
      <c r="E178" s="74">
        <f>SUM(E7:E177)</f>
        <v>2627890935.3003888</v>
      </c>
      <c r="F178" s="75">
        <f>D178-E178</f>
        <v>-883803547.51038885</v>
      </c>
      <c r="G178" s="75"/>
      <c r="H178" s="75">
        <f>SUM(H7:H177)</f>
        <v>729088920.7856518</v>
      </c>
      <c r="I178" s="75">
        <f>SUM(I7:I177)</f>
        <v>1612892468.2960415</v>
      </c>
      <c r="K178" s="76"/>
      <c r="L178" s="76"/>
      <c r="M178" s="77"/>
      <c r="N178" s="77"/>
      <c r="O178" s="76"/>
      <c r="P178" s="76"/>
    </row>
    <row r="179" spans="1:16">
      <c r="A179" s="28" t="s">
        <v>457</v>
      </c>
      <c r="B179" s="25" t="s">
        <v>458</v>
      </c>
      <c r="C179" s="25"/>
      <c r="D179" s="25"/>
      <c r="E179" s="25"/>
      <c r="F179" s="26">
        <f>D179-E179</f>
        <v>0</v>
      </c>
      <c r="G179" s="26"/>
      <c r="H179" s="26">
        <f>H178-I178</f>
        <v>-883803547.51038969</v>
      </c>
    </row>
    <row r="180" spans="1:16">
      <c r="A180" s="28"/>
      <c r="B180" s="25"/>
      <c r="C180" s="25"/>
      <c r="D180" s="27">
        <f>SUM(D7:D177)</f>
        <v>1744087387.79</v>
      </c>
      <c r="E180" s="27">
        <f>SUM(E7:E177)</f>
        <v>2627890935.3003888</v>
      </c>
      <c r="F180" s="27">
        <f>SUM(F7:F177)</f>
        <v>-883803547.51038957</v>
      </c>
      <c r="G180" s="26"/>
      <c r="H180" s="26">
        <f>D181</f>
        <v>-883803547.51038885</v>
      </c>
    </row>
    <row r="181" spans="1:16">
      <c r="A181" s="28"/>
      <c r="B181" s="25"/>
      <c r="C181" s="25"/>
      <c r="D181" s="29">
        <f>D180-E180</f>
        <v>-883803547.51038885</v>
      </c>
      <c r="E181" s="25"/>
      <c r="F181" s="26">
        <f>D181-E181</f>
        <v>-883803547.51038885</v>
      </c>
      <c r="G181" s="26"/>
      <c r="H181" s="26">
        <f>H179-H180</f>
        <v>0</v>
      </c>
    </row>
    <row r="182" spans="1:16">
      <c r="A182" s="28"/>
      <c r="D182" s="29"/>
      <c r="E182" s="27">
        <f>SUM(E163:E172)</f>
        <v>439214731.06038952</v>
      </c>
      <c r="F182" s="26">
        <f>F180-F181</f>
        <v>0</v>
      </c>
      <c r="H182" s="26"/>
    </row>
    <row r="183" spans="1:16">
      <c r="D183" s="29"/>
      <c r="E183" s="27">
        <f>E178-E182</f>
        <v>2188676204.2399993</v>
      </c>
    </row>
    <row r="184" spans="1:16">
      <c r="E184" s="27">
        <v>2188676204</v>
      </c>
    </row>
    <row r="185" spans="1:16">
      <c r="E185" s="27">
        <f>E183-E184</f>
        <v>0.23999929428100586</v>
      </c>
    </row>
    <row r="186" spans="1:16">
      <c r="H186" s="26">
        <f>I186*1.2</f>
        <v>154121516.00400001</v>
      </c>
      <c r="I186" s="26">
        <f>I155</f>
        <v>128434596.67</v>
      </c>
    </row>
    <row r="187" spans="1:16">
      <c r="D187" s="74">
        <v>1744087387.79</v>
      </c>
      <c r="E187" s="74">
        <v>2188676204.2400002</v>
      </c>
      <c r="F187" s="74"/>
      <c r="H187" s="26">
        <f>I187*1.2</f>
        <v>340937827.56</v>
      </c>
      <c r="I187" s="26">
        <f>I156</f>
        <v>284114856.30000001</v>
      </c>
    </row>
    <row r="188" spans="1:16">
      <c r="D188" s="74">
        <f>D178-D187</f>
        <v>0</v>
      </c>
      <c r="H188" s="26">
        <f>I188*1.2</f>
        <v>0</v>
      </c>
      <c r="I188" s="26">
        <f>I157</f>
        <v>0</v>
      </c>
    </row>
    <row r="189" spans="1:16">
      <c r="H189" s="26">
        <f>I189</f>
        <v>15366268.65</v>
      </c>
      <c r="I189" s="26">
        <f>I158</f>
        <v>15366268.65</v>
      </c>
    </row>
    <row r="190" spans="1:16">
      <c r="H190" s="26">
        <f>SUM(H186:H189)</f>
        <v>510425612.21399999</v>
      </c>
    </row>
    <row r="191" spans="1:16">
      <c r="H191" s="26">
        <v>696000000</v>
      </c>
    </row>
    <row r="192" spans="1:16">
      <c r="H192" s="26">
        <f>H190-H191</f>
        <v>-185574387.78600001</v>
      </c>
    </row>
    <row r="195" spans="9:9">
      <c r="I195" s="65">
        <f>I144-H143</f>
        <v>918364578.00999999</v>
      </c>
    </row>
    <row r="196" spans="9:9">
      <c r="I196" s="65">
        <f>-I175+H176</f>
        <v>-1646016.9400000013</v>
      </c>
    </row>
    <row r="199" spans="9:9">
      <c r="I199" s="65">
        <f>H143-I175</f>
        <v>19138022.050000001</v>
      </c>
    </row>
    <row r="200" spans="9:9">
      <c r="I200" s="65">
        <f>I144-H176</f>
        <v>939148617</v>
      </c>
    </row>
  </sheetData>
  <autoFilter ref="O1:P192"/>
  <mergeCells count="5">
    <mergeCell ref="Q5:R5"/>
    <mergeCell ref="H5:I5"/>
    <mergeCell ref="K5:L5"/>
    <mergeCell ref="M5:N5"/>
    <mergeCell ref="O5:P5"/>
  </mergeCells>
  <phoneticPr fontId="5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8"/>
  <sheetViews>
    <sheetView workbookViewId="0">
      <pane xSplit="2" ySplit="6" topLeftCell="D130" activePane="bottomRight" state="frozen"/>
      <selection activeCell="D38" sqref="D38:E39"/>
      <selection pane="topRight" activeCell="D38" sqref="D38:E39"/>
      <selection pane="bottomLeft" activeCell="D38" sqref="D38:E39"/>
      <selection pane="bottomRight" activeCell="B4" sqref="B4"/>
    </sheetView>
  </sheetViews>
  <sheetFormatPr defaultRowHeight="15" outlineLevelCol="1"/>
  <cols>
    <col min="1" max="1" width="17.85546875" style="89" customWidth="1"/>
    <col min="2" max="2" width="45.85546875" style="59" bestFit="1" customWidth="1"/>
    <col min="3" max="3" width="17.5703125" style="59" bestFit="1" customWidth="1"/>
    <col min="4" max="4" width="17.5703125" style="59" customWidth="1"/>
    <col min="5" max="6" width="17.5703125" style="59" bestFit="1" customWidth="1"/>
    <col min="7" max="8" width="16.42578125" style="59" bestFit="1" customWidth="1"/>
    <col min="9" max="9" width="9.140625" style="59"/>
    <col min="10" max="11" width="17.28515625" style="59" hidden="1" customWidth="1" outlineLevel="1"/>
    <col min="12" max="12" width="13.85546875" style="277" customWidth="1" collapsed="1"/>
    <col min="13" max="13" width="16.28515625" style="277" bestFit="1" customWidth="1"/>
    <col min="14" max="14" width="11" style="277" customWidth="1"/>
    <col min="15" max="15" width="15.28515625" style="59" bestFit="1" customWidth="1"/>
    <col min="16" max="16" width="17.7109375" style="59" bestFit="1" customWidth="1"/>
    <col min="17" max="16384" width="9.140625" style="59"/>
  </cols>
  <sheetData>
    <row r="1" spans="1:16" s="267" customFormat="1">
      <c r="A1" s="266" t="s">
        <v>461</v>
      </c>
      <c r="B1" s="267" t="s">
        <v>297</v>
      </c>
      <c r="C1" s="267" t="s">
        <v>3123</v>
      </c>
      <c r="E1" s="267">
        <v>1</v>
      </c>
      <c r="L1" s="277"/>
      <c r="M1" s="277"/>
      <c r="N1" s="277"/>
    </row>
    <row r="2" spans="1:16" s="267" customFormat="1">
      <c r="A2" s="266"/>
      <c r="L2" s="277"/>
      <c r="M2" s="277"/>
      <c r="N2" s="277"/>
    </row>
    <row r="3" spans="1:16" s="267" customFormat="1">
      <c r="A3" s="266"/>
      <c r="L3" s="277"/>
      <c r="M3" s="277"/>
      <c r="N3" s="277"/>
    </row>
    <row r="4" spans="1:16" s="267" customFormat="1">
      <c r="A4" s="266" t="s">
        <v>299</v>
      </c>
      <c r="B4" s="267">
        <v>2008</v>
      </c>
      <c r="C4" s="267" t="s">
        <v>293</v>
      </c>
      <c r="L4" s="277"/>
      <c r="M4" s="277"/>
      <c r="N4" s="277"/>
    </row>
    <row r="5" spans="1:16" s="267" customFormat="1">
      <c r="A5" s="266" t="s">
        <v>294</v>
      </c>
      <c r="B5" s="267">
        <v>1</v>
      </c>
      <c r="C5" s="267" t="s">
        <v>3124</v>
      </c>
      <c r="E5" s="267">
        <v>12</v>
      </c>
      <c r="L5" s="277"/>
      <c r="M5" s="277"/>
      <c r="N5" s="277"/>
    </row>
    <row r="6" spans="1:16" s="267" customFormat="1">
      <c r="A6" s="266" t="s">
        <v>463</v>
      </c>
      <c r="B6" s="267" t="s">
        <v>302</v>
      </c>
      <c r="C6" s="594" t="s">
        <v>3125</v>
      </c>
      <c r="D6" s="594"/>
      <c r="E6" s="267" t="s">
        <v>3126</v>
      </c>
      <c r="F6" s="267" t="s">
        <v>3127</v>
      </c>
      <c r="G6" s="594" t="s">
        <v>3128</v>
      </c>
      <c r="H6" s="594"/>
      <c r="L6" s="277"/>
      <c r="M6" s="277"/>
      <c r="N6" s="277"/>
    </row>
    <row r="7" spans="1:16">
      <c r="A7" s="89">
        <v>101001</v>
      </c>
      <c r="B7" s="59" t="s">
        <v>569</v>
      </c>
      <c r="C7" s="268">
        <v>0</v>
      </c>
      <c r="D7" s="268">
        <v>2500000000</v>
      </c>
      <c r="G7" s="268">
        <v>0</v>
      </c>
      <c r="H7" s="268">
        <v>2500000000</v>
      </c>
      <c r="I7" s="59" t="e">
        <f>IF(A7=#REF!,TRUE,FALSE)</f>
        <v>#REF!</v>
      </c>
      <c r="J7" s="268" t="e">
        <f>#REF!-SUMM!G7</f>
        <v>#REF!</v>
      </c>
      <c r="K7" s="268" t="e">
        <f>#REF!-SUMM!H7</f>
        <v>#REF!</v>
      </c>
      <c r="O7" s="73" t="e">
        <f>G7-#REF!</f>
        <v>#REF!</v>
      </c>
      <c r="P7" s="73" t="e">
        <f>H7-#REF!</f>
        <v>#REF!</v>
      </c>
    </row>
    <row r="8" spans="1:16">
      <c r="A8" s="89">
        <v>107801</v>
      </c>
      <c r="B8" s="59" t="s">
        <v>303</v>
      </c>
      <c r="C8" s="268">
        <v>0</v>
      </c>
      <c r="D8" s="268">
        <v>0</v>
      </c>
      <c r="F8" s="268">
        <v>1695608793.5599999</v>
      </c>
      <c r="G8" s="268">
        <v>0</v>
      </c>
      <c r="H8" s="268">
        <v>1695608793.5599999</v>
      </c>
      <c r="I8" s="59" t="e">
        <f>IF(A8=#REF!,TRUE,FALSE)</f>
        <v>#REF!</v>
      </c>
      <c r="J8" s="268" t="e">
        <f>#REF!-SUMM!G8</f>
        <v>#REF!</v>
      </c>
      <c r="K8" s="268" t="e">
        <f>#REF!-SUMM!H8</f>
        <v>#REF!</v>
      </c>
      <c r="O8" s="73" t="e">
        <f>G8-#REF!</f>
        <v>#REF!</v>
      </c>
      <c r="P8" s="73" t="e">
        <f>H8-#REF!</f>
        <v>#REF!</v>
      </c>
    </row>
    <row r="9" spans="1:16">
      <c r="A9" s="89">
        <v>108001</v>
      </c>
      <c r="B9" s="59" t="s">
        <v>570</v>
      </c>
      <c r="C9" s="268">
        <v>1018925191.35</v>
      </c>
      <c r="D9" s="268">
        <v>0</v>
      </c>
      <c r="F9" s="268">
        <v>582425011.28999996</v>
      </c>
      <c r="G9" s="268">
        <v>436500180.06</v>
      </c>
      <c r="H9" s="268">
        <v>0</v>
      </c>
      <c r="I9" s="59" t="e">
        <f>IF(A9=#REF!,TRUE,FALSE)</f>
        <v>#REF!</v>
      </c>
      <c r="J9" s="268" t="e">
        <f>#REF!-SUMM!G9</f>
        <v>#REF!</v>
      </c>
      <c r="K9" s="268" t="e">
        <f>#REF!-SUMM!H9</f>
        <v>#REF!</v>
      </c>
      <c r="O9" s="73" t="e">
        <f>G9-#REF!</f>
        <v>#REF!</v>
      </c>
      <c r="P9" s="73" t="e">
        <f>H9-#REF!</f>
        <v>#REF!</v>
      </c>
    </row>
    <row r="10" spans="1:16">
      <c r="A10" s="89">
        <v>109001</v>
      </c>
      <c r="B10" s="59" t="s">
        <v>571</v>
      </c>
      <c r="C10" s="268">
        <v>0</v>
      </c>
      <c r="D10" s="268">
        <v>582425011.28999996</v>
      </c>
      <c r="E10" s="268">
        <v>582425011.28999996</v>
      </c>
      <c r="G10" s="268">
        <v>0</v>
      </c>
      <c r="H10" s="268">
        <v>0</v>
      </c>
      <c r="I10" s="59" t="e">
        <f>IF(A10=#REF!,TRUE,FALSE)</f>
        <v>#REF!</v>
      </c>
      <c r="J10" s="268" t="e">
        <f>#REF!-SUMM!G10</f>
        <v>#REF!</v>
      </c>
      <c r="K10" s="268" t="e">
        <f>#REF!-SUMM!H10</f>
        <v>#REF!</v>
      </c>
      <c r="O10" s="73" t="e">
        <f>G10-#REF!</f>
        <v>#REF!</v>
      </c>
      <c r="P10" s="73" t="e">
        <f>H10-#REF!</f>
        <v>#REF!</v>
      </c>
    </row>
    <row r="11" spans="1:16">
      <c r="A11" s="89">
        <v>201001</v>
      </c>
      <c r="B11" s="59" t="s">
        <v>572</v>
      </c>
      <c r="C11" s="268">
        <v>881177523</v>
      </c>
      <c r="D11" s="268">
        <v>0</v>
      </c>
      <c r="G11" s="268">
        <v>881177523</v>
      </c>
      <c r="H11" s="268">
        <v>0</v>
      </c>
      <c r="I11" s="59" t="e">
        <f>IF(A11=#REF!,TRUE,FALSE)</f>
        <v>#REF!</v>
      </c>
      <c r="J11" s="268" t="e">
        <f>#REF!-SUMM!G11</f>
        <v>#REF!</v>
      </c>
      <c r="K11" s="268" t="e">
        <f>#REF!-SUMM!H11</f>
        <v>#REF!</v>
      </c>
      <c r="O11" s="73" t="e">
        <f>G11-#REF!</f>
        <v>#REF!</v>
      </c>
      <c r="P11" s="73" t="e">
        <f>H11-#REF!</f>
        <v>#REF!</v>
      </c>
    </row>
    <row r="12" spans="1:16">
      <c r="A12" s="89">
        <v>203001</v>
      </c>
      <c r="B12" s="59" t="s">
        <v>573</v>
      </c>
      <c r="C12" s="268">
        <v>2426324</v>
      </c>
      <c r="D12" s="268">
        <v>0</v>
      </c>
      <c r="G12" s="268">
        <v>2426324</v>
      </c>
      <c r="H12" s="268">
        <v>0</v>
      </c>
      <c r="I12" s="59" t="e">
        <f>IF(A12=#REF!,TRUE,FALSE)</f>
        <v>#REF!</v>
      </c>
      <c r="J12" s="268" t="e">
        <f>#REF!-SUMM!G12</f>
        <v>#REF!</v>
      </c>
      <c r="K12" s="268" t="e">
        <f>#REF!-SUMM!H12</f>
        <v>#REF!</v>
      </c>
      <c r="O12" s="73" t="e">
        <f>G12-#REF!</f>
        <v>#REF!</v>
      </c>
      <c r="P12" s="73" t="e">
        <f>H12-#REF!</f>
        <v>#REF!</v>
      </c>
    </row>
    <row r="13" spans="1:16">
      <c r="A13" s="89">
        <v>208002</v>
      </c>
      <c r="B13" s="59" t="s">
        <v>2124</v>
      </c>
      <c r="C13" s="268">
        <v>511451291.30000001</v>
      </c>
      <c r="D13" s="268">
        <v>0</v>
      </c>
      <c r="E13" s="268">
        <v>37131030.649999999</v>
      </c>
      <c r="F13" s="268">
        <v>11574986</v>
      </c>
      <c r="G13" s="268">
        <v>537007335.95000005</v>
      </c>
      <c r="H13" s="268">
        <v>0</v>
      </c>
      <c r="I13" s="59" t="e">
        <f>IF(A13=#REF!,TRUE,FALSE)</f>
        <v>#REF!</v>
      </c>
      <c r="J13" s="268" t="e">
        <f>#REF!-SUMM!G13</f>
        <v>#REF!</v>
      </c>
      <c r="K13" s="268" t="e">
        <f>#REF!-SUMM!H13</f>
        <v>#REF!</v>
      </c>
      <c r="O13" s="73" t="e">
        <f>G13-#REF!</f>
        <v>#REF!</v>
      </c>
      <c r="P13" s="73" t="e">
        <f>H13-#REF!</f>
        <v>#REF!</v>
      </c>
    </row>
    <row r="14" spans="1:16">
      <c r="A14" s="89">
        <v>208003</v>
      </c>
      <c r="B14" s="59" t="s">
        <v>873</v>
      </c>
      <c r="C14" s="268">
        <v>6111490</v>
      </c>
      <c r="D14" s="268">
        <v>0</v>
      </c>
      <c r="G14" s="268">
        <v>6111490</v>
      </c>
      <c r="H14" s="268">
        <v>0</v>
      </c>
      <c r="I14" s="59" t="e">
        <f>IF(A14=#REF!,TRUE,FALSE)</f>
        <v>#REF!</v>
      </c>
      <c r="J14" s="268" t="e">
        <f>#REF!-SUMM!G14</f>
        <v>#REF!</v>
      </c>
      <c r="K14" s="268" t="e">
        <f>#REF!-SUMM!H14</f>
        <v>#REF!</v>
      </c>
      <c r="O14" s="73" t="e">
        <f>G14-#REF!</f>
        <v>#REF!</v>
      </c>
      <c r="P14" s="73" t="e">
        <f>H14-#REF!</f>
        <v>#REF!</v>
      </c>
    </row>
    <row r="15" spans="1:16">
      <c r="A15" s="89">
        <v>211101</v>
      </c>
      <c r="B15" s="59" t="s">
        <v>304</v>
      </c>
      <c r="C15" s="268">
        <v>104481400</v>
      </c>
      <c r="D15" s="268">
        <v>0</v>
      </c>
      <c r="G15" s="268">
        <v>104481400</v>
      </c>
      <c r="H15" s="268">
        <v>0</v>
      </c>
      <c r="I15" s="59" t="e">
        <f>IF(A15=#REF!,TRUE,FALSE)</f>
        <v>#REF!</v>
      </c>
      <c r="J15" s="268" t="e">
        <f>#REF!-SUMM!G15</f>
        <v>#REF!</v>
      </c>
      <c r="K15" s="268" t="e">
        <f>#REF!-SUMM!H15</f>
        <v>#REF!</v>
      </c>
      <c r="O15" s="73" t="e">
        <f>G15-#REF!</f>
        <v>#REF!</v>
      </c>
      <c r="P15" s="73" t="e">
        <f>H15-#REF!</f>
        <v>#REF!</v>
      </c>
    </row>
    <row r="16" spans="1:16">
      <c r="A16" s="89">
        <v>212101</v>
      </c>
      <c r="B16" s="59" t="s">
        <v>574</v>
      </c>
      <c r="C16" s="268">
        <v>3158768431.9299998</v>
      </c>
      <c r="D16" s="268">
        <v>0</v>
      </c>
      <c r="E16" s="268">
        <v>1453740</v>
      </c>
      <c r="G16" s="268">
        <v>3160222171.9299998</v>
      </c>
      <c r="H16" s="268">
        <v>0</v>
      </c>
      <c r="I16" s="59" t="e">
        <f>IF(A16=#REF!,TRUE,FALSE)</f>
        <v>#REF!</v>
      </c>
      <c r="J16" s="268" t="e">
        <f>#REF!-SUMM!G16</f>
        <v>#REF!</v>
      </c>
      <c r="K16" s="268" t="e">
        <f>#REF!-SUMM!H16</f>
        <v>#REF!</v>
      </c>
      <c r="O16" s="73" t="e">
        <f>G16-#REF!</f>
        <v>#REF!</v>
      </c>
      <c r="P16" s="73" t="e">
        <f>H16-#REF!</f>
        <v>#REF!</v>
      </c>
    </row>
    <row r="17" spans="1:16">
      <c r="A17" s="89">
        <v>213101</v>
      </c>
      <c r="B17" s="59" t="s">
        <v>874</v>
      </c>
      <c r="C17" s="268">
        <v>8645585215.2600002</v>
      </c>
      <c r="D17" s="268">
        <v>0</v>
      </c>
      <c r="E17" s="268">
        <v>343100239.56</v>
      </c>
      <c r="F17" s="268">
        <v>223626861.59</v>
      </c>
      <c r="G17" s="268">
        <v>8765058593.2299995</v>
      </c>
      <c r="H17" s="268">
        <v>0</v>
      </c>
      <c r="I17" s="59" t="e">
        <f>IF(A17=#REF!,TRUE,FALSE)</f>
        <v>#REF!</v>
      </c>
      <c r="J17" s="268" t="e">
        <f>#REF!-SUMM!G17</f>
        <v>#REF!</v>
      </c>
      <c r="K17" s="268" t="e">
        <f>#REF!-SUMM!H17</f>
        <v>#REF!</v>
      </c>
      <c r="O17" s="73" t="e">
        <f>G17-#REF!</f>
        <v>#REF!</v>
      </c>
      <c r="P17" s="73" t="e">
        <f>H17-#REF!</f>
        <v>#REF!</v>
      </c>
    </row>
    <row r="18" spans="1:16">
      <c r="A18" s="89">
        <v>215101</v>
      </c>
      <c r="B18" s="59" t="s">
        <v>575</v>
      </c>
      <c r="C18" s="268">
        <v>87096541.659999996</v>
      </c>
      <c r="D18" s="268">
        <v>0</v>
      </c>
      <c r="E18" s="268">
        <v>1000000</v>
      </c>
      <c r="F18" s="268">
        <v>830000</v>
      </c>
      <c r="G18" s="268">
        <v>87266541.659999996</v>
      </c>
      <c r="H18" s="268">
        <v>0</v>
      </c>
      <c r="I18" s="59" t="e">
        <f>IF(A18=#REF!,TRUE,FALSE)</f>
        <v>#REF!</v>
      </c>
      <c r="J18" s="268" t="e">
        <f>#REF!-SUMM!G18</f>
        <v>#REF!</v>
      </c>
      <c r="K18" s="268" t="e">
        <f>#REF!-SUMM!H18</f>
        <v>#REF!</v>
      </c>
      <c r="O18" s="73" t="e">
        <f>G18-#REF!</f>
        <v>#REF!</v>
      </c>
      <c r="P18" s="73" t="e">
        <f>H18-#REF!</f>
        <v>#REF!</v>
      </c>
    </row>
    <row r="19" spans="1:16">
      <c r="A19" s="89">
        <v>218101</v>
      </c>
      <c r="B19" s="59" t="s">
        <v>576</v>
      </c>
      <c r="C19" s="268">
        <v>31221090.370000001</v>
      </c>
      <c r="D19" s="268">
        <v>0</v>
      </c>
      <c r="E19" s="268">
        <v>2467625.91</v>
      </c>
      <c r="G19" s="268">
        <v>33688716.280000001</v>
      </c>
      <c r="H19" s="268">
        <v>0</v>
      </c>
      <c r="I19" s="59" t="e">
        <f>IF(A19=#REF!,TRUE,FALSE)</f>
        <v>#REF!</v>
      </c>
      <c r="J19" s="268" t="e">
        <f>#REF!-SUMM!G19</f>
        <v>#REF!</v>
      </c>
      <c r="K19" s="268" t="e">
        <f>#REF!-SUMM!H19</f>
        <v>#REF!</v>
      </c>
      <c r="O19" s="73" t="e">
        <f>G19-#REF!</f>
        <v>#REF!</v>
      </c>
      <c r="P19" s="73" t="e">
        <f>H19-#REF!</f>
        <v>#REF!</v>
      </c>
    </row>
    <row r="20" spans="1:16">
      <c r="A20" s="89">
        <v>218201</v>
      </c>
      <c r="B20" s="59" t="s">
        <v>577</v>
      </c>
      <c r="C20" s="268">
        <v>85516946.209999993</v>
      </c>
      <c r="D20" s="268">
        <v>0</v>
      </c>
      <c r="E20" s="268">
        <v>8171904.9199999999</v>
      </c>
      <c r="G20" s="268">
        <v>93688851.129999995</v>
      </c>
      <c r="H20" s="268">
        <v>0</v>
      </c>
      <c r="I20" s="59" t="e">
        <f>IF(A20=#REF!,TRUE,FALSE)</f>
        <v>#REF!</v>
      </c>
      <c r="J20" s="268" t="e">
        <f>#REF!-SUMM!G20</f>
        <v>#REF!</v>
      </c>
      <c r="K20" s="268" t="e">
        <f>#REF!-SUMM!H20</f>
        <v>#REF!</v>
      </c>
      <c r="O20" s="73" t="e">
        <f>G20-#REF!</f>
        <v>#REF!</v>
      </c>
      <c r="P20" s="73" t="e">
        <f>H20-#REF!</f>
        <v>#REF!</v>
      </c>
    </row>
    <row r="21" spans="1:16">
      <c r="A21" s="89">
        <v>218401</v>
      </c>
      <c r="B21" s="59" t="s">
        <v>578</v>
      </c>
      <c r="C21" s="268">
        <v>2271573</v>
      </c>
      <c r="D21" s="268">
        <v>0</v>
      </c>
      <c r="G21" s="268">
        <v>2271573</v>
      </c>
      <c r="H21" s="268">
        <v>0</v>
      </c>
      <c r="I21" s="59" t="e">
        <f>IF(A21=#REF!,TRUE,FALSE)</f>
        <v>#REF!</v>
      </c>
      <c r="J21" s="268" t="e">
        <f>#REF!-SUMM!G21</f>
        <v>#REF!</v>
      </c>
      <c r="K21" s="268" t="e">
        <f>#REF!-SUMM!H21</f>
        <v>#REF!</v>
      </c>
      <c r="O21" s="73" t="e">
        <f>G21-#REF!</f>
        <v>#REF!</v>
      </c>
      <c r="P21" s="73" t="e">
        <f>H21-#REF!</f>
        <v>#REF!</v>
      </c>
    </row>
    <row r="22" spans="1:16">
      <c r="A22" s="89">
        <v>231101</v>
      </c>
      <c r="B22" s="59" t="s">
        <v>875</v>
      </c>
      <c r="C22" s="268">
        <v>19760319.140000001</v>
      </c>
      <c r="D22" s="268">
        <v>0</v>
      </c>
      <c r="G22" s="268">
        <v>19760319.140000001</v>
      </c>
      <c r="H22" s="268">
        <v>0</v>
      </c>
      <c r="I22" s="59" t="e">
        <f>IF(A22=#REF!,TRUE,FALSE)</f>
        <v>#REF!</v>
      </c>
      <c r="J22" s="268" t="e">
        <f>#REF!-SUMM!G22</f>
        <v>#REF!</v>
      </c>
      <c r="K22" s="268" t="e">
        <f>#REF!-SUMM!H22</f>
        <v>#REF!</v>
      </c>
      <c r="O22" s="73" t="e">
        <f>G22-#REF!</f>
        <v>#REF!</v>
      </c>
      <c r="P22" s="73" t="e">
        <f>H22-#REF!</f>
        <v>#REF!</v>
      </c>
    </row>
    <row r="23" spans="1:16">
      <c r="A23" s="89">
        <v>231102</v>
      </c>
      <c r="B23" s="59" t="s">
        <v>876</v>
      </c>
      <c r="C23" s="268">
        <v>1535025</v>
      </c>
      <c r="D23" s="268">
        <v>0</v>
      </c>
      <c r="G23" s="268">
        <v>1535025</v>
      </c>
      <c r="H23" s="268">
        <v>0</v>
      </c>
      <c r="I23" s="59" t="e">
        <f>IF(A23=#REF!,TRUE,FALSE)</f>
        <v>#REF!</v>
      </c>
      <c r="J23" s="268" t="e">
        <f>#REF!-SUMM!G23</f>
        <v>#REF!</v>
      </c>
      <c r="K23" s="268" t="e">
        <f>#REF!-SUMM!H23</f>
        <v>#REF!</v>
      </c>
      <c r="O23" s="73" t="e">
        <f>G23-#REF!</f>
        <v>#REF!</v>
      </c>
      <c r="P23" s="73" t="e">
        <f>H23-#REF!</f>
        <v>#REF!</v>
      </c>
    </row>
    <row r="24" spans="1:16">
      <c r="A24" s="89">
        <v>231103</v>
      </c>
      <c r="B24" s="59" t="s">
        <v>521</v>
      </c>
      <c r="C24" s="268">
        <v>0</v>
      </c>
      <c r="D24" s="268">
        <v>0</v>
      </c>
      <c r="E24" s="268">
        <v>56849460</v>
      </c>
      <c r="G24" s="268">
        <v>56849460</v>
      </c>
      <c r="H24" s="268">
        <v>0</v>
      </c>
      <c r="I24" s="59" t="e">
        <f>IF(A24=#REF!,TRUE,FALSE)</f>
        <v>#REF!</v>
      </c>
      <c r="J24" s="268" t="e">
        <f>#REF!-SUMM!G24</f>
        <v>#REF!</v>
      </c>
      <c r="K24" s="268" t="e">
        <f>#REF!-SUMM!H24</f>
        <v>#REF!</v>
      </c>
      <c r="O24" s="73" t="e">
        <f>G24-#REF!</f>
        <v>#REF!</v>
      </c>
      <c r="P24" s="73" t="e">
        <f>H24-#REF!</f>
        <v>#REF!</v>
      </c>
    </row>
    <row r="25" spans="1:16">
      <c r="A25" s="89">
        <v>231108</v>
      </c>
      <c r="B25" s="59" t="s">
        <v>305</v>
      </c>
      <c r="C25" s="268">
        <v>0</v>
      </c>
      <c r="D25" s="268">
        <v>0</v>
      </c>
      <c r="E25" s="268">
        <v>210254094.52000001</v>
      </c>
      <c r="F25" s="268">
        <v>210254094.52000001</v>
      </c>
      <c r="G25" s="268">
        <v>0</v>
      </c>
      <c r="H25" s="268">
        <v>0</v>
      </c>
      <c r="I25" s="59" t="e">
        <f>IF(A25=#REF!,TRUE,FALSE)</f>
        <v>#REF!</v>
      </c>
      <c r="J25" s="268" t="e">
        <f>#REF!-SUMM!G25</f>
        <v>#REF!</v>
      </c>
      <c r="K25" s="268" t="e">
        <f>#REF!-SUMM!H25</f>
        <v>#REF!</v>
      </c>
      <c r="O25" s="73" t="e">
        <f>G25-#REF!</f>
        <v>#REF!</v>
      </c>
      <c r="P25" s="73" t="e">
        <f>H25-#REF!</f>
        <v>#REF!</v>
      </c>
    </row>
    <row r="26" spans="1:16">
      <c r="A26" s="89">
        <v>231109</v>
      </c>
      <c r="B26" s="59" t="s">
        <v>306</v>
      </c>
      <c r="C26" s="268">
        <v>0</v>
      </c>
      <c r="D26" s="268">
        <v>0</v>
      </c>
      <c r="E26" s="268">
        <v>20034012.5</v>
      </c>
      <c r="F26" s="268">
        <v>20034012.5</v>
      </c>
      <c r="G26" s="268">
        <v>0</v>
      </c>
      <c r="H26" s="268">
        <v>0</v>
      </c>
      <c r="I26" s="59" t="e">
        <f>IF(A26=#REF!,TRUE,FALSE)</f>
        <v>#REF!</v>
      </c>
      <c r="J26" s="268" t="e">
        <f>#REF!-SUMM!G26</f>
        <v>#REF!</v>
      </c>
      <c r="K26" s="268" t="e">
        <f>#REF!-SUMM!H26</f>
        <v>#REF!</v>
      </c>
      <c r="O26" s="73" t="e">
        <f>G26-#REF!</f>
        <v>#REF!</v>
      </c>
      <c r="P26" s="73" t="e">
        <f>H26-#REF!</f>
        <v>#REF!</v>
      </c>
    </row>
    <row r="27" spans="1:16">
      <c r="A27" s="89">
        <v>231111</v>
      </c>
      <c r="B27" s="59" t="s">
        <v>485</v>
      </c>
      <c r="C27" s="268">
        <v>0</v>
      </c>
      <c r="D27" s="268">
        <v>0</v>
      </c>
      <c r="E27" s="268">
        <v>19228114.16</v>
      </c>
      <c r="G27" s="268">
        <v>19228114.16</v>
      </c>
      <c r="H27" s="268">
        <v>0</v>
      </c>
      <c r="I27" s="59" t="e">
        <f>IF(A27=#REF!,TRUE,FALSE)</f>
        <v>#REF!</v>
      </c>
      <c r="J27" s="268" t="e">
        <f>#REF!-SUMM!G27</f>
        <v>#REF!</v>
      </c>
      <c r="K27" s="268" t="e">
        <f>#REF!-SUMM!H27</f>
        <v>#REF!</v>
      </c>
      <c r="O27" s="73" t="e">
        <f>G27-#REF!</f>
        <v>#REF!</v>
      </c>
      <c r="P27" s="73" t="e">
        <f>H27-#REF!</f>
        <v>#REF!</v>
      </c>
    </row>
    <row r="28" spans="1:16">
      <c r="A28" s="89">
        <v>231112</v>
      </c>
      <c r="B28" s="59" t="s">
        <v>527</v>
      </c>
      <c r="C28" s="268">
        <v>0</v>
      </c>
      <c r="D28" s="268">
        <v>0</v>
      </c>
      <c r="E28" s="268">
        <v>4741846.66</v>
      </c>
      <c r="G28" s="268">
        <v>4741846.66</v>
      </c>
      <c r="H28" s="268">
        <v>0</v>
      </c>
      <c r="I28" s="59" t="e">
        <f>IF(A28=#REF!,TRUE,FALSE)</f>
        <v>#REF!</v>
      </c>
      <c r="J28" s="268" t="e">
        <f>#REF!-SUMM!G28</f>
        <v>#REF!</v>
      </c>
      <c r="K28" s="268" t="e">
        <f>#REF!-SUMM!H28</f>
        <v>#REF!</v>
      </c>
      <c r="O28" s="73" t="e">
        <f>G28-#REF!</f>
        <v>#REF!</v>
      </c>
      <c r="P28" s="73" t="e">
        <f>H28-#REF!</f>
        <v>#REF!</v>
      </c>
    </row>
    <row r="29" spans="1:16">
      <c r="A29" s="89">
        <v>231114</v>
      </c>
      <c r="B29" s="59" t="s">
        <v>2125</v>
      </c>
      <c r="C29" s="268">
        <v>0</v>
      </c>
      <c r="D29" s="268">
        <v>0</v>
      </c>
      <c r="E29" s="268">
        <v>48405023</v>
      </c>
      <c r="G29" s="268">
        <v>48405023</v>
      </c>
      <c r="H29" s="268">
        <v>0</v>
      </c>
      <c r="I29" s="59" t="e">
        <f>IF(A29=#REF!,TRUE,FALSE)</f>
        <v>#REF!</v>
      </c>
      <c r="J29" s="268" t="e">
        <f>#REF!-SUMM!G29</f>
        <v>#REF!</v>
      </c>
      <c r="K29" s="268" t="e">
        <f>#REF!-SUMM!H29</f>
        <v>#REF!</v>
      </c>
      <c r="O29" s="73" t="e">
        <f>G29-#REF!</f>
        <v>#REF!</v>
      </c>
      <c r="P29" s="73" t="e">
        <f>H29-#REF!</f>
        <v>#REF!</v>
      </c>
    </row>
    <row r="30" spans="1:16">
      <c r="A30" s="89">
        <v>231115</v>
      </c>
      <c r="B30" s="59" t="s">
        <v>2126</v>
      </c>
      <c r="C30" s="268">
        <v>0</v>
      </c>
      <c r="D30" s="268">
        <v>0</v>
      </c>
      <c r="E30" s="268">
        <v>5603400</v>
      </c>
      <c r="G30" s="268">
        <v>5603400</v>
      </c>
      <c r="H30" s="268">
        <v>0</v>
      </c>
      <c r="I30" s="59" t="e">
        <f>IF(A30=#REF!,TRUE,FALSE)</f>
        <v>#REF!</v>
      </c>
      <c r="J30" s="268" t="e">
        <f>#REF!-SUMM!G30</f>
        <v>#REF!</v>
      </c>
      <c r="K30" s="268" t="e">
        <f>#REF!-SUMM!H30</f>
        <v>#REF!</v>
      </c>
      <c r="O30" s="73" t="e">
        <f>G30-#REF!</f>
        <v>#REF!</v>
      </c>
      <c r="P30" s="73" t="e">
        <f>H30-#REF!</f>
        <v>#REF!</v>
      </c>
    </row>
    <row r="31" spans="1:16">
      <c r="A31" s="89">
        <v>231116</v>
      </c>
      <c r="B31" s="59" t="s">
        <v>2127</v>
      </c>
      <c r="C31" s="268">
        <v>0</v>
      </c>
      <c r="D31" s="268">
        <v>0</v>
      </c>
      <c r="E31" s="268">
        <v>1801451.67</v>
      </c>
      <c r="G31" s="268">
        <v>1801451.67</v>
      </c>
      <c r="H31" s="268">
        <v>0</v>
      </c>
      <c r="I31" s="59" t="e">
        <f>IF(A31=#REF!,TRUE,FALSE)</f>
        <v>#REF!</v>
      </c>
      <c r="J31" s="268" t="e">
        <f>#REF!-SUMM!G31</f>
        <v>#REF!</v>
      </c>
      <c r="K31" s="268" t="e">
        <f>#REF!-SUMM!H31</f>
        <v>#REF!</v>
      </c>
      <c r="O31" s="73" t="e">
        <f>G31-#REF!</f>
        <v>#REF!</v>
      </c>
      <c r="P31" s="73" t="e">
        <f>H31-#REF!</f>
        <v>#REF!</v>
      </c>
    </row>
    <row r="32" spans="1:16">
      <c r="A32" s="89">
        <v>231117</v>
      </c>
      <c r="B32" s="59" t="s">
        <v>2176</v>
      </c>
      <c r="C32" s="268">
        <v>0</v>
      </c>
      <c r="D32" s="268">
        <v>0</v>
      </c>
      <c r="E32" s="268">
        <v>3717549.16</v>
      </c>
      <c r="G32" s="268">
        <v>3717549.16</v>
      </c>
      <c r="H32" s="268">
        <v>0</v>
      </c>
      <c r="I32" s="59" t="e">
        <f>IF(A32=#REF!,TRUE,FALSE)</f>
        <v>#REF!</v>
      </c>
      <c r="J32" s="268" t="e">
        <f>#REF!-SUMM!G32</f>
        <v>#REF!</v>
      </c>
      <c r="K32" s="268" t="e">
        <f>#REF!-SUMM!H32</f>
        <v>#REF!</v>
      </c>
      <c r="O32" s="73" t="e">
        <f>G32-#REF!</f>
        <v>#REF!</v>
      </c>
      <c r="P32" s="73" t="e">
        <f>H32-#REF!</f>
        <v>#REF!</v>
      </c>
    </row>
    <row r="33" spans="1:16">
      <c r="A33" s="89">
        <v>232101</v>
      </c>
      <c r="B33" s="59" t="s">
        <v>877</v>
      </c>
      <c r="C33" s="268">
        <v>2064574</v>
      </c>
      <c r="D33" s="268">
        <v>0</v>
      </c>
      <c r="E33" s="268">
        <v>1087187.5</v>
      </c>
      <c r="F33" s="268">
        <v>3151761.5</v>
      </c>
      <c r="G33" s="268">
        <v>0</v>
      </c>
      <c r="H33" s="268">
        <v>0</v>
      </c>
      <c r="I33" s="59" t="e">
        <f>IF(A33=#REF!,TRUE,FALSE)</f>
        <v>#REF!</v>
      </c>
      <c r="J33" s="268" t="e">
        <f>#REF!-SUMM!G33</f>
        <v>#REF!</v>
      </c>
      <c r="K33" s="268" t="e">
        <f>#REF!-SUMM!H33</f>
        <v>#REF!</v>
      </c>
      <c r="O33" s="73" t="e">
        <f>G33-#REF!</f>
        <v>#REF!</v>
      </c>
      <c r="P33" s="73" t="e">
        <f>H33-#REF!</f>
        <v>#REF!</v>
      </c>
    </row>
    <row r="34" spans="1:16">
      <c r="A34" s="89">
        <v>232102</v>
      </c>
      <c r="B34" s="59" t="s">
        <v>764</v>
      </c>
      <c r="C34" s="268">
        <v>6216750</v>
      </c>
      <c r="D34" s="268">
        <v>0</v>
      </c>
      <c r="G34" s="268">
        <v>6216750</v>
      </c>
      <c r="H34" s="268">
        <v>0</v>
      </c>
      <c r="I34" s="59" t="e">
        <f>IF(A34=#REF!,TRUE,FALSE)</f>
        <v>#REF!</v>
      </c>
      <c r="J34" s="268" t="e">
        <f>#REF!-SUMM!G34</f>
        <v>#REF!</v>
      </c>
      <c r="K34" s="268" t="e">
        <f>#REF!-SUMM!H34</f>
        <v>#REF!</v>
      </c>
      <c r="O34" s="73" t="e">
        <f>G34-#REF!</f>
        <v>#REF!</v>
      </c>
      <c r="P34" s="73" t="e">
        <f>H34-#REF!</f>
        <v>#REF!</v>
      </c>
    </row>
    <row r="35" spans="1:16">
      <c r="A35" s="89">
        <v>232103</v>
      </c>
      <c r="B35" s="59" t="s">
        <v>2128</v>
      </c>
      <c r="C35" s="268">
        <v>19380460</v>
      </c>
      <c r="D35" s="268">
        <v>0</v>
      </c>
      <c r="E35" s="268">
        <v>20000000</v>
      </c>
      <c r="F35" s="268">
        <v>39380460</v>
      </c>
      <c r="G35" s="268">
        <v>0</v>
      </c>
      <c r="H35" s="268">
        <v>0</v>
      </c>
      <c r="I35" s="59" t="e">
        <f>IF(A35=#REF!,TRUE,FALSE)</f>
        <v>#REF!</v>
      </c>
      <c r="J35" s="268" t="e">
        <f>#REF!-SUMM!G35</f>
        <v>#REF!</v>
      </c>
      <c r="K35" s="268" t="e">
        <f>#REF!-SUMM!H35</f>
        <v>#REF!</v>
      </c>
      <c r="O35" s="73" t="e">
        <f>G35-#REF!</f>
        <v>#REF!</v>
      </c>
      <c r="P35" s="73" t="e">
        <f>H35-#REF!</f>
        <v>#REF!</v>
      </c>
    </row>
    <row r="36" spans="1:16">
      <c r="A36" s="89">
        <v>261108</v>
      </c>
      <c r="B36" s="59" t="s">
        <v>2129</v>
      </c>
      <c r="C36" s="268">
        <v>100000</v>
      </c>
      <c r="D36" s="268">
        <v>0</v>
      </c>
      <c r="G36" s="268">
        <v>100000</v>
      </c>
      <c r="H36" s="268">
        <v>0</v>
      </c>
      <c r="I36" s="59" t="e">
        <f>IF(A36=#REF!,TRUE,FALSE)</f>
        <v>#REF!</v>
      </c>
      <c r="J36" s="268" t="e">
        <f>#REF!-SUMM!G36</f>
        <v>#REF!</v>
      </c>
      <c r="K36" s="268" t="e">
        <f>#REF!-SUMM!H36</f>
        <v>#REF!</v>
      </c>
      <c r="O36" s="73" t="e">
        <f>G36-#REF!</f>
        <v>#REF!</v>
      </c>
      <c r="P36" s="73" t="e">
        <f>H36-#REF!</f>
        <v>#REF!</v>
      </c>
    </row>
    <row r="37" spans="1:16">
      <c r="A37" s="89">
        <v>261109</v>
      </c>
      <c r="B37" s="59" t="s">
        <v>2130</v>
      </c>
      <c r="C37" s="268">
        <v>100000</v>
      </c>
      <c r="D37" s="268">
        <v>0</v>
      </c>
      <c r="G37" s="268">
        <v>100000</v>
      </c>
      <c r="H37" s="268">
        <v>0</v>
      </c>
      <c r="I37" s="59" t="e">
        <f>IF(A37=#REF!,TRUE,FALSE)</f>
        <v>#REF!</v>
      </c>
      <c r="J37" s="268" t="e">
        <f>#REF!-SUMM!G37</f>
        <v>#REF!</v>
      </c>
      <c r="K37" s="268" t="e">
        <f>#REF!-SUMM!H37</f>
        <v>#REF!</v>
      </c>
      <c r="O37" s="73" t="e">
        <f>G37-#REF!</f>
        <v>#REF!</v>
      </c>
      <c r="P37" s="73" t="e">
        <f>H37-#REF!</f>
        <v>#REF!</v>
      </c>
    </row>
    <row r="38" spans="1:16">
      <c r="A38" s="89">
        <v>261110</v>
      </c>
      <c r="B38" s="59" t="s">
        <v>2131</v>
      </c>
      <c r="C38" s="268">
        <v>100000</v>
      </c>
      <c r="D38" s="268">
        <v>0</v>
      </c>
      <c r="G38" s="268">
        <v>100000</v>
      </c>
      <c r="H38" s="268">
        <v>0</v>
      </c>
      <c r="I38" s="59" t="e">
        <f>IF(A38=#REF!,TRUE,FALSE)</f>
        <v>#REF!</v>
      </c>
      <c r="J38" s="268" t="e">
        <f>#REF!-SUMM!G38</f>
        <v>#REF!</v>
      </c>
      <c r="K38" s="268" t="e">
        <f>#REF!-SUMM!H38</f>
        <v>#REF!</v>
      </c>
      <c r="O38" s="73" t="e">
        <f>G38-#REF!</f>
        <v>#REF!</v>
      </c>
      <c r="P38" s="73" t="e">
        <f>H38-#REF!</f>
        <v>#REF!</v>
      </c>
    </row>
    <row r="39" spans="1:16">
      <c r="A39" s="89">
        <v>280101</v>
      </c>
      <c r="B39" s="59" t="s">
        <v>2132</v>
      </c>
      <c r="C39" s="268">
        <v>0</v>
      </c>
      <c r="D39" s="268">
        <v>641056646</v>
      </c>
      <c r="F39" s="268">
        <v>88117752</v>
      </c>
      <c r="G39" s="268">
        <v>0</v>
      </c>
      <c r="H39" s="268">
        <v>729174398</v>
      </c>
      <c r="I39" s="59" t="e">
        <f>IF(A39=#REF!,TRUE,FALSE)</f>
        <v>#REF!</v>
      </c>
      <c r="J39" s="268" t="e">
        <f>#REF!-SUMM!G39</f>
        <v>#REF!</v>
      </c>
      <c r="K39" s="268" t="e">
        <f>#REF!-SUMM!H39</f>
        <v>#REF!</v>
      </c>
      <c r="O39" s="73" t="e">
        <f>G39-#REF!</f>
        <v>#REF!</v>
      </c>
      <c r="P39" s="73" t="e">
        <f>H39-#REF!</f>
        <v>#REF!</v>
      </c>
    </row>
    <row r="40" spans="1:16">
      <c r="A40" s="89">
        <v>280301</v>
      </c>
      <c r="B40" s="59" t="s">
        <v>2133</v>
      </c>
      <c r="C40" s="268">
        <v>0</v>
      </c>
      <c r="D40" s="268">
        <v>1765148</v>
      </c>
      <c r="F40" s="268">
        <v>242632</v>
      </c>
      <c r="G40" s="268">
        <v>0</v>
      </c>
      <c r="H40" s="268">
        <v>2007780</v>
      </c>
      <c r="I40" s="59" t="e">
        <f>IF(A40=#REF!,TRUE,FALSE)</f>
        <v>#REF!</v>
      </c>
      <c r="J40" s="268" t="e">
        <f>#REF!-SUMM!G40</f>
        <v>#REF!</v>
      </c>
      <c r="K40" s="268" t="e">
        <f>#REF!-SUMM!H40</f>
        <v>#REF!</v>
      </c>
      <c r="O40" s="73" t="e">
        <f>G40-#REF!</f>
        <v>#REF!</v>
      </c>
      <c r="P40" s="73" t="e">
        <f>H40-#REF!</f>
        <v>#REF!</v>
      </c>
    </row>
    <row r="41" spans="1:16">
      <c r="A41" s="89">
        <v>281201</v>
      </c>
      <c r="B41" s="59" t="s">
        <v>2134</v>
      </c>
      <c r="C41" s="268">
        <v>0</v>
      </c>
      <c r="D41" s="268">
        <v>249695794</v>
      </c>
      <c r="F41" s="268">
        <v>157977901</v>
      </c>
      <c r="G41" s="268">
        <v>0</v>
      </c>
      <c r="H41" s="268">
        <v>407673695</v>
      </c>
      <c r="I41" s="59" t="e">
        <f>IF(A41=#REF!,TRUE,FALSE)</f>
        <v>#REF!</v>
      </c>
      <c r="J41" s="268" t="e">
        <f>#REF!-SUMM!G41</f>
        <v>#REF!</v>
      </c>
      <c r="K41" s="268" t="e">
        <f>#REF!-SUMM!H41</f>
        <v>#REF!</v>
      </c>
      <c r="O41" s="73" t="e">
        <f>G41-#REF!</f>
        <v>#REF!</v>
      </c>
      <c r="P41" s="73" t="e">
        <f>H41-#REF!</f>
        <v>#REF!</v>
      </c>
    </row>
    <row r="42" spans="1:16">
      <c r="A42" s="89">
        <v>281301</v>
      </c>
      <c r="B42" s="59" t="s">
        <v>2135</v>
      </c>
      <c r="C42" s="268">
        <v>0</v>
      </c>
      <c r="D42" s="268">
        <v>555749760</v>
      </c>
      <c r="E42" s="268">
        <v>9848253.0299999993</v>
      </c>
      <c r="F42" s="268">
        <v>431062197</v>
      </c>
      <c r="G42" s="268">
        <v>0</v>
      </c>
      <c r="H42" s="268">
        <f>D42+F42-E42</f>
        <v>976963703.97000003</v>
      </c>
      <c r="I42" s="59" t="e">
        <f>IF(A42=#REF!,TRUE,FALSE)</f>
        <v>#REF!</v>
      </c>
      <c r="J42" s="268" t="e">
        <f>#REF!-SUMM!G42</f>
        <v>#REF!</v>
      </c>
      <c r="K42" s="268" t="e">
        <f>#REF!-SUMM!H42</f>
        <v>#REF!</v>
      </c>
      <c r="O42" s="73" t="e">
        <f>G42-#REF!</f>
        <v>#REF!</v>
      </c>
      <c r="P42" s="73" t="e">
        <f>H42-#REF!</f>
        <v>#REF!</v>
      </c>
    </row>
    <row r="43" spans="1:16" s="94" customFormat="1">
      <c r="A43" s="275">
        <v>281501</v>
      </c>
      <c r="B43" s="94" t="s">
        <v>2136</v>
      </c>
      <c r="C43" s="276">
        <v>0</v>
      </c>
      <c r="D43" s="276">
        <v>41926501</v>
      </c>
      <c r="E43" s="276">
        <v>517182.22</v>
      </c>
      <c r="F43" s="276">
        <v>9157254</v>
      </c>
      <c r="G43" s="276">
        <v>0</v>
      </c>
      <c r="H43" s="268">
        <f>D43+F43-E43</f>
        <v>50566572.780000001</v>
      </c>
      <c r="I43" s="94" t="e">
        <f>IF(A43=#REF!,TRUE,FALSE)</f>
        <v>#REF!</v>
      </c>
      <c r="J43" s="276" t="e">
        <f>#REF!-SUMM!G43</f>
        <v>#REF!</v>
      </c>
      <c r="K43" s="276" t="e">
        <f>#REF!-SUMM!H43</f>
        <v>#REF!</v>
      </c>
      <c r="L43" s="277"/>
      <c r="M43" s="277"/>
      <c r="N43" s="277"/>
      <c r="O43" s="73" t="e">
        <f>G43-#REF!</f>
        <v>#REF!</v>
      </c>
      <c r="P43" s="73" t="e">
        <f>H43-#REF!</f>
        <v>#REF!</v>
      </c>
    </row>
    <row r="44" spans="1:16">
      <c r="A44" s="89">
        <v>281801</v>
      </c>
      <c r="B44" s="59" t="s">
        <v>2137</v>
      </c>
      <c r="C44" s="268">
        <v>0</v>
      </c>
      <c r="D44" s="268">
        <v>15563580</v>
      </c>
      <c r="F44" s="268">
        <v>3771778</v>
      </c>
      <c r="G44" s="268">
        <v>0</v>
      </c>
      <c r="H44" s="268">
        <v>19335358</v>
      </c>
      <c r="I44" s="59" t="e">
        <f>IF(A44=#REF!,TRUE,FALSE)</f>
        <v>#REF!</v>
      </c>
      <c r="J44" s="268" t="e">
        <f>#REF!-SUMM!G44</f>
        <v>#REF!</v>
      </c>
      <c r="K44" s="268" t="e">
        <f>#REF!-SUMM!H44</f>
        <v>#REF!</v>
      </c>
      <c r="O44" s="73" t="e">
        <f>G44-#REF!</f>
        <v>#REF!</v>
      </c>
      <c r="P44" s="73" t="e">
        <f>H44-#REF!</f>
        <v>#REF!</v>
      </c>
    </row>
    <row r="45" spans="1:16">
      <c r="A45" s="89">
        <v>281802</v>
      </c>
      <c r="B45" s="59" t="s">
        <v>2138</v>
      </c>
      <c r="C45" s="268">
        <v>0</v>
      </c>
      <c r="D45" s="268">
        <v>23982324</v>
      </c>
      <c r="F45" s="268">
        <v>16599456</v>
      </c>
      <c r="G45" s="268">
        <v>0</v>
      </c>
      <c r="H45" s="268">
        <v>40581780</v>
      </c>
      <c r="I45" s="59" t="e">
        <f>IF(A45=#REF!,TRUE,FALSE)</f>
        <v>#REF!</v>
      </c>
      <c r="J45" s="268" t="e">
        <f>#REF!-SUMM!G45</f>
        <v>#REF!</v>
      </c>
      <c r="K45" s="268" t="e">
        <f>#REF!-SUMM!H45</f>
        <v>#REF!</v>
      </c>
      <c r="O45" s="73" t="e">
        <f>G45-#REF!</f>
        <v>#REF!</v>
      </c>
      <c r="P45" s="73" t="e">
        <f>H45-#REF!</f>
        <v>#REF!</v>
      </c>
    </row>
    <row r="46" spans="1:16">
      <c r="A46" s="89">
        <v>281881</v>
      </c>
      <c r="B46" s="59" t="s">
        <v>2139</v>
      </c>
      <c r="C46" s="268">
        <v>0</v>
      </c>
      <c r="D46" s="268">
        <v>87199164.340000004</v>
      </c>
      <c r="E46" s="268">
        <v>984990.74</v>
      </c>
      <c r="F46" s="268">
        <v>121002623.63</v>
      </c>
      <c r="G46" s="268">
        <v>0</v>
      </c>
      <c r="H46" s="268">
        <v>207216797.22999999</v>
      </c>
      <c r="I46" s="59" t="e">
        <f>IF(A46=#REF!,TRUE,FALSE)</f>
        <v>#REF!</v>
      </c>
      <c r="J46" s="268" t="e">
        <f>#REF!-SUMM!G46</f>
        <v>#REF!</v>
      </c>
      <c r="K46" s="268" t="e">
        <f>#REF!-SUMM!H46</f>
        <v>#REF!</v>
      </c>
      <c r="O46" s="73" t="e">
        <f>G46-#REF!</f>
        <v>#REF!</v>
      </c>
      <c r="P46" s="73" t="e">
        <f>H46-#REF!</f>
        <v>#REF!</v>
      </c>
    </row>
    <row r="47" spans="1:16">
      <c r="A47" s="89">
        <v>281882</v>
      </c>
      <c r="B47" s="59" t="s">
        <v>2140</v>
      </c>
      <c r="C47" s="268">
        <v>0</v>
      </c>
      <c r="D47" s="268">
        <v>170293</v>
      </c>
      <c r="F47" s="268">
        <v>172722</v>
      </c>
      <c r="G47" s="268">
        <v>0</v>
      </c>
      <c r="H47" s="268">
        <v>343015</v>
      </c>
      <c r="I47" s="59" t="e">
        <f>IF(A47=#REF!,TRUE,FALSE)</f>
        <v>#REF!</v>
      </c>
      <c r="J47" s="268" t="e">
        <f>#REF!-SUMM!G47</f>
        <v>#REF!</v>
      </c>
      <c r="K47" s="268" t="e">
        <f>#REF!-SUMM!H47</f>
        <v>#REF!</v>
      </c>
      <c r="O47" s="73" t="e">
        <f>G47-#REF!</f>
        <v>#REF!</v>
      </c>
      <c r="P47" s="73" t="e">
        <f>H47-#REF!</f>
        <v>#REF!</v>
      </c>
    </row>
    <row r="48" spans="1:16">
      <c r="A48" s="89">
        <v>311105</v>
      </c>
      <c r="B48" s="59" t="s">
        <v>566</v>
      </c>
      <c r="C48" s="268">
        <v>239798.39999999999</v>
      </c>
      <c r="D48" s="268">
        <v>0</v>
      </c>
      <c r="G48" s="268">
        <v>239798.39999999999</v>
      </c>
      <c r="H48" s="268">
        <v>0</v>
      </c>
      <c r="I48" s="59" t="e">
        <f>IF(A48=#REF!,TRUE,FALSE)</f>
        <v>#REF!</v>
      </c>
      <c r="J48" s="268" t="e">
        <f>#REF!-SUMM!G48</f>
        <v>#REF!</v>
      </c>
      <c r="K48" s="268" t="e">
        <f>#REF!-SUMM!H48</f>
        <v>#REF!</v>
      </c>
      <c r="O48" s="73" t="e">
        <f>G48-#REF!</f>
        <v>#REF!</v>
      </c>
      <c r="P48" s="73" t="e">
        <f>H48-#REF!</f>
        <v>#REF!</v>
      </c>
    </row>
    <row r="49" spans="1:16">
      <c r="A49" s="89">
        <v>311109</v>
      </c>
      <c r="B49" s="59" t="s">
        <v>587</v>
      </c>
      <c r="C49" s="268">
        <v>902627.28</v>
      </c>
      <c r="D49" s="268">
        <v>0</v>
      </c>
      <c r="E49" s="268">
        <v>77913653.340000004</v>
      </c>
      <c r="F49" s="268">
        <v>78567885.140000001</v>
      </c>
      <c r="G49" s="268">
        <v>248395.48</v>
      </c>
      <c r="H49" s="268">
        <v>0</v>
      </c>
      <c r="I49" s="59" t="e">
        <f>IF(A49=#REF!,TRUE,FALSE)</f>
        <v>#REF!</v>
      </c>
      <c r="J49" s="268" t="e">
        <f>#REF!-SUMM!G49</f>
        <v>#REF!</v>
      </c>
      <c r="K49" s="268" t="e">
        <f>#REF!-SUMM!H49</f>
        <v>#REF!</v>
      </c>
      <c r="O49" s="73" t="e">
        <f>G49-#REF!</f>
        <v>#REF!</v>
      </c>
      <c r="P49" s="73" t="e">
        <f>H49-#REF!</f>
        <v>#REF!</v>
      </c>
    </row>
    <row r="50" spans="1:16">
      <c r="A50" s="89">
        <v>311112</v>
      </c>
      <c r="B50" s="59" t="s">
        <v>588</v>
      </c>
      <c r="C50" s="268">
        <v>2080197.65</v>
      </c>
      <c r="D50" s="268">
        <v>0</v>
      </c>
      <c r="E50" s="268">
        <v>99705566.219999999</v>
      </c>
      <c r="F50" s="268">
        <v>99845738.700000003</v>
      </c>
      <c r="G50" s="268">
        <v>1940025.17</v>
      </c>
      <c r="H50" s="268">
        <v>0</v>
      </c>
      <c r="I50" s="59" t="e">
        <f>IF(A50=#REF!,TRUE,FALSE)</f>
        <v>#REF!</v>
      </c>
      <c r="J50" s="268" t="e">
        <f>#REF!-SUMM!G50</f>
        <v>#REF!</v>
      </c>
      <c r="K50" s="268" t="e">
        <f>#REF!-SUMM!H50</f>
        <v>#REF!</v>
      </c>
      <c r="O50" s="73" t="e">
        <f>G50-#REF!</f>
        <v>#REF!</v>
      </c>
      <c r="P50" s="73" t="e">
        <f>H50-#REF!</f>
        <v>#REF!</v>
      </c>
    </row>
    <row r="51" spans="1:16">
      <c r="A51" s="89">
        <v>311113</v>
      </c>
      <c r="B51" s="59" t="s">
        <v>881</v>
      </c>
      <c r="C51" s="268">
        <v>13846583.23</v>
      </c>
      <c r="D51" s="268">
        <v>0</v>
      </c>
      <c r="F51" s="268">
        <v>927452.46</v>
      </c>
      <c r="G51" s="268">
        <v>12919130.77</v>
      </c>
      <c r="H51" s="268">
        <v>0</v>
      </c>
      <c r="I51" s="59" t="e">
        <f>IF(A51=#REF!,TRUE,FALSE)</f>
        <v>#REF!</v>
      </c>
      <c r="J51" s="268" t="e">
        <f>#REF!-SUMM!G51</f>
        <v>#REF!</v>
      </c>
      <c r="K51" s="268" t="e">
        <f>#REF!-SUMM!H51</f>
        <v>#REF!</v>
      </c>
      <c r="O51" s="73" t="e">
        <f>G51-#REF!</f>
        <v>#REF!</v>
      </c>
      <c r="P51" s="73" t="e">
        <f>H51-#REF!</f>
        <v>#REF!</v>
      </c>
    </row>
    <row r="52" spans="1:16">
      <c r="A52" s="89">
        <v>312302</v>
      </c>
      <c r="B52" s="59" t="s">
        <v>882</v>
      </c>
      <c r="C52" s="268">
        <v>18481009.34</v>
      </c>
      <c r="D52" s="268">
        <v>0</v>
      </c>
      <c r="E52" s="268">
        <v>33718744.329999998</v>
      </c>
      <c r="F52" s="268">
        <v>27829050.469999999</v>
      </c>
      <c r="G52" s="268">
        <v>24370703.199999999</v>
      </c>
      <c r="H52" s="268">
        <v>0</v>
      </c>
      <c r="I52" s="59" t="e">
        <f>IF(A52=#REF!,TRUE,FALSE)</f>
        <v>#REF!</v>
      </c>
      <c r="J52" s="268" t="e">
        <f>#REF!-SUMM!G52</f>
        <v>#REF!</v>
      </c>
      <c r="K52" s="268" t="e">
        <f>#REF!-SUMM!H52</f>
        <v>#REF!</v>
      </c>
      <c r="O52" s="73" t="e">
        <f>G52-#REF!</f>
        <v>#REF!</v>
      </c>
      <c r="P52" s="73" t="e">
        <f>H52-#REF!</f>
        <v>#REF!</v>
      </c>
    </row>
    <row r="53" spans="1:16">
      <c r="A53" s="89">
        <v>312303</v>
      </c>
      <c r="B53" s="59" t="s">
        <v>589</v>
      </c>
      <c r="C53" s="268">
        <v>0</v>
      </c>
      <c r="D53" s="268">
        <v>0</v>
      </c>
      <c r="E53" s="268">
        <v>33067069.16</v>
      </c>
      <c r="F53" s="268">
        <v>33067069.16</v>
      </c>
      <c r="G53" s="268">
        <v>0</v>
      </c>
      <c r="H53" s="268">
        <v>0</v>
      </c>
      <c r="I53" s="59" t="e">
        <f>IF(A53=#REF!,TRUE,FALSE)</f>
        <v>#REF!</v>
      </c>
      <c r="J53" s="268" t="e">
        <f>#REF!-SUMM!G53</f>
        <v>#REF!</v>
      </c>
      <c r="K53" s="268" t="e">
        <f>#REF!-SUMM!H53</f>
        <v>#REF!</v>
      </c>
      <c r="O53" s="73" t="e">
        <f>G53-#REF!</f>
        <v>#REF!</v>
      </c>
      <c r="P53" s="73" t="e">
        <f>H53-#REF!</f>
        <v>#REF!</v>
      </c>
    </row>
    <row r="54" spans="1:16">
      <c r="A54" s="89">
        <v>312304</v>
      </c>
      <c r="B54" s="59" t="s">
        <v>590</v>
      </c>
      <c r="C54" s="268">
        <v>22286367.719999999</v>
      </c>
      <c r="D54" s="268">
        <v>0</v>
      </c>
      <c r="E54" s="268">
        <v>21510175.120000001</v>
      </c>
      <c r="F54" s="268">
        <v>33776467.799999997</v>
      </c>
      <c r="G54" s="268">
        <v>10020075.039999999</v>
      </c>
      <c r="H54" s="268">
        <v>0</v>
      </c>
      <c r="I54" s="59" t="e">
        <f>IF(A54=#REF!,TRUE,FALSE)</f>
        <v>#REF!</v>
      </c>
      <c r="J54" s="268" t="e">
        <f>#REF!-SUMM!G54</f>
        <v>#REF!</v>
      </c>
      <c r="K54" s="268" t="e">
        <f>#REF!-SUMM!H54</f>
        <v>#REF!</v>
      </c>
      <c r="O54" s="73" t="e">
        <f>G54-#REF!</f>
        <v>#REF!</v>
      </c>
      <c r="P54" s="73" t="e">
        <f>H54-#REF!</f>
        <v>#REF!</v>
      </c>
    </row>
    <row r="55" spans="1:16">
      <c r="A55" s="89">
        <v>312305</v>
      </c>
      <c r="B55" s="59" t="s">
        <v>591</v>
      </c>
      <c r="C55" s="268">
        <v>1570068.42</v>
      </c>
      <c r="D55" s="268">
        <v>0</v>
      </c>
      <c r="E55" s="268">
        <v>25931937.18</v>
      </c>
      <c r="F55" s="268">
        <v>12375313.33</v>
      </c>
      <c r="G55" s="268">
        <v>15126692.27</v>
      </c>
      <c r="H55" s="268">
        <v>0</v>
      </c>
      <c r="I55" s="59" t="e">
        <f>IF(A55=#REF!,TRUE,FALSE)</f>
        <v>#REF!</v>
      </c>
      <c r="J55" s="268" t="e">
        <f>#REF!-SUMM!G55</f>
        <v>#REF!</v>
      </c>
      <c r="K55" s="268" t="e">
        <f>#REF!-SUMM!H55</f>
        <v>#REF!</v>
      </c>
      <c r="O55" s="73" t="e">
        <f>G55-#REF!</f>
        <v>#REF!</v>
      </c>
      <c r="P55" s="73" t="e">
        <f>H55-#REF!</f>
        <v>#REF!</v>
      </c>
    </row>
    <row r="56" spans="1:16">
      <c r="A56" s="89">
        <v>312306</v>
      </c>
      <c r="B56" s="59" t="s">
        <v>592</v>
      </c>
      <c r="C56" s="268">
        <v>9205333</v>
      </c>
      <c r="D56" s="268">
        <v>0</v>
      </c>
      <c r="E56" s="268">
        <v>39126259.619999997</v>
      </c>
      <c r="F56" s="268">
        <v>6007453.9400000004</v>
      </c>
      <c r="G56" s="268">
        <v>42324138.68</v>
      </c>
      <c r="H56" s="268">
        <v>0</v>
      </c>
      <c r="I56" s="59" t="e">
        <f>IF(A56=#REF!,TRUE,FALSE)</f>
        <v>#REF!</v>
      </c>
      <c r="J56" s="268" t="e">
        <f>#REF!-SUMM!G56</f>
        <v>#REF!</v>
      </c>
      <c r="K56" s="268" t="e">
        <f>#REF!-SUMM!H56</f>
        <v>#REF!</v>
      </c>
      <c r="O56" s="73" t="e">
        <f>G56-#REF!</f>
        <v>#REF!</v>
      </c>
      <c r="P56" s="73" t="e">
        <f>H56-#REF!</f>
        <v>#REF!</v>
      </c>
    </row>
    <row r="57" spans="1:16">
      <c r="A57" s="89">
        <v>312307</v>
      </c>
      <c r="B57" s="59" t="s">
        <v>593</v>
      </c>
      <c r="C57" s="268">
        <v>20175991.170000002</v>
      </c>
      <c r="D57" s="268">
        <v>0</v>
      </c>
      <c r="E57" s="268">
        <v>21990796.18</v>
      </c>
      <c r="F57" s="268">
        <v>19329575.399999999</v>
      </c>
      <c r="G57" s="268">
        <v>22837211.949999999</v>
      </c>
      <c r="H57" s="268">
        <v>0</v>
      </c>
      <c r="I57" s="59" t="e">
        <f>IF(A57=#REF!,TRUE,FALSE)</f>
        <v>#REF!</v>
      </c>
      <c r="J57" s="268" t="e">
        <f>#REF!-SUMM!G57</f>
        <v>#REF!</v>
      </c>
      <c r="K57" s="268" t="e">
        <f>#REF!-SUMM!H57</f>
        <v>#REF!</v>
      </c>
      <c r="O57" s="73" t="e">
        <f>G57-#REF!</f>
        <v>#REF!</v>
      </c>
      <c r="P57" s="73" t="e">
        <f>H57-#REF!</f>
        <v>#REF!</v>
      </c>
    </row>
    <row r="58" spans="1:16">
      <c r="A58" s="89">
        <v>312308</v>
      </c>
      <c r="B58" s="59" t="s">
        <v>594</v>
      </c>
      <c r="C58" s="268">
        <v>253198.8</v>
      </c>
      <c r="D58" s="268">
        <v>0</v>
      </c>
      <c r="G58" s="268">
        <v>253198.8</v>
      </c>
      <c r="H58" s="268">
        <v>0</v>
      </c>
      <c r="I58" s="59" t="e">
        <f>IF(A58=#REF!,TRUE,FALSE)</f>
        <v>#REF!</v>
      </c>
      <c r="J58" s="268" t="e">
        <f>#REF!-SUMM!G58</f>
        <v>#REF!</v>
      </c>
      <c r="K58" s="268" t="e">
        <f>#REF!-SUMM!H58</f>
        <v>#REF!</v>
      </c>
      <c r="O58" s="73" t="e">
        <f>G58-#REF!</f>
        <v>#REF!</v>
      </c>
      <c r="P58" s="73" t="e">
        <f>H58-#REF!</f>
        <v>#REF!</v>
      </c>
    </row>
    <row r="59" spans="1:16">
      <c r="A59" s="89">
        <v>312309</v>
      </c>
      <c r="B59" s="59" t="s">
        <v>595</v>
      </c>
      <c r="C59" s="268">
        <v>6220274.6799999997</v>
      </c>
      <c r="D59" s="268">
        <v>0</v>
      </c>
      <c r="E59" s="268">
        <v>12016425.85</v>
      </c>
      <c r="F59" s="268">
        <v>5408325.4100000001</v>
      </c>
      <c r="G59" s="268">
        <v>12828375.119999999</v>
      </c>
      <c r="H59" s="268">
        <v>0</v>
      </c>
      <c r="I59" s="59" t="e">
        <f>IF(A59=#REF!,TRUE,FALSE)</f>
        <v>#REF!</v>
      </c>
      <c r="J59" s="268" t="e">
        <f>#REF!-SUMM!G59</f>
        <v>#REF!</v>
      </c>
      <c r="K59" s="268" t="e">
        <f>#REF!-SUMM!H59</f>
        <v>#REF!</v>
      </c>
      <c r="O59" s="73" t="e">
        <f>G59-#REF!</f>
        <v>#REF!</v>
      </c>
      <c r="P59" s="73" t="e">
        <f>H59-#REF!</f>
        <v>#REF!</v>
      </c>
    </row>
    <row r="60" spans="1:16">
      <c r="A60" s="89">
        <v>312310</v>
      </c>
      <c r="B60" s="59" t="s">
        <v>883</v>
      </c>
      <c r="C60" s="268">
        <v>396564.5</v>
      </c>
      <c r="D60" s="268">
        <v>0</v>
      </c>
      <c r="E60" s="268">
        <v>310087.5</v>
      </c>
      <c r="F60" s="268">
        <v>706652</v>
      </c>
      <c r="G60" s="268">
        <v>0</v>
      </c>
      <c r="H60" s="268">
        <v>0</v>
      </c>
      <c r="I60" s="59" t="e">
        <f>IF(A60=#REF!,TRUE,FALSE)</f>
        <v>#REF!</v>
      </c>
      <c r="J60" s="268" t="e">
        <f>#REF!-SUMM!G60</f>
        <v>#REF!</v>
      </c>
      <c r="K60" s="268" t="e">
        <f>#REF!-SUMM!H60</f>
        <v>#REF!</v>
      </c>
      <c r="O60" s="73" t="e">
        <f>G60-#REF!</f>
        <v>#REF!</v>
      </c>
      <c r="P60" s="73" t="e">
        <f>H60-#REF!</f>
        <v>#REF!</v>
      </c>
    </row>
    <row r="61" spans="1:16">
      <c r="A61" s="89">
        <v>312311</v>
      </c>
      <c r="B61" s="59" t="s">
        <v>884</v>
      </c>
      <c r="C61" s="268">
        <v>0</v>
      </c>
      <c r="D61" s="268">
        <v>0</v>
      </c>
      <c r="E61" s="268">
        <v>5476476.4699999997</v>
      </c>
      <c r="F61" s="268">
        <v>4172497.8</v>
      </c>
      <c r="G61" s="268">
        <v>1303978.67</v>
      </c>
      <c r="H61" s="268">
        <v>0</v>
      </c>
      <c r="I61" s="59" t="e">
        <f>IF(A61=#REF!,TRUE,FALSE)</f>
        <v>#REF!</v>
      </c>
      <c r="J61" s="268" t="e">
        <f>#REF!-SUMM!G61</f>
        <v>#REF!</v>
      </c>
      <c r="K61" s="268" t="e">
        <f>#REF!-SUMM!H61</f>
        <v>#REF!</v>
      </c>
      <c r="O61" s="73" t="e">
        <f>G61-#REF!</f>
        <v>#REF!</v>
      </c>
      <c r="P61" s="73" t="e">
        <f>H61-#REF!</f>
        <v>#REF!</v>
      </c>
    </row>
    <row r="62" spans="1:16">
      <c r="A62" s="89">
        <v>312312</v>
      </c>
      <c r="B62" s="59" t="s">
        <v>885</v>
      </c>
      <c r="C62" s="268">
        <v>0</v>
      </c>
      <c r="D62" s="268">
        <v>0</v>
      </c>
      <c r="E62" s="268">
        <v>6507400.5999999996</v>
      </c>
      <c r="F62" s="268">
        <v>566949.89</v>
      </c>
      <c r="G62" s="268">
        <v>5940450.71</v>
      </c>
      <c r="H62" s="268">
        <v>0</v>
      </c>
      <c r="I62" s="59" t="e">
        <f>IF(A62=#REF!,TRUE,FALSE)</f>
        <v>#REF!</v>
      </c>
      <c r="J62" s="268" t="e">
        <f>#REF!-SUMM!G62</f>
        <v>#REF!</v>
      </c>
      <c r="K62" s="268" t="e">
        <f>#REF!-SUMM!H62</f>
        <v>#REF!</v>
      </c>
      <c r="O62" s="73" t="e">
        <f>G62-#REF!</f>
        <v>#REF!</v>
      </c>
      <c r="P62" s="73" t="e">
        <f>H62-#REF!</f>
        <v>#REF!</v>
      </c>
    </row>
    <row r="63" spans="1:16">
      <c r="A63" s="89">
        <v>312313</v>
      </c>
      <c r="B63" s="59" t="s">
        <v>596</v>
      </c>
      <c r="C63" s="268">
        <v>0</v>
      </c>
      <c r="D63" s="268">
        <v>0</v>
      </c>
      <c r="E63" s="268">
        <v>170640</v>
      </c>
      <c r="G63" s="268">
        <v>170640</v>
      </c>
      <c r="H63" s="268">
        <v>0</v>
      </c>
      <c r="I63" s="59" t="e">
        <f>IF(A63=#REF!,TRUE,FALSE)</f>
        <v>#REF!</v>
      </c>
      <c r="J63" s="268" t="e">
        <f>#REF!-SUMM!G63</f>
        <v>#REF!</v>
      </c>
      <c r="K63" s="268" t="e">
        <f>#REF!-SUMM!H63</f>
        <v>#REF!</v>
      </c>
      <c r="O63" s="73" t="e">
        <f>G63-#REF!</f>
        <v>#REF!</v>
      </c>
      <c r="P63" s="73" t="e">
        <f>H63-#REF!</f>
        <v>#REF!</v>
      </c>
    </row>
    <row r="64" spans="1:16">
      <c r="A64" s="89">
        <v>312314</v>
      </c>
      <c r="B64" s="59" t="s">
        <v>597</v>
      </c>
      <c r="C64" s="268">
        <v>1139964.3899999999</v>
      </c>
      <c r="D64" s="268">
        <v>0</v>
      </c>
      <c r="E64" s="268">
        <v>7381260.9000000004</v>
      </c>
      <c r="F64" s="268">
        <v>3923409.74</v>
      </c>
      <c r="G64" s="268">
        <v>4597815.55</v>
      </c>
      <c r="H64" s="268">
        <v>0</v>
      </c>
      <c r="I64" s="59" t="e">
        <f>IF(A64=#REF!,TRUE,FALSE)</f>
        <v>#REF!</v>
      </c>
      <c r="J64" s="268" t="e">
        <f>#REF!-SUMM!G64</f>
        <v>#REF!</v>
      </c>
      <c r="K64" s="268" t="e">
        <f>#REF!-SUMM!H64</f>
        <v>#REF!</v>
      </c>
      <c r="O64" s="73" t="e">
        <f>G64-#REF!</f>
        <v>#REF!</v>
      </c>
      <c r="P64" s="73" t="e">
        <f>H64-#REF!</f>
        <v>#REF!</v>
      </c>
    </row>
    <row r="65" spans="1:16">
      <c r="A65" s="89">
        <v>312315</v>
      </c>
      <c r="B65" s="59" t="s">
        <v>598</v>
      </c>
      <c r="C65" s="268">
        <v>759424.43</v>
      </c>
      <c r="D65" s="268">
        <v>0</v>
      </c>
      <c r="E65" s="268">
        <v>1240654.71</v>
      </c>
      <c r="F65" s="268">
        <v>1271587.44</v>
      </c>
      <c r="G65" s="268">
        <v>728491.7</v>
      </c>
      <c r="H65" s="268">
        <v>0</v>
      </c>
      <c r="I65" s="59" t="e">
        <f>IF(A65=#REF!,TRUE,FALSE)</f>
        <v>#REF!</v>
      </c>
      <c r="J65" s="268" t="e">
        <f>#REF!-SUMM!G65</f>
        <v>#REF!</v>
      </c>
      <c r="K65" s="268" t="e">
        <f>#REF!-SUMM!H65</f>
        <v>#REF!</v>
      </c>
      <c r="O65" s="73" t="e">
        <f>G65-#REF!</f>
        <v>#REF!</v>
      </c>
      <c r="P65" s="73" t="e">
        <f>H65-#REF!</f>
        <v>#REF!</v>
      </c>
    </row>
    <row r="66" spans="1:16">
      <c r="A66" s="89">
        <v>312316</v>
      </c>
      <c r="B66" s="59" t="s">
        <v>886</v>
      </c>
      <c r="C66" s="268">
        <v>4727578.5999999996</v>
      </c>
      <c r="D66" s="268">
        <v>0</v>
      </c>
      <c r="E66" s="268">
        <v>27714294.120000001</v>
      </c>
      <c r="F66" s="268">
        <v>18448237.140000001</v>
      </c>
      <c r="G66" s="268">
        <v>13993635.58</v>
      </c>
      <c r="H66" s="268">
        <v>0</v>
      </c>
      <c r="I66" s="59" t="e">
        <f>IF(A66=#REF!,TRUE,FALSE)</f>
        <v>#REF!</v>
      </c>
      <c r="J66" s="268" t="e">
        <f>#REF!-SUMM!G66</f>
        <v>#REF!</v>
      </c>
      <c r="K66" s="268" t="e">
        <f>#REF!-SUMM!H66</f>
        <v>#REF!</v>
      </c>
      <c r="O66" s="73" t="e">
        <f>G66-#REF!</f>
        <v>#REF!</v>
      </c>
      <c r="P66" s="73" t="e">
        <f>H66-#REF!</f>
        <v>#REF!</v>
      </c>
    </row>
    <row r="67" spans="1:16">
      <c r="A67" s="89">
        <v>312317</v>
      </c>
      <c r="B67" s="59" t="s">
        <v>887</v>
      </c>
      <c r="C67" s="268">
        <v>11822486.130000001</v>
      </c>
      <c r="D67" s="268">
        <v>0</v>
      </c>
      <c r="E67" s="268">
        <v>11127464.560000001</v>
      </c>
      <c r="F67" s="268">
        <v>10785512.09</v>
      </c>
      <c r="G67" s="268">
        <v>12164438.6</v>
      </c>
      <c r="H67" s="268">
        <v>0</v>
      </c>
      <c r="I67" s="59" t="e">
        <f>IF(A67=#REF!,TRUE,FALSE)</f>
        <v>#REF!</v>
      </c>
      <c r="J67" s="268" t="e">
        <f>#REF!-SUMM!G67</f>
        <v>#REF!</v>
      </c>
      <c r="K67" s="268" t="e">
        <f>#REF!-SUMM!H67</f>
        <v>#REF!</v>
      </c>
      <c r="O67" s="73" t="e">
        <f>G67-#REF!</f>
        <v>#REF!</v>
      </c>
      <c r="P67" s="73" t="e">
        <f>H67-#REF!</f>
        <v>#REF!</v>
      </c>
    </row>
    <row r="68" spans="1:16">
      <c r="A68" s="89">
        <v>312318</v>
      </c>
      <c r="B68" s="59" t="s">
        <v>888</v>
      </c>
      <c r="C68" s="268">
        <v>1386552.33</v>
      </c>
      <c r="D68" s="268">
        <v>0</v>
      </c>
      <c r="E68" s="268">
        <v>2992916.53</v>
      </c>
      <c r="F68" s="268">
        <v>881813.27</v>
      </c>
      <c r="G68" s="268">
        <v>3497655.59</v>
      </c>
      <c r="H68" s="268">
        <v>0</v>
      </c>
      <c r="I68" s="59" t="e">
        <f>IF(A68=#REF!,TRUE,FALSE)</f>
        <v>#REF!</v>
      </c>
      <c r="J68" s="268" t="e">
        <f>#REF!-SUMM!G68</f>
        <v>#REF!</v>
      </c>
      <c r="K68" s="268" t="e">
        <f>#REF!-SUMM!H68</f>
        <v>#REF!</v>
      </c>
      <c r="O68" s="73" t="e">
        <f>G68-#REF!</f>
        <v>#REF!</v>
      </c>
      <c r="P68" s="73" t="e">
        <f>H68-#REF!</f>
        <v>#REF!</v>
      </c>
    </row>
    <row r="69" spans="1:16">
      <c r="A69" s="89">
        <v>312319</v>
      </c>
      <c r="B69" s="59" t="s">
        <v>599</v>
      </c>
      <c r="C69" s="268">
        <v>554239.37</v>
      </c>
      <c r="D69" s="268">
        <v>0</v>
      </c>
      <c r="E69" s="268">
        <v>38500</v>
      </c>
      <c r="F69" s="268">
        <v>354770.08</v>
      </c>
      <c r="G69" s="268">
        <v>237969.29</v>
      </c>
      <c r="H69" s="268">
        <v>0</v>
      </c>
      <c r="I69" s="59" t="e">
        <f>IF(A69=#REF!,TRUE,FALSE)</f>
        <v>#REF!</v>
      </c>
      <c r="J69" s="268" t="e">
        <f>#REF!-SUMM!G69</f>
        <v>#REF!</v>
      </c>
      <c r="K69" s="268" t="e">
        <f>#REF!-SUMM!H69</f>
        <v>#REF!</v>
      </c>
      <c r="O69" s="73" t="e">
        <f>G69-#REF!</f>
        <v>#REF!</v>
      </c>
      <c r="P69" s="73" t="e">
        <f>H69-#REF!</f>
        <v>#REF!</v>
      </c>
    </row>
    <row r="70" spans="1:16">
      <c r="A70" s="89">
        <v>312403</v>
      </c>
      <c r="B70" s="59" t="s">
        <v>889</v>
      </c>
      <c r="C70" s="268">
        <v>14472753.210000001</v>
      </c>
      <c r="D70" s="268">
        <v>0</v>
      </c>
      <c r="E70" s="268">
        <v>90142231</v>
      </c>
      <c r="F70" s="268">
        <v>101102774.58</v>
      </c>
      <c r="G70" s="268">
        <v>3512209.63</v>
      </c>
      <c r="H70" s="268">
        <v>0</v>
      </c>
      <c r="I70" s="59" t="e">
        <f>IF(A70=#REF!,TRUE,FALSE)</f>
        <v>#REF!</v>
      </c>
      <c r="J70" s="268" t="e">
        <f>#REF!-SUMM!G70</f>
        <v>#REF!</v>
      </c>
      <c r="K70" s="268" t="e">
        <f>#REF!-SUMM!H70</f>
        <v>#REF!</v>
      </c>
      <c r="O70" s="73" t="e">
        <f>G70-#REF!</f>
        <v>#REF!</v>
      </c>
      <c r="P70" s="73" t="e">
        <f>H70-#REF!</f>
        <v>#REF!</v>
      </c>
    </row>
    <row r="71" spans="1:16">
      <c r="A71" s="89">
        <v>312404</v>
      </c>
      <c r="B71" s="59" t="s">
        <v>890</v>
      </c>
      <c r="C71" s="268">
        <v>1968176.48</v>
      </c>
      <c r="D71" s="268">
        <v>0</v>
      </c>
      <c r="E71" s="268">
        <v>42149848.210000001</v>
      </c>
      <c r="F71" s="268">
        <v>42232615.780000001</v>
      </c>
      <c r="G71" s="268">
        <v>1885408.91</v>
      </c>
      <c r="H71" s="268">
        <v>0</v>
      </c>
      <c r="I71" s="59" t="e">
        <f>IF(A71=#REF!,TRUE,FALSE)</f>
        <v>#REF!</v>
      </c>
      <c r="J71" s="268" t="e">
        <f>#REF!-SUMM!G71</f>
        <v>#REF!</v>
      </c>
      <c r="K71" s="268" t="e">
        <f>#REF!-SUMM!H71</f>
        <v>#REF!</v>
      </c>
      <c r="O71" s="73" t="e">
        <f>G71-#REF!</f>
        <v>#REF!</v>
      </c>
      <c r="P71" s="73" t="e">
        <f>H71-#REF!</f>
        <v>#REF!</v>
      </c>
    </row>
    <row r="72" spans="1:16">
      <c r="A72" s="89">
        <v>312405</v>
      </c>
      <c r="B72" s="59" t="s">
        <v>600</v>
      </c>
      <c r="C72" s="268">
        <v>150426251.00999999</v>
      </c>
      <c r="D72" s="268">
        <v>0</v>
      </c>
      <c r="E72" s="268">
        <v>1775314491.3699999</v>
      </c>
      <c r="F72" s="268">
        <v>1774402891.6099999</v>
      </c>
      <c r="G72" s="268">
        <v>151337850.77000001</v>
      </c>
      <c r="H72" s="268">
        <v>0</v>
      </c>
      <c r="I72" s="59" t="e">
        <f>IF(A72=#REF!,TRUE,FALSE)</f>
        <v>#REF!</v>
      </c>
      <c r="J72" s="268" t="e">
        <f>#REF!-SUMM!G72</f>
        <v>#REF!</v>
      </c>
      <c r="K72" s="268" t="e">
        <f>#REF!-SUMM!H72</f>
        <v>#REF!</v>
      </c>
      <c r="O72" s="73" t="e">
        <f>G72-#REF!</f>
        <v>#REF!</v>
      </c>
      <c r="P72" s="73" t="e">
        <f>H72-#REF!</f>
        <v>#REF!</v>
      </c>
    </row>
    <row r="73" spans="1:16">
      <c r="A73" s="89">
        <v>312407</v>
      </c>
      <c r="B73" s="59" t="s">
        <v>891</v>
      </c>
      <c r="C73" s="268">
        <v>1075780.07</v>
      </c>
      <c r="D73" s="268">
        <v>0</v>
      </c>
      <c r="E73" s="268">
        <v>13406460.210000001</v>
      </c>
      <c r="F73" s="268">
        <v>11544860.699999999</v>
      </c>
      <c r="G73" s="268">
        <v>2937379.58</v>
      </c>
      <c r="H73" s="268">
        <v>0</v>
      </c>
      <c r="I73" s="59" t="e">
        <f>IF(A73=#REF!,TRUE,FALSE)</f>
        <v>#REF!</v>
      </c>
      <c r="J73" s="268" t="e">
        <f>#REF!-SUMM!G73</f>
        <v>#REF!</v>
      </c>
      <c r="K73" s="268" t="e">
        <f>#REF!-SUMM!H73</f>
        <v>#REF!</v>
      </c>
      <c r="O73" s="73" t="e">
        <f>G73-#REF!</f>
        <v>#REF!</v>
      </c>
      <c r="P73" s="73" t="e">
        <f>H73-#REF!</f>
        <v>#REF!</v>
      </c>
    </row>
    <row r="74" spans="1:16">
      <c r="A74" s="89">
        <v>312408</v>
      </c>
      <c r="B74" s="59" t="s">
        <v>892</v>
      </c>
      <c r="C74" s="268">
        <v>2178015.8199999998</v>
      </c>
      <c r="D74" s="268">
        <v>0</v>
      </c>
      <c r="E74" s="268">
        <v>174470140.56</v>
      </c>
      <c r="F74" s="268">
        <v>175212927.03999999</v>
      </c>
      <c r="G74" s="268">
        <v>1435229.34</v>
      </c>
      <c r="H74" s="268">
        <v>0</v>
      </c>
      <c r="I74" s="59" t="e">
        <f>IF(A74=#REF!,TRUE,FALSE)</f>
        <v>#REF!</v>
      </c>
      <c r="J74" s="268" t="e">
        <f>#REF!-SUMM!G74</f>
        <v>#REF!</v>
      </c>
      <c r="K74" s="268" t="e">
        <f>#REF!-SUMM!H74</f>
        <v>#REF!</v>
      </c>
      <c r="O74" s="73" t="e">
        <f>G74-#REF!</f>
        <v>#REF!</v>
      </c>
      <c r="P74" s="73" t="e">
        <f>H74-#REF!</f>
        <v>#REF!</v>
      </c>
    </row>
    <row r="75" spans="1:16">
      <c r="A75" s="89">
        <v>312409</v>
      </c>
      <c r="B75" s="59" t="s">
        <v>893</v>
      </c>
      <c r="C75" s="268">
        <v>26869829.600000001</v>
      </c>
      <c r="D75" s="268">
        <v>0</v>
      </c>
      <c r="E75" s="268">
        <v>57181849.729999997</v>
      </c>
      <c r="F75" s="268">
        <v>69462562.420000002</v>
      </c>
      <c r="G75" s="268">
        <v>14589116.91</v>
      </c>
      <c r="H75" s="268">
        <v>0</v>
      </c>
      <c r="I75" s="59" t="e">
        <f>IF(A75=#REF!,TRUE,FALSE)</f>
        <v>#REF!</v>
      </c>
      <c r="J75" s="268" t="e">
        <f>#REF!-SUMM!G75</f>
        <v>#REF!</v>
      </c>
      <c r="K75" s="268" t="e">
        <f>#REF!-SUMM!H75</f>
        <v>#REF!</v>
      </c>
      <c r="O75" s="73" t="e">
        <f>G75-#REF!</f>
        <v>#REF!</v>
      </c>
      <c r="P75" s="73" t="e">
        <f>H75-#REF!</f>
        <v>#REF!</v>
      </c>
    </row>
    <row r="76" spans="1:16">
      <c r="A76" s="89">
        <v>312411</v>
      </c>
      <c r="B76" s="59" t="s">
        <v>895</v>
      </c>
      <c r="C76" s="268">
        <v>65892849.560000002</v>
      </c>
      <c r="D76" s="268">
        <v>0</v>
      </c>
      <c r="E76" s="268">
        <v>1042528464.42</v>
      </c>
      <c r="F76" s="268">
        <v>1093630730.48</v>
      </c>
      <c r="G76" s="268">
        <v>14790583.5</v>
      </c>
      <c r="H76" s="268">
        <v>0</v>
      </c>
      <c r="I76" s="59" t="e">
        <f>IF(A76=#REF!,TRUE,FALSE)</f>
        <v>#REF!</v>
      </c>
      <c r="J76" s="268" t="e">
        <f>#REF!-SUMM!G76</f>
        <v>#REF!</v>
      </c>
      <c r="K76" s="268" t="e">
        <f>#REF!-SUMM!H76</f>
        <v>#REF!</v>
      </c>
      <c r="O76" s="73" t="e">
        <f>G76-#REF!</f>
        <v>#REF!</v>
      </c>
      <c r="P76" s="73" t="e">
        <f>H76-#REF!</f>
        <v>#REF!</v>
      </c>
    </row>
    <row r="77" spans="1:16">
      <c r="A77" s="89">
        <v>312412</v>
      </c>
      <c r="B77" s="59" t="s">
        <v>896</v>
      </c>
      <c r="C77" s="268">
        <v>7093601.5899999999</v>
      </c>
      <c r="D77" s="268">
        <v>0</v>
      </c>
      <c r="E77" s="268">
        <v>5313000</v>
      </c>
      <c r="F77" s="268">
        <v>8703995.3900000006</v>
      </c>
      <c r="G77" s="268">
        <v>3702606.2</v>
      </c>
      <c r="H77" s="268">
        <v>0</v>
      </c>
      <c r="I77" s="59" t="e">
        <f>IF(A77=#REF!,TRUE,FALSE)</f>
        <v>#REF!</v>
      </c>
      <c r="J77" s="268" t="e">
        <f>#REF!-SUMM!G77</f>
        <v>#REF!</v>
      </c>
      <c r="K77" s="268" t="e">
        <f>#REF!-SUMM!H77</f>
        <v>#REF!</v>
      </c>
      <c r="O77" s="73" t="e">
        <f>G77-#REF!</f>
        <v>#REF!</v>
      </c>
      <c r="P77" s="73" t="e">
        <f>H77-#REF!</f>
        <v>#REF!</v>
      </c>
    </row>
    <row r="78" spans="1:16">
      <c r="A78" s="89">
        <v>312413</v>
      </c>
      <c r="B78" s="59" t="s">
        <v>817</v>
      </c>
      <c r="C78" s="268">
        <v>0</v>
      </c>
      <c r="D78" s="268">
        <v>0</v>
      </c>
      <c r="E78" s="268">
        <v>21736717.120000001</v>
      </c>
      <c r="F78" s="268">
        <v>21731658</v>
      </c>
      <c r="G78" s="268">
        <v>5059.12</v>
      </c>
      <c r="H78" s="268">
        <v>0</v>
      </c>
      <c r="I78" s="59" t="e">
        <f>IF(A78=#REF!,TRUE,FALSE)</f>
        <v>#REF!</v>
      </c>
      <c r="J78" s="268" t="e">
        <f>#REF!-SUMM!G78</f>
        <v>#REF!</v>
      </c>
      <c r="K78" s="268" t="e">
        <f>#REF!-SUMM!H78</f>
        <v>#REF!</v>
      </c>
      <c r="O78" s="73" t="e">
        <f>G78-#REF!</f>
        <v>#REF!</v>
      </c>
      <c r="P78" s="73" t="e">
        <f>H78-#REF!</f>
        <v>#REF!</v>
      </c>
    </row>
    <row r="79" spans="1:16">
      <c r="A79" s="89">
        <v>312414</v>
      </c>
      <c r="B79" s="59" t="s">
        <v>601</v>
      </c>
      <c r="C79" s="268">
        <v>107676.13</v>
      </c>
      <c r="D79" s="268">
        <v>0</v>
      </c>
      <c r="E79" s="268">
        <v>1477480</v>
      </c>
      <c r="F79" s="268">
        <v>1526674.26</v>
      </c>
      <c r="G79" s="268">
        <v>58481.87</v>
      </c>
      <c r="H79" s="268">
        <v>0</v>
      </c>
      <c r="I79" s="59" t="e">
        <f>IF(A79=#REF!,TRUE,FALSE)</f>
        <v>#REF!</v>
      </c>
      <c r="J79" s="268" t="e">
        <f>#REF!-SUMM!G79</f>
        <v>#REF!</v>
      </c>
      <c r="K79" s="268" t="e">
        <f>#REF!-SUMM!H79</f>
        <v>#REF!</v>
      </c>
      <c r="O79" s="73" t="e">
        <f>G79-#REF!</f>
        <v>#REF!</v>
      </c>
      <c r="P79" s="73" t="e">
        <f>H79-#REF!</f>
        <v>#REF!</v>
      </c>
    </row>
    <row r="80" spans="1:16">
      <c r="A80" s="89">
        <v>312502</v>
      </c>
      <c r="B80" s="59" t="s">
        <v>602</v>
      </c>
      <c r="C80" s="268">
        <v>12329938.09</v>
      </c>
      <c r="D80" s="268">
        <v>0</v>
      </c>
      <c r="E80" s="268">
        <v>4229848.37</v>
      </c>
      <c r="F80" s="268">
        <v>4371839.67</v>
      </c>
      <c r="G80" s="268">
        <v>12187946.789999999</v>
      </c>
      <c r="H80" s="268">
        <v>0</v>
      </c>
      <c r="I80" s="59" t="e">
        <f>IF(A80=#REF!,TRUE,FALSE)</f>
        <v>#REF!</v>
      </c>
      <c r="J80" s="268" t="e">
        <f>#REF!-SUMM!G80</f>
        <v>#REF!</v>
      </c>
      <c r="K80" s="268" t="e">
        <f>#REF!-SUMM!H80</f>
        <v>#REF!</v>
      </c>
      <c r="O80" s="73" t="e">
        <f>G80-#REF!</f>
        <v>#REF!</v>
      </c>
      <c r="P80" s="73" t="e">
        <f>H80-#REF!</f>
        <v>#REF!</v>
      </c>
    </row>
    <row r="81" spans="1:16">
      <c r="A81" s="89">
        <v>312503</v>
      </c>
      <c r="B81" s="59" t="s">
        <v>603</v>
      </c>
      <c r="C81" s="268">
        <v>533713.1</v>
      </c>
      <c r="D81" s="268">
        <v>0</v>
      </c>
      <c r="E81" s="268">
        <v>5399076.3300000001</v>
      </c>
      <c r="F81" s="268">
        <v>1269148.57</v>
      </c>
      <c r="G81" s="268">
        <v>4663640.8600000003</v>
      </c>
      <c r="H81" s="268">
        <v>0</v>
      </c>
      <c r="I81" s="59" t="e">
        <f>IF(A81=#REF!,TRUE,FALSE)</f>
        <v>#REF!</v>
      </c>
      <c r="J81" s="268" t="e">
        <f>#REF!-SUMM!G81</f>
        <v>#REF!</v>
      </c>
      <c r="K81" s="268" t="e">
        <f>#REF!-SUMM!H81</f>
        <v>#REF!</v>
      </c>
      <c r="O81" s="73" t="e">
        <f>G81-#REF!</f>
        <v>#REF!</v>
      </c>
      <c r="P81" s="73" t="e">
        <f>H81-#REF!</f>
        <v>#REF!</v>
      </c>
    </row>
    <row r="82" spans="1:16">
      <c r="A82" s="89">
        <v>312504</v>
      </c>
      <c r="B82" s="59" t="s">
        <v>604</v>
      </c>
      <c r="C82" s="268">
        <v>44485371.039999999</v>
      </c>
      <c r="D82" s="268">
        <v>0</v>
      </c>
      <c r="E82" s="268">
        <v>9655986.3000000007</v>
      </c>
      <c r="F82" s="268">
        <v>18994392.760000002</v>
      </c>
      <c r="G82" s="268">
        <v>35146964.579999998</v>
      </c>
      <c r="H82" s="268">
        <v>0</v>
      </c>
      <c r="I82" s="59" t="e">
        <f>IF(A82=#REF!,TRUE,FALSE)</f>
        <v>#REF!</v>
      </c>
      <c r="J82" s="268" t="e">
        <f>#REF!-SUMM!G82</f>
        <v>#REF!</v>
      </c>
      <c r="K82" s="268" t="e">
        <f>#REF!-SUMM!H82</f>
        <v>#REF!</v>
      </c>
      <c r="O82" s="73" t="e">
        <f>G82-#REF!</f>
        <v>#REF!</v>
      </c>
      <c r="P82" s="73" t="e">
        <f>H82-#REF!</f>
        <v>#REF!</v>
      </c>
    </row>
    <row r="83" spans="1:16">
      <c r="A83" s="89">
        <v>312505</v>
      </c>
      <c r="B83" s="59" t="s">
        <v>897</v>
      </c>
      <c r="C83" s="268">
        <v>10785015.699999999</v>
      </c>
      <c r="D83" s="268">
        <v>0</v>
      </c>
      <c r="E83" s="268">
        <v>10481004.970000001</v>
      </c>
      <c r="F83" s="268">
        <v>13415588.75</v>
      </c>
      <c r="G83" s="268">
        <v>7850431.9199999999</v>
      </c>
      <c r="H83" s="268">
        <v>0</v>
      </c>
      <c r="I83" s="59" t="e">
        <f>IF(A83=#REF!,TRUE,FALSE)</f>
        <v>#REF!</v>
      </c>
      <c r="J83" s="268" t="e">
        <f>#REF!-SUMM!G83</f>
        <v>#REF!</v>
      </c>
      <c r="K83" s="268" t="e">
        <f>#REF!-SUMM!H83</f>
        <v>#REF!</v>
      </c>
      <c r="O83" s="73" t="e">
        <f>G83-#REF!</f>
        <v>#REF!</v>
      </c>
      <c r="P83" s="73" t="e">
        <f>H83-#REF!</f>
        <v>#REF!</v>
      </c>
    </row>
    <row r="84" spans="1:16">
      <c r="A84" s="89">
        <v>312507</v>
      </c>
      <c r="B84" s="59" t="s">
        <v>898</v>
      </c>
      <c r="C84" s="268">
        <v>86037699.25</v>
      </c>
      <c r="D84" s="268">
        <v>0</v>
      </c>
      <c r="E84" s="268">
        <v>222178422</v>
      </c>
      <c r="F84" s="268">
        <v>107041596.70999999</v>
      </c>
      <c r="G84" s="268">
        <v>201174524.53999999</v>
      </c>
      <c r="H84" s="268">
        <v>0</v>
      </c>
      <c r="I84" s="59" t="e">
        <f>IF(A84=#REF!,TRUE,FALSE)</f>
        <v>#REF!</v>
      </c>
      <c r="J84" s="268" t="e">
        <f>#REF!-SUMM!G84</f>
        <v>#REF!</v>
      </c>
      <c r="K84" s="268" t="e">
        <f>#REF!-SUMM!H84</f>
        <v>#REF!</v>
      </c>
      <c r="O84" s="73" t="e">
        <f>G84-#REF!</f>
        <v>#REF!</v>
      </c>
      <c r="P84" s="73" t="e">
        <f>H84-#REF!</f>
        <v>#REF!</v>
      </c>
    </row>
    <row r="85" spans="1:16">
      <c r="A85" s="89">
        <v>312508</v>
      </c>
      <c r="B85" s="59" t="s">
        <v>899</v>
      </c>
      <c r="C85" s="268">
        <v>0</v>
      </c>
      <c r="D85" s="268">
        <v>0</v>
      </c>
      <c r="E85" s="268">
        <v>4491091.7</v>
      </c>
      <c r="F85" s="268">
        <v>679904.58</v>
      </c>
      <c r="G85" s="268">
        <v>3811187.12</v>
      </c>
      <c r="H85" s="268">
        <v>0</v>
      </c>
      <c r="I85" s="59" t="e">
        <f>IF(A85=#REF!,TRUE,FALSE)</f>
        <v>#REF!</v>
      </c>
      <c r="J85" s="268" t="e">
        <f>#REF!-SUMM!G85</f>
        <v>#REF!</v>
      </c>
      <c r="K85" s="268" t="e">
        <f>#REF!-SUMM!H85</f>
        <v>#REF!</v>
      </c>
      <c r="O85" s="73" t="e">
        <f>G85-#REF!</f>
        <v>#REF!</v>
      </c>
      <c r="P85" s="73" t="e">
        <f>H85-#REF!</f>
        <v>#REF!</v>
      </c>
    </row>
    <row r="86" spans="1:16">
      <c r="A86" s="89">
        <v>312509</v>
      </c>
      <c r="B86" s="59" t="s">
        <v>900</v>
      </c>
      <c r="C86" s="268">
        <v>3253632.21</v>
      </c>
      <c r="D86" s="268">
        <v>0</v>
      </c>
      <c r="E86" s="268">
        <v>2711243.77</v>
      </c>
      <c r="F86" s="268">
        <v>1216838.02</v>
      </c>
      <c r="G86" s="268">
        <v>4748037.96</v>
      </c>
      <c r="H86" s="268">
        <v>0</v>
      </c>
      <c r="I86" s="59" t="e">
        <f>IF(A86=#REF!,TRUE,FALSE)</f>
        <v>#REF!</v>
      </c>
      <c r="J86" s="268" t="e">
        <f>#REF!-SUMM!G86</f>
        <v>#REF!</v>
      </c>
      <c r="K86" s="268" t="e">
        <f>#REF!-SUMM!H86</f>
        <v>#REF!</v>
      </c>
      <c r="O86" s="73" t="e">
        <f>G86-#REF!</f>
        <v>#REF!</v>
      </c>
      <c r="P86" s="73" t="e">
        <f>H86-#REF!</f>
        <v>#REF!</v>
      </c>
    </row>
    <row r="87" spans="1:16">
      <c r="A87" s="89">
        <v>312510</v>
      </c>
      <c r="B87" s="59" t="s">
        <v>901</v>
      </c>
      <c r="C87" s="268">
        <v>2845953.66</v>
      </c>
      <c r="D87" s="268">
        <v>0</v>
      </c>
      <c r="E87" s="268">
        <v>33465649.41</v>
      </c>
      <c r="F87" s="268">
        <v>21879762.02</v>
      </c>
      <c r="G87" s="268">
        <v>14431841.050000001</v>
      </c>
      <c r="H87" s="268">
        <v>0</v>
      </c>
      <c r="I87" s="59" t="e">
        <f>IF(A87=#REF!,TRUE,FALSE)</f>
        <v>#REF!</v>
      </c>
      <c r="J87" s="268" t="e">
        <f>#REF!-SUMM!G87</f>
        <v>#REF!</v>
      </c>
      <c r="K87" s="268" t="e">
        <f>#REF!-SUMM!H87</f>
        <v>#REF!</v>
      </c>
      <c r="O87" s="73" t="e">
        <f>G87-#REF!</f>
        <v>#REF!</v>
      </c>
      <c r="P87" s="73" t="e">
        <f>H87-#REF!</f>
        <v>#REF!</v>
      </c>
    </row>
    <row r="88" spans="1:16">
      <c r="A88" s="89">
        <v>312512</v>
      </c>
      <c r="B88" s="59" t="s">
        <v>3129</v>
      </c>
      <c r="C88" s="268">
        <v>112286205.54000001</v>
      </c>
      <c r="D88" s="268">
        <v>0</v>
      </c>
      <c r="E88" s="268">
        <v>51376686.770000003</v>
      </c>
      <c r="F88" s="268">
        <v>28239091.02</v>
      </c>
      <c r="G88" s="268">
        <v>135423801.28999999</v>
      </c>
      <c r="H88" s="268">
        <v>0</v>
      </c>
      <c r="I88" s="59" t="e">
        <f>IF(A88=#REF!,TRUE,FALSE)</f>
        <v>#REF!</v>
      </c>
      <c r="J88" s="268" t="e">
        <f>#REF!-SUMM!G88</f>
        <v>#REF!</v>
      </c>
      <c r="K88" s="268" t="e">
        <f>#REF!-SUMM!H88</f>
        <v>#REF!</v>
      </c>
      <c r="O88" s="73" t="e">
        <f>G88-#REF!</f>
        <v>#REF!</v>
      </c>
      <c r="P88" s="73" t="e">
        <f>H88-#REF!</f>
        <v>#REF!</v>
      </c>
    </row>
    <row r="89" spans="1:16">
      <c r="A89" s="89">
        <v>312513</v>
      </c>
      <c r="B89" s="59" t="s">
        <v>2177</v>
      </c>
      <c r="C89" s="268">
        <v>0</v>
      </c>
      <c r="D89" s="268">
        <v>0</v>
      </c>
      <c r="E89" s="268">
        <v>53085641.509999998</v>
      </c>
      <c r="F89" s="268">
        <v>28989091</v>
      </c>
      <c r="G89" s="268">
        <v>24096550.510000002</v>
      </c>
      <c r="H89" s="268">
        <v>0</v>
      </c>
      <c r="I89" s="59" t="e">
        <f>IF(A89=#REF!,TRUE,FALSE)</f>
        <v>#REF!</v>
      </c>
      <c r="J89" s="268" t="e">
        <f>#REF!-SUMM!G89</f>
        <v>#REF!</v>
      </c>
      <c r="K89" s="268" t="e">
        <f>#REF!-SUMM!H89</f>
        <v>#REF!</v>
      </c>
      <c r="O89" s="73" t="e">
        <f>G89-#REF!</f>
        <v>#REF!</v>
      </c>
      <c r="P89" s="73" t="e">
        <f>H89-#REF!</f>
        <v>#REF!</v>
      </c>
    </row>
    <row r="90" spans="1:16">
      <c r="A90" s="89">
        <v>312602</v>
      </c>
      <c r="B90" s="59" t="s">
        <v>605</v>
      </c>
      <c r="C90" s="268">
        <v>8913278.2699999996</v>
      </c>
      <c r="D90" s="268">
        <v>0</v>
      </c>
      <c r="E90" s="268">
        <v>197460989.5</v>
      </c>
      <c r="F90" s="268">
        <v>194748432.94999999</v>
      </c>
      <c r="G90" s="268">
        <v>11625834.82</v>
      </c>
      <c r="H90" s="268">
        <v>0</v>
      </c>
      <c r="I90" s="59" t="e">
        <f>IF(A90=#REF!,TRUE,FALSE)</f>
        <v>#REF!</v>
      </c>
      <c r="J90" s="268" t="e">
        <f>#REF!-SUMM!G90</f>
        <v>#REF!</v>
      </c>
      <c r="K90" s="268" t="e">
        <f>#REF!-SUMM!H90</f>
        <v>#REF!</v>
      </c>
      <c r="O90" s="73" t="e">
        <f>G90-#REF!</f>
        <v>#REF!</v>
      </c>
      <c r="P90" s="73" t="e">
        <f>H90-#REF!</f>
        <v>#REF!</v>
      </c>
    </row>
    <row r="91" spans="1:16">
      <c r="A91" s="89">
        <v>312603</v>
      </c>
      <c r="B91" s="59" t="s">
        <v>606</v>
      </c>
      <c r="C91" s="268">
        <v>1004415.9</v>
      </c>
      <c r="D91" s="268">
        <v>0</v>
      </c>
      <c r="G91" s="268">
        <v>1004415.9</v>
      </c>
      <c r="H91" s="268">
        <v>0</v>
      </c>
      <c r="I91" s="59" t="e">
        <f>IF(A91=#REF!,TRUE,FALSE)</f>
        <v>#REF!</v>
      </c>
      <c r="J91" s="268" t="e">
        <f>#REF!-SUMM!G91</f>
        <v>#REF!</v>
      </c>
      <c r="K91" s="268" t="e">
        <f>#REF!-SUMM!H91</f>
        <v>#REF!</v>
      </c>
      <c r="O91" s="73" t="e">
        <f>G91-#REF!</f>
        <v>#REF!</v>
      </c>
      <c r="P91" s="73" t="e">
        <f>H91-#REF!</f>
        <v>#REF!</v>
      </c>
    </row>
    <row r="92" spans="1:16">
      <c r="A92" s="89">
        <v>312604</v>
      </c>
      <c r="B92" s="59" t="s">
        <v>607</v>
      </c>
      <c r="C92" s="268">
        <v>15852790.220000001</v>
      </c>
      <c r="D92" s="268">
        <v>0</v>
      </c>
      <c r="E92" s="268">
        <v>128487921.40000001</v>
      </c>
      <c r="F92" s="268">
        <v>130728258.22</v>
      </c>
      <c r="G92" s="268">
        <v>13612453.4</v>
      </c>
      <c r="H92" s="268">
        <v>0</v>
      </c>
      <c r="I92" s="59" t="e">
        <f>IF(A92=#REF!,TRUE,FALSE)</f>
        <v>#REF!</v>
      </c>
      <c r="J92" s="268" t="e">
        <f>#REF!-SUMM!G92</f>
        <v>#REF!</v>
      </c>
      <c r="K92" s="268" t="e">
        <f>#REF!-SUMM!H92</f>
        <v>#REF!</v>
      </c>
      <c r="O92" s="73" t="e">
        <f>G92-#REF!</f>
        <v>#REF!</v>
      </c>
      <c r="P92" s="73" t="e">
        <f>H92-#REF!</f>
        <v>#REF!</v>
      </c>
    </row>
    <row r="93" spans="1:16">
      <c r="A93" s="89">
        <v>312605</v>
      </c>
      <c r="B93" s="59" t="s">
        <v>903</v>
      </c>
      <c r="C93" s="268">
        <v>3928582.28</v>
      </c>
      <c r="D93" s="268">
        <v>0</v>
      </c>
      <c r="F93" s="268">
        <v>144050.5</v>
      </c>
      <c r="G93" s="268">
        <v>3784531.78</v>
      </c>
      <c r="H93" s="268">
        <v>0</v>
      </c>
      <c r="I93" s="59" t="e">
        <f>IF(A93=#REF!,TRUE,FALSE)</f>
        <v>#REF!</v>
      </c>
      <c r="J93" s="268" t="e">
        <f>#REF!-SUMM!G93</f>
        <v>#REF!</v>
      </c>
      <c r="K93" s="268" t="e">
        <f>#REF!-SUMM!H93</f>
        <v>#REF!</v>
      </c>
      <c r="O93" s="73" t="e">
        <f>G93-#REF!</f>
        <v>#REF!</v>
      </c>
      <c r="P93" s="73" t="e">
        <f>H93-#REF!</f>
        <v>#REF!</v>
      </c>
    </row>
    <row r="94" spans="1:16">
      <c r="A94" s="89">
        <v>312607</v>
      </c>
      <c r="B94" s="59" t="s">
        <v>904</v>
      </c>
      <c r="C94" s="268">
        <v>7100</v>
      </c>
      <c r="D94" s="268">
        <v>0</v>
      </c>
      <c r="G94" s="268">
        <v>7100</v>
      </c>
      <c r="H94" s="268">
        <v>0</v>
      </c>
      <c r="I94" s="59" t="e">
        <f>IF(A94=#REF!,TRUE,FALSE)</f>
        <v>#REF!</v>
      </c>
      <c r="J94" s="268" t="e">
        <f>#REF!-SUMM!G94</f>
        <v>#REF!</v>
      </c>
      <c r="K94" s="268" t="e">
        <f>#REF!-SUMM!H94</f>
        <v>#REF!</v>
      </c>
      <c r="O94" s="73" t="e">
        <f>G94-#REF!</f>
        <v>#REF!</v>
      </c>
      <c r="P94" s="73" t="e">
        <f>H94-#REF!</f>
        <v>#REF!</v>
      </c>
    </row>
    <row r="95" spans="1:16">
      <c r="A95" s="89">
        <v>312702</v>
      </c>
      <c r="B95" s="59" t="s">
        <v>608</v>
      </c>
      <c r="C95" s="268">
        <v>0</v>
      </c>
      <c r="D95" s="268">
        <v>0</v>
      </c>
      <c r="E95" s="268">
        <v>1819107.41</v>
      </c>
      <c r="F95" s="268">
        <v>683754.91</v>
      </c>
      <c r="G95" s="268">
        <v>1135352.5</v>
      </c>
      <c r="H95" s="268">
        <v>0</v>
      </c>
      <c r="I95" s="59" t="e">
        <f>IF(A95=#REF!,TRUE,FALSE)</f>
        <v>#REF!</v>
      </c>
      <c r="J95" s="268" t="e">
        <f>#REF!-SUMM!G95</f>
        <v>#REF!</v>
      </c>
      <c r="K95" s="268" t="e">
        <f>#REF!-SUMM!H95</f>
        <v>#REF!</v>
      </c>
      <c r="O95" s="73" t="e">
        <f>G95-#REF!</f>
        <v>#REF!</v>
      </c>
      <c r="P95" s="73" t="e">
        <f>H95-#REF!</f>
        <v>#REF!</v>
      </c>
    </row>
    <row r="96" spans="1:16">
      <c r="A96" s="89">
        <v>312703</v>
      </c>
      <c r="B96" s="59" t="s">
        <v>609</v>
      </c>
      <c r="C96" s="268">
        <v>0</v>
      </c>
      <c r="D96" s="268">
        <v>0</v>
      </c>
      <c r="E96" s="268">
        <v>1722734.41</v>
      </c>
      <c r="F96" s="268">
        <v>498322.17</v>
      </c>
      <c r="G96" s="268">
        <v>1224412.24</v>
      </c>
      <c r="H96" s="268">
        <v>0</v>
      </c>
      <c r="I96" s="59" t="e">
        <f>IF(A96=#REF!,TRUE,FALSE)</f>
        <v>#REF!</v>
      </c>
      <c r="J96" s="268" t="e">
        <f>#REF!-SUMM!G96</f>
        <v>#REF!</v>
      </c>
      <c r="K96" s="268" t="e">
        <f>#REF!-SUMM!H96</f>
        <v>#REF!</v>
      </c>
      <c r="O96" s="73" t="e">
        <f>G96-#REF!</f>
        <v>#REF!</v>
      </c>
      <c r="P96" s="73" t="e">
        <f>H96-#REF!</f>
        <v>#REF!</v>
      </c>
    </row>
    <row r="97" spans="1:16">
      <c r="A97" s="89">
        <v>312704</v>
      </c>
      <c r="B97" s="59" t="s">
        <v>2141</v>
      </c>
      <c r="C97" s="268">
        <v>0</v>
      </c>
      <c r="D97" s="268">
        <v>0</v>
      </c>
      <c r="E97" s="268">
        <v>4166.67</v>
      </c>
      <c r="F97" s="268">
        <v>4166.67</v>
      </c>
      <c r="G97" s="268">
        <v>0</v>
      </c>
      <c r="H97" s="268">
        <v>0</v>
      </c>
      <c r="I97" s="59" t="e">
        <f>IF(A97=#REF!,TRUE,FALSE)</f>
        <v>#REF!</v>
      </c>
      <c r="J97" s="268" t="e">
        <f>#REF!-SUMM!G97</f>
        <v>#REF!</v>
      </c>
      <c r="K97" s="268" t="e">
        <f>#REF!-SUMM!H97</f>
        <v>#REF!</v>
      </c>
      <c r="O97" s="73" t="e">
        <f>G97-#REF!</f>
        <v>#REF!</v>
      </c>
      <c r="P97" s="73" t="e">
        <f>H97-#REF!</f>
        <v>#REF!</v>
      </c>
    </row>
    <row r="98" spans="1:16">
      <c r="A98" s="89">
        <v>312705</v>
      </c>
      <c r="B98" s="59" t="s">
        <v>905</v>
      </c>
      <c r="C98" s="268">
        <v>0</v>
      </c>
      <c r="D98" s="268">
        <v>0</v>
      </c>
      <c r="E98" s="268">
        <v>12000</v>
      </c>
      <c r="F98" s="268">
        <v>12000</v>
      </c>
      <c r="G98" s="268">
        <v>0</v>
      </c>
      <c r="H98" s="268">
        <v>0</v>
      </c>
      <c r="I98" s="59" t="e">
        <f>IF(A98=#REF!,TRUE,FALSE)</f>
        <v>#REF!</v>
      </c>
      <c r="J98" s="268" t="e">
        <f>#REF!-SUMM!G98</f>
        <v>#REF!</v>
      </c>
      <c r="K98" s="268" t="e">
        <f>#REF!-SUMM!H98</f>
        <v>#REF!</v>
      </c>
      <c r="O98" s="73" t="e">
        <f>G98-#REF!</f>
        <v>#REF!</v>
      </c>
      <c r="P98" s="73" t="e">
        <f>H98-#REF!</f>
        <v>#REF!</v>
      </c>
    </row>
    <row r="99" spans="1:16">
      <c r="A99" s="89">
        <v>312706</v>
      </c>
      <c r="B99" s="59" t="s">
        <v>906</v>
      </c>
      <c r="C99" s="268">
        <v>0</v>
      </c>
      <c r="D99" s="268">
        <v>0</v>
      </c>
      <c r="E99" s="268">
        <v>3259537.9</v>
      </c>
      <c r="F99" s="268">
        <v>3024870</v>
      </c>
      <c r="G99" s="268">
        <v>234667.9</v>
      </c>
      <c r="H99" s="268">
        <v>0</v>
      </c>
      <c r="I99" s="59" t="e">
        <f>IF(A99=#REF!,TRUE,FALSE)</f>
        <v>#REF!</v>
      </c>
      <c r="J99" s="268" t="e">
        <f>#REF!-SUMM!G99</f>
        <v>#REF!</v>
      </c>
      <c r="K99" s="268" t="e">
        <f>#REF!-SUMM!H99</f>
        <v>#REF!</v>
      </c>
      <c r="O99" s="73" t="e">
        <f>G99-#REF!</f>
        <v>#REF!</v>
      </c>
      <c r="P99" s="73" t="e">
        <f>H99-#REF!</f>
        <v>#REF!</v>
      </c>
    </row>
    <row r="100" spans="1:16">
      <c r="A100" s="89">
        <v>312707</v>
      </c>
      <c r="B100" s="59" t="s">
        <v>610</v>
      </c>
      <c r="C100" s="268">
        <v>2516053.2999999998</v>
      </c>
      <c r="D100" s="268">
        <v>0</v>
      </c>
      <c r="E100" s="268">
        <v>595888.84</v>
      </c>
      <c r="F100" s="268">
        <v>601063.43999999994</v>
      </c>
      <c r="G100" s="268">
        <v>2510878.7000000002</v>
      </c>
      <c r="H100" s="268">
        <v>0</v>
      </c>
      <c r="I100" s="59" t="e">
        <f>IF(A100=#REF!,TRUE,FALSE)</f>
        <v>#REF!</v>
      </c>
      <c r="J100" s="268" t="e">
        <f>#REF!-SUMM!G100</f>
        <v>#REF!</v>
      </c>
      <c r="K100" s="268" t="e">
        <f>#REF!-SUMM!H100</f>
        <v>#REF!</v>
      </c>
      <c r="O100" s="73" t="e">
        <f>G100-#REF!</f>
        <v>#REF!</v>
      </c>
      <c r="P100" s="73" t="e">
        <f>H100-#REF!</f>
        <v>#REF!</v>
      </c>
    </row>
    <row r="101" spans="1:16">
      <c r="A101" s="89">
        <v>312708</v>
      </c>
      <c r="B101" s="59" t="s">
        <v>611</v>
      </c>
      <c r="C101" s="268">
        <v>0</v>
      </c>
      <c r="D101" s="268">
        <v>0</v>
      </c>
      <c r="E101" s="268">
        <v>1182520</v>
      </c>
      <c r="F101" s="268">
        <v>1055935.67</v>
      </c>
      <c r="G101" s="268">
        <v>126584.33</v>
      </c>
      <c r="H101" s="268">
        <v>0</v>
      </c>
      <c r="I101" s="59" t="e">
        <f>IF(A101=#REF!,TRUE,FALSE)</f>
        <v>#REF!</v>
      </c>
      <c r="J101" s="268" t="e">
        <f>#REF!-SUMM!G101</f>
        <v>#REF!</v>
      </c>
      <c r="K101" s="268" t="e">
        <f>#REF!-SUMM!H101</f>
        <v>#REF!</v>
      </c>
      <c r="O101" s="73" t="e">
        <f>G101-#REF!</f>
        <v>#REF!</v>
      </c>
      <c r="P101" s="73" t="e">
        <f>H101-#REF!</f>
        <v>#REF!</v>
      </c>
    </row>
    <row r="102" spans="1:16">
      <c r="A102" s="89">
        <v>312709</v>
      </c>
      <c r="B102" s="59" t="s">
        <v>307</v>
      </c>
      <c r="C102" s="268">
        <v>0</v>
      </c>
      <c r="D102" s="268">
        <v>0</v>
      </c>
      <c r="E102" s="268">
        <v>12784880</v>
      </c>
      <c r="F102" s="268">
        <v>8991124</v>
      </c>
      <c r="G102" s="268">
        <v>3793756</v>
      </c>
      <c r="H102" s="268">
        <v>0</v>
      </c>
      <c r="I102" s="59" t="e">
        <f>IF(A102=#REF!,TRUE,FALSE)</f>
        <v>#REF!</v>
      </c>
      <c r="J102" s="268" t="e">
        <f>#REF!-SUMM!G102</f>
        <v>#REF!</v>
      </c>
      <c r="K102" s="268" t="e">
        <f>#REF!-SUMM!H102</f>
        <v>#REF!</v>
      </c>
      <c r="O102" s="73" t="e">
        <f>G102-#REF!</f>
        <v>#REF!</v>
      </c>
      <c r="P102" s="73" t="e">
        <f>H102-#REF!</f>
        <v>#REF!</v>
      </c>
    </row>
    <row r="103" spans="1:16">
      <c r="A103" s="89">
        <v>312710</v>
      </c>
      <c r="B103" s="59" t="s">
        <v>907</v>
      </c>
      <c r="C103" s="268">
        <v>2704375.7</v>
      </c>
      <c r="D103" s="268">
        <v>0</v>
      </c>
      <c r="E103" s="268">
        <v>1002913.98</v>
      </c>
      <c r="F103" s="268">
        <v>1187877.1499999999</v>
      </c>
      <c r="G103" s="268">
        <v>2519412.5299999998</v>
      </c>
      <c r="H103" s="268">
        <v>0</v>
      </c>
      <c r="I103" s="59" t="e">
        <f>IF(A103=#REF!,TRUE,FALSE)</f>
        <v>#REF!</v>
      </c>
      <c r="J103" s="268" t="e">
        <f>#REF!-SUMM!G103</f>
        <v>#REF!</v>
      </c>
      <c r="K103" s="268" t="e">
        <f>#REF!-SUMM!H103</f>
        <v>#REF!</v>
      </c>
      <c r="O103" s="73" t="e">
        <f>G103-#REF!</f>
        <v>#REF!</v>
      </c>
      <c r="P103" s="73" t="e">
        <f>H103-#REF!</f>
        <v>#REF!</v>
      </c>
    </row>
    <row r="104" spans="1:16">
      <c r="A104" s="89">
        <v>312711</v>
      </c>
      <c r="B104" s="59" t="s">
        <v>612</v>
      </c>
      <c r="C104" s="268">
        <v>0</v>
      </c>
      <c r="D104" s="268">
        <v>0</v>
      </c>
      <c r="E104" s="268">
        <v>151533.32999999999</v>
      </c>
      <c r="F104" s="268">
        <v>136333.32999999999</v>
      </c>
      <c r="G104" s="268">
        <v>15200</v>
      </c>
      <c r="H104" s="268">
        <v>0</v>
      </c>
      <c r="I104" s="59" t="e">
        <f>IF(A104=#REF!,TRUE,FALSE)</f>
        <v>#REF!</v>
      </c>
      <c r="J104" s="268" t="e">
        <f>#REF!-SUMM!G104</f>
        <v>#REF!</v>
      </c>
      <c r="K104" s="268" t="e">
        <f>#REF!-SUMM!H104</f>
        <v>#REF!</v>
      </c>
      <c r="O104" s="73" t="e">
        <f>G104-#REF!</f>
        <v>#REF!</v>
      </c>
      <c r="P104" s="73" t="e">
        <f>H104-#REF!</f>
        <v>#REF!</v>
      </c>
    </row>
    <row r="105" spans="1:16">
      <c r="A105" s="89">
        <v>331101</v>
      </c>
      <c r="B105" s="59" t="s">
        <v>2142</v>
      </c>
      <c r="C105" s="268">
        <v>0</v>
      </c>
      <c r="D105" s="268">
        <v>0</v>
      </c>
      <c r="E105" s="278">
        <v>395868631.94999999</v>
      </c>
      <c r="F105" s="278">
        <v>370781553.19</v>
      </c>
      <c r="G105" s="278">
        <v>25087078.760000002</v>
      </c>
      <c r="H105" s="268">
        <v>0</v>
      </c>
      <c r="I105" s="59" t="e">
        <f>IF(A105=#REF!,TRUE,FALSE)</f>
        <v>#REF!</v>
      </c>
      <c r="J105" s="268" t="e">
        <f>#REF!-SUMM!G105</f>
        <v>#REF!</v>
      </c>
      <c r="K105" s="268" t="e">
        <f>#REF!-SUMM!H105</f>
        <v>#REF!</v>
      </c>
      <c r="L105" s="268">
        <v>25087078.087067276</v>
      </c>
      <c r="M105" s="268">
        <f>L105-G105</f>
        <v>-0.67293272539973259</v>
      </c>
      <c r="N105" s="268" t="e">
        <f>J105-M105</f>
        <v>#REF!</v>
      </c>
      <c r="O105" s="73" t="e">
        <f>G105-#REF!</f>
        <v>#REF!</v>
      </c>
      <c r="P105" s="73" t="e">
        <f>H105-#REF!</f>
        <v>#REF!</v>
      </c>
    </row>
    <row r="106" spans="1:16">
      <c r="A106" s="89">
        <v>331104</v>
      </c>
      <c r="B106" s="59" t="s">
        <v>2143</v>
      </c>
      <c r="C106" s="268">
        <v>2244595</v>
      </c>
      <c r="D106" s="268">
        <v>0</v>
      </c>
      <c r="E106" s="278">
        <v>13792582.720000001</v>
      </c>
      <c r="F106" s="278">
        <v>15005961.82</v>
      </c>
      <c r="G106" s="278">
        <v>1031215.9</v>
      </c>
      <c r="H106" s="268">
        <v>0</v>
      </c>
      <c r="I106" s="59" t="e">
        <f>IF(A106=#REF!,TRUE,FALSE)</f>
        <v>#REF!</v>
      </c>
      <c r="J106" s="268" t="e">
        <f>#REF!-SUMM!G106</f>
        <v>#REF!</v>
      </c>
      <c r="K106" s="268" t="e">
        <f>#REF!-SUMM!H106</f>
        <v>#REF!</v>
      </c>
      <c r="L106" s="268">
        <v>1031216.1490076166</v>
      </c>
      <c r="M106" s="268">
        <f>L106-G106</f>
        <v>0.2490076165413484</v>
      </c>
      <c r="N106" s="268" t="e">
        <f t="shared" ref="N106:N114" si="0">J106-M106</f>
        <v>#REF!</v>
      </c>
      <c r="O106" s="73" t="e">
        <f>G106-#REF!</f>
        <v>#REF!</v>
      </c>
      <c r="P106" s="73" t="e">
        <f>H106-#REF!</f>
        <v>#REF!</v>
      </c>
    </row>
    <row r="107" spans="1:16">
      <c r="A107" s="89">
        <v>331105</v>
      </c>
      <c r="B107" s="59" t="s">
        <v>2144</v>
      </c>
      <c r="C107" s="268">
        <v>15548601</v>
      </c>
      <c r="D107" s="268">
        <v>0</v>
      </c>
      <c r="E107" s="278">
        <v>262800358.16</v>
      </c>
      <c r="F107" s="278">
        <v>256896083.87</v>
      </c>
      <c r="G107" s="278">
        <v>21452875.289999999</v>
      </c>
      <c r="H107" s="268">
        <v>0</v>
      </c>
      <c r="I107" s="59" t="e">
        <f>IF(A107=#REF!,TRUE,FALSE)</f>
        <v>#REF!</v>
      </c>
      <c r="J107" s="268" t="e">
        <f>#REF!-SUMM!G107</f>
        <v>#REF!</v>
      </c>
      <c r="K107" s="268" t="e">
        <f>#REF!-SUMM!H107</f>
        <v>#REF!</v>
      </c>
      <c r="L107" s="268">
        <v>21452875.308954943</v>
      </c>
      <c r="M107" s="268">
        <f t="shared" ref="M107:M113" si="1">L107-G107</f>
        <v>1.8954943865537643E-2</v>
      </c>
      <c r="N107" s="268" t="e">
        <f t="shared" si="0"/>
        <v>#REF!</v>
      </c>
      <c r="O107" s="73" t="e">
        <f>G107-#REF!</f>
        <v>#REF!</v>
      </c>
      <c r="P107" s="73" t="e">
        <f>H107-#REF!</f>
        <v>#REF!</v>
      </c>
    </row>
    <row r="108" spans="1:16">
      <c r="A108" s="89">
        <v>331107</v>
      </c>
      <c r="B108" s="59" t="s">
        <v>2145</v>
      </c>
      <c r="C108" s="268">
        <v>10689378</v>
      </c>
      <c r="D108" s="268">
        <v>0</v>
      </c>
      <c r="E108" s="278">
        <v>143247724.34999999</v>
      </c>
      <c r="F108" s="278">
        <v>136694209.13999999</v>
      </c>
      <c r="G108" s="278">
        <v>17242893.210000001</v>
      </c>
      <c r="H108" s="268">
        <v>0</v>
      </c>
      <c r="I108" s="59" t="e">
        <f>IF(A108=#REF!,TRUE,FALSE)</f>
        <v>#REF!</v>
      </c>
      <c r="J108" s="268" t="e">
        <f>#REF!-SUMM!G108</f>
        <v>#REF!</v>
      </c>
      <c r="K108" s="268" t="e">
        <f>#REF!-SUMM!H108</f>
        <v>#REF!</v>
      </c>
      <c r="L108" s="268">
        <v>17242891.932595849</v>
      </c>
      <c r="M108" s="268">
        <f t="shared" si="1"/>
        <v>-1.2774041518568993</v>
      </c>
      <c r="N108" s="268" t="e">
        <f t="shared" si="0"/>
        <v>#REF!</v>
      </c>
      <c r="O108" s="73" t="e">
        <f>G108-#REF!</f>
        <v>#REF!</v>
      </c>
      <c r="P108" s="73" t="e">
        <f>H108-#REF!</f>
        <v>#REF!</v>
      </c>
    </row>
    <row r="109" spans="1:16">
      <c r="A109" s="89">
        <v>331108</v>
      </c>
      <c r="B109" s="59" t="s">
        <v>2146</v>
      </c>
      <c r="C109" s="268">
        <v>12743488</v>
      </c>
      <c r="D109" s="268">
        <v>0</v>
      </c>
      <c r="E109" s="278">
        <v>168855665.44</v>
      </c>
      <c r="F109" s="278">
        <v>176948457.61000001</v>
      </c>
      <c r="G109" s="278">
        <v>4650695.83</v>
      </c>
      <c r="H109" s="268">
        <v>0</v>
      </c>
      <c r="I109" s="59" t="e">
        <f>IF(A109=#REF!,TRUE,FALSE)</f>
        <v>#REF!</v>
      </c>
      <c r="J109" s="268" t="e">
        <f>#REF!-SUMM!G109</f>
        <v>#REF!</v>
      </c>
      <c r="K109" s="268" t="e">
        <f>#REF!-SUMM!H109</f>
        <v>#REF!</v>
      </c>
      <c r="L109" s="268">
        <v>4650695.5225566626</v>
      </c>
      <c r="M109" s="268">
        <f t="shared" si="1"/>
        <v>-0.30744333751499653</v>
      </c>
      <c r="N109" s="268" t="e">
        <f t="shared" si="0"/>
        <v>#REF!</v>
      </c>
      <c r="O109" s="73" t="e">
        <f>G109-#REF!</f>
        <v>#REF!</v>
      </c>
      <c r="P109" s="73" t="e">
        <f>H109-#REF!</f>
        <v>#REF!</v>
      </c>
    </row>
    <row r="110" spans="1:16">
      <c r="A110" s="89">
        <v>331109</v>
      </c>
      <c r="B110" s="59" t="s">
        <v>2147</v>
      </c>
      <c r="C110" s="268">
        <v>116830290</v>
      </c>
      <c r="D110" s="268">
        <v>0</v>
      </c>
      <c r="E110" s="278">
        <v>2189875650</v>
      </c>
      <c r="F110" s="278">
        <v>2078125305</v>
      </c>
      <c r="G110" s="278">
        <v>228580635</v>
      </c>
      <c r="H110" s="268">
        <v>0</v>
      </c>
      <c r="I110" s="59" t="e">
        <f>IF(A110=#REF!,TRUE,FALSE)</f>
        <v>#REF!</v>
      </c>
      <c r="J110" s="268" t="e">
        <f>#REF!-SUMM!G110</f>
        <v>#REF!</v>
      </c>
      <c r="K110" s="268" t="e">
        <f>#REF!-SUMM!H110</f>
        <v>#REF!</v>
      </c>
      <c r="L110" s="268">
        <v>228580635.04891586</v>
      </c>
      <c r="M110" s="268">
        <f t="shared" si="1"/>
        <v>4.8915863037109375E-2</v>
      </c>
      <c r="N110" s="268" t="e">
        <f t="shared" si="0"/>
        <v>#REF!</v>
      </c>
      <c r="O110" s="73" t="e">
        <f>G110-#REF!</f>
        <v>#REF!</v>
      </c>
      <c r="P110" s="73" t="e">
        <f>H110-#REF!</f>
        <v>#REF!</v>
      </c>
    </row>
    <row r="111" spans="1:16">
      <c r="A111" s="89">
        <v>342101</v>
      </c>
      <c r="B111" s="59" t="s">
        <v>613</v>
      </c>
      <c r="C111" s="268">
        <v>94794923</v>
      </c>
      <c r="D111" s="268">
        <v>0</v>
      </c>
      <c r="E111" s="278">
        <v>821485764</v>
      </c>
      <c r="F111" s="278">
        <v>854343339</v>
      </c>
      <c r="G111" s="278">
        <v>61937348</v>
      </c>
      <c r="H111" s="268">
        <v>0</v>
      </c>
      <c r="I111" s="59" t="e">
        <f>IF(A111=#REF!,TRUE,FALSE)</f>
        <v>#REF!</v>
      </c>
      <c r="J111" s="268" t="e">
        <f>#REF!-SUMM!G111</f>
        <v>#REF!</v>
      </c>
      <c r="K111" s="268" t="e">
        <f>#REF!-SUMM!H111</f>
        <v>#REF!</v>
      </c>
      <c r="L111" s="268">
        <v>61937347.875195146</v>
      </c>
      <c r="M111" s="268">
        <f t="shared" si="1"/>
        <v>-0.12480485439300537</v>
      </c>
      <c r="N111" s="268" t="e">
        <f t="shared" si="0"/>
        <v>#REF!</v>
      </c>
      <c r="O111" s="73" t="e">
        <f>G111-#REF!</f>
        <v>#REF!</v>
      </c>
      <c r="P111" s="73" t="e">
        <f>H111-#REF!</f>
        <v>#REF!</v>
      </c>
    </row>
    <row r="112" spans="1:16">
      <c r="A112" s="89">
        <v>342102</v>
      </c>
      <c r="B112" s="59" t="s">
        <v>614</v>
      </c>
      <c r="C112" s="268">
        <v>47536157</v>
      </c>
      <c r="D112" s="268">
        <v>0</v>
      </c>
      <c r="E112" s="278">
        <v>382975506</v>
      </c>
      <c r="F112" s="278">
        <v>374976349</v>
      </c>
      <c r="G112" s="278">
        <v>55535314</v>
      </c>
      <c r="H112" s="268">
        <v>0</v>
      </c>
      <c r="I112" s="59" t="e">
        <f>IF(A112=#REF!,TRUE,FALSE)</f>
        <v>#REF!</v>
      </c>
      <c r="J112" s="268" t="e">
        <f>#REF!-SUMM!G112</f>
        <v>#REF!</v>
      </c>
      <c r="K112" s="268" t="e">
        <f>#REF!-SUMM!H112</f>
        <v>#REF!</v>
      </c>
      <c r="L112" s="268">
        <v>55535313.755677462</v>
      </c>
      <c r="M112" s="268">
        <f t="shared" si="1"/>
        <v>-0.24432253837585449</v>
      </c>
      <c r="N112" s="268" t="e">
        <f t="shared" si="0"/>
        <v>#REF!</v>
      </c>
      <c r="O112" s="73" t="e">
        <f>G112-#REF!</f>
        <v>#REF!</v>
      </c>
      <c r="P112" s="73" t="e">
        <f>H112-#REF!</f>
        <v>#REF!</v>
      </c>
    </row>
    <row r="113" spans="1:16">
      <c r="A113" s="89">
        <v>342104</v>
      </c>
      <c r="B113" s="59" t="s">
        <v>914</v>
      </c>
      <c r="C113" s="268">
        <v>39161545</v>
      </c>
      <c r="D113" s="268">
        <v>0</v>
      </c>
      <c r="E113" s="278">
        <v>561592146</v>
      </c>
      <c r="F113" s="278">
        <v>554149486</v>
      </c>
      <c r="G113" s="278">
        <v>46604205</v>
      </c>
      <c r="H113" s="268">
        <v>0</v>
      </c>
      <c r="I113" s="59" t="e">
        <f>IF(A113=#REF!,TRUE,FALSE)</f>
        <v>#REF!</v>
      </c>
      <c r="J113" s="268" t="e">
        <f>#REF!-SUMM!G113</f>
        <v>#REF!</v>
      </c>
      <c r="K113" s="268" t="e">
        <f>#REF!-SUMM!H113</f>
        <v>#REF!</v>
      </c>
      <c r="L113" s="268">
        <v>46604206.12338984</v>
      </c>
      <c r="M113" s="268">
        <f t="shared" si="1"/>
        <v>1.1233898401260376</v>
      </c>
      <c r="N113" s="268" t="e">
        <f t="shared" si="0"/>
        <v>#REF!</v>
      </c>
      <c r="O113" s="73" t="e">
        <f>G113-#REF!</f>
        <v>#REF!</v>
      </c>
      <c r="P113" s="73" t="e">
        <f>H113-#REF!</f>
        <v>#REF!</v>
      </c>
    </row>
    <row r="114" spans="1:16">
      <c r="A114" s="89">
        <v>342107</v>
      </c>
      <c r="B114" s="59" t="s">
        <v>308</v>
      </c>
      <c r="C114" s="268">
        <v>0</v>
      </c>
      <c r="D114" s="268">
        <v>0</v>
      </c>
      <c r="E114" s="278">
        <v>93379862</v>
      </c>
      <c r="F114" s="278">
        <v>85730397</v>
      </c>
      <c r="G114" s="278">
        <v>7649465</v>
      </c>
      <c r="H114" s="268">
        <v>0</v>
      </c>
      <c r="I114" s="59" t="e">
        <f>IF(A114=#REF!,TRUE,FALSE)</f>
        <v>#REF!</v>
      </c>
      <c r="J114" s="268" t="e">
        <f>#REF!-SUMM!G114</f>
        <v>#REF!</v>
      </c>
      <c r="K114" s="268" t="e">
        <f>#REF!-SUMM!H114</f>
        <v>#REF!</v>
      </c>
      <c r="L114" s="268">
        <v>7649465.774036102</v>
      </c>
      <c r="M114" s="268">
        <f>L114-G114</f>
        <v>0.77403610199689865</v>
      </c>
      <c r="N114" s="268" t="e">
        <f t="shared" si="0"/>
        <v>#REF!</v>
      </c>
      <c r="O114" s="73" t="e">
        <f>G114-#REF!</f>
        <v>#REF!</v>
      </c>
      <c r="P114" s="73" t="e">
        <f>H114-#REF!</f>
        <v>#REF!</v>
      </c>
    </row>
    <row r="115" spans="1:16">
      <c r="A115" s="89">
        <v>372001</v>
      </c>
      <c r="B115" s="59" t="s">
        <v>2186</v>
      </c>
      <c r="C115" s="268">
        <v>0</v>
      </c>
      <c r="D115" s="268">
        <v>0</v>
      </c>
      <c r="E115" s="268">
        <v>66497109.25</v>
      </c>
      <c r="G115" s="268">
        <v>66497109.25</v>
      </c>
      <c r="H115" s="268">
        <v>0</v>
      </c>
      <c r="I115" s="59" t="e">
        <f>IF(A115=#REF!,TRUE,FALSE)</f>
        <v>#REF!</v>
      </c>
      <c r="J115" s="268" t="e">
        <f>#REF!-SUMM!G115</f>
        <v>#REF!</v>
      </c>
      <c r="K115" s="268" t="e">
        <f>#REF!-SUMM!H115</f>
        <v>#REF!</v>
      </c>
      <c r="L115" s="268">
        <f>SUM(L105:L114)</f>
        <v>469771725.57739675</v>
      </c>
      <c r="O115" s="73" t="e">
        <f>G115-#REF!</f>
        <v>#REF!</v>
      </c>
      <c r="P115" s="73" t="e">
        <f>H115-#REF!</f>
        <v>#REF!</v>
      </c>
    </row>
    <row r="116" spans="1:16">
      <c r="A116" s="269" t="s">
        <v>496</v>
      </c>
      <c r="B116" s="270" t="s">
        <v>479</v>
      </c>
      <c r="C116" s="268">
        <v>8181711.8200000003</v>
      </c>
      <c r="D116" s="268">
        <v>966693156.9799999</v>
      </c>
      <c r="E116" s="268">
        <v>5053173191.0500002</v>
      </c>
      <c r="F116" s="268">
        <v>5590771542.79</v>
      </c>
      <c r="G116" s="268">
        <v>26310449.020000003</v>
      </c>
      <c r="H116" s="268">
        <v>1522420245.9200003</v>
      </c>
      <c r="I116" s="59" t="e">
        <f>IF(A116=#REF!,TRUE,FALSE)</f>
        <v>#REF!</v>
      </c>
      <c r="J116" s="268" t="e">
        <f>#REF!-SUMM!G116</f>
        <v>#REF!</v>
      </c>
      <c r="K116" s="268" t="e">
        <f>#REF!-SUMM!H116</f>
        <v>#REF!</v>
      </c>
      <c r="O116" s="73" t="e">
        <f>G116-#REF!</f>
        <v>#REF!</v>
      </c>
      <c r="P116" s="73" t="e">
        <f>H116-#REF!</f>
        <v>#REF!</v>
      </c>
    </row>
    <row r="117" spans="1:16">
      <c r="A117" s="269" t="s">
        <v>497</v>
      </c>
      <c r="B117" s="270" t="s">
        <v>480</v>
      </c>
      <c r="C117" s="268">
        <v>133177044.45000002</v>
      </c>
      <c r="D117" s="268">
        <v>27753571.650000002</v>
      </c>
      <c r="E117" s="268">
        <v>1271499606.3800011</v>
      </c>
      <c r="F117" s="268">
        <v>1383545924.6400011</v>
      </c>
      <c r="G117" s="268">
        <v>85522376.480000019</v>
      </c>
      <c r="H117" s="268">
        <v>92145221.939999968</v>
      </c>
      <c r="I117" s="59" t="e">
        <f>IF(A117=#REF!,TRUE,FALSE)</f>
        <v>#REF!</v>
      </c>
      <c r="J117" s="268" t="e">
        <f>#REF!-SUMM!G117</f>
        <v>#REF!</v>
      </c>
      <c r="K117" s="268" t="e">
        <f>#REF!-SUMM!H117</f>
        <v>#REF!</v>
      </c>
      <c r="O117" s="73" t="e">
        <f>G117-#REF!</f>
        <v>#REF!</v>
      </c>
      <c r="P117" s="73" t="e">
        <f>H117-#REF!</f>
        <v>#REF!</v>
      </c>
    </row>
    <row r="118" spans="1:16">
      <c r="A118" s="89" t="s">
        <v>2168</v>
      </c>
      <c r="B118" s="59" t="s">
        <v>477</v>
      </c>
      <c r="C118" s="268">
        <v>0</v>
      </c>
      <c r="D118" s="268">
        <v>0</v>
      </c>
      <c r="F118" s="268">
        <v>4414140</v>
      </c>
      <c r="G118" s="268">
        <v>0</v>
      </c>
      <c r="H118" s="268">
        <v>4414140</v>
      </c>
      <c r="I118" s="59" t="e">
        <f>IF(A118=#REF!,TRUE,FALSE)</f>
        <v>#REF!</v>
      </c>
      <c r="J118" s="268" t="e">
        <f>#REF!-SUMM!G118</f>
        <v>#REF!</v>
      </c>
      <c r="K118" s="268" t="e">
        <f>#REF!-SUMM!H118</f>
        <v>#REF!</v>
      </c>
      <c r="O118" s="73" t="e">
        <f>G118-#REF!</f>
        <v>#REF!</v>
      </c>
      <c r="P118" s="73" t="e">
        <f>H118-#REF!</f>
        <v>#REF!</v>
      </c>
    </row>
    <row r="119" spans="1:16">
      <c r="A119" s="89" t="s">
        <v>1699</v>
      </c>
      <c r="B119" s="59" t="s">
        <v>1700</v>
      </c>
      <c r="C119" s="268">
        <v>0</v>
      </c>
      <c r="D119" s="268">
        <v>0</v>
      </c>
      <c r="E119" s="268">
        <v>4947087</v>
      </c>
      <c r="F119" s="268">
        <v>9738535</v>
      </c>
      <c r="G119" s="268">
        <v>0</v>
      </c>
      <c r="H119" s="268">
        <v>4791448</v>
      </c>
      <c r="I119" s="59" t="e">
        <f>IF(A119=#REF!,TRUE,FALSE)</f>
        <v>#REF!</v>
      </c>
      <c r="J119" s="268" t="e">
        <f>#REF!-SUMM!G119</f>
        <v>#REF!</v>
      </c>
      <c r="K119" s="268" t="e">
        <f>#REF!-SUMM!H119</f>
        <v>#REF!</v>
      </c>
      <c r="O119" s="73" t="e">
        <f>G119-#REF!</f>
        <v>#REF!</v>
      </c>
      <c r="P119" s="73" t="e">
        <f>H119-#REF!</f>
        <v>#REF!</v>
      </c>
    </row>
    <row r="120" spans="1:16">
      <c r="A120" s="89" t="s">
        <v>410</v>
      </c>
      <c r="B120" s="59" t="s">
        <v>286</v>
      </c>
      <c r="C120" s="268">
        <v>0</v>
      </c>
      <c r="D120" s="268">
        <v>0</v>
      </c>
      <c r="F120" s="268">
        <v>102060</v>
      </c>
      <c r="G120" s="268">
        <v>0</v>
      </c>
      <c r="H120" s="268">
        <v>102060</v>
      </c>
      <c r="I120" s="59" t="e">
        <f>IF(A120=#REF!,TRUE,FALSE)</f>
        <v>#REF!</v>
      </c>
      <c r="J120" s="268" t="e">
        <f>#REF!-SUMM!G120</f>
        <v>#REF!</v>
      </c>
      <c r="K120" s="268" t="e">
        <f>#REF!-SUMM!H120</f>
        <v>#REF!</v>
      </c>
      <c r="O120" s="73" t="e">
        <f>G120-#REF!</f>
        <v>#REF!</v>
      </c>
      <c r="P120" s="73" t="e">
        <f>H120-#REF!</f>
        <v>#REF!</v>
      </c>
    </row>
    <row r="121" spans="1:16">
      <c r="A121" s="89" t="s">
        <v>2167</v>
      </c>
      <c r="B121" s="59" t="s">
        <v>484</v>
      </c>
      <c r="C121" s="268">
        <v>0</v>
      </c>
      <c r="D121" s="268">
        <v>0</v>
      </c>
      <c r="F121" s="268">
        <v>14443161</v>
      </c>
      <c r="G121" s="268">
        <v>0</v>
      </c>
      <c r="H121" s="268">
        <v>14443161</v>
      </c>
      <c r="I121" s="59" t="e">
        <f>IF(A121=#REF!,TRUE,FALSE)</f>
        <v>#REF!</v>
      </c>
      <c r="J121" s="268" t="e">
        <f>#REF!-SUMM!G121</f>
        <v>#REF!</v>
      </c>
      <c r="K121" s="268" t="e">
        <f>#REF!-SUMM!H121</f>
        <v>#REF!</v>
      </c>
      <c r="O121" s="73" t="e">
        <f>G121-#REF!</f>
        <v>#REF!</v>
      </c>
      <c r="P121" s="73" t="e">
        <f>H121-#REF!</f>
        <v>#REF!</v>
      </c>
    </row>
    <row r="122" spans="1:16">
      <c r="A122" s="89" t="s">
        <v>1701</v>
      </c>
      <c r="B122" s="59" t="s">
        <v>1702</v>
      </c>
      <c r="C122" s="268">
        <v>0</v>
      </c>
      <c r="D122" s="268">
        <v>0</v>
      </c>
      <c r="E122" s="268">
        <v>1788104.56</v>
      </c>
      <c r="F122" s="268">
        <v>1833940.56</v>
      </c>
      <c r="G122" s="268">
        <v>0</v>
      </c>
      <c r="H122" s="268">
        <v>45836</v>
      </c>
      <c r="I122" s="59" t="e">
        <f>IF(A122=#REF!,TRUE,FALSE)</f>
        <v>#REF!</v>
      </c>
      <c r="J122" s="268" t="e">
        <f>#REF!-SUMM!G122</f>
        <v>#REF!</v>
      </c>
      <c r="K122" s="268" t="e">
        <f>#REF!-SUMM!H122</f>
        <v>#REF!</v>
      </c>
      <c r="O122" s="73" t="e">
        <f>G122-#REF!</f>
        <v>#REF!</v>
      </c>
      <c r="P122" s="73" t="e">
        <f>H122-#REF!</f>
        <v>#REF!</v>
      </c>
    </row>
    <row r="123" spans="1:16">
      <c r="A123" s="89" t="s">
        <v>869</v>
      </c>
      <c r="B123" s="59" t="s">
        <v>1703</v>
      </c>
      <c r="C123" s="268">
        <v>0</v>
      </c>
      <c r="D123" s="268">
        <v>0</v>
      </c>
      <c r="E123" s="278">
        <v>1305821730.1600001</v>
      </c>
      <c r="F123" s="278">
        <v>1989710704.1099999</v>
      </c>
      <c r="G123" s="268">
        <v>0</v>
      </c>
      <c r="H123" s="268">
        <f>F123-E123</f>
        <v>683888973.94999981</v>
      </c>
      <c r="I123" s="59" t="e">
        <f>IF(A123=#REF!,TRUE,FALSE)</f>
        <v>#REF!</v>
      </c>
      <c r="J123" s="268" t="e">
        <f>#REF!-SUMM!G123</f>
        <v>#REF!</v>
      </c>
      <c r="K123" s="268" t="e">
        <f>#REF!-SUMM!H123</f>
        <v>#REF!</v>
      </c>
      <c r="O123" s="73" t="e">
        <f>G123-#REF!</f>
        <v>#REF!</v>
      </c>
      <c r="P123" s="73" t="e">
        <f>H123-#REF!</f>
        <v>#REF!</v>
      </c>
    </row>
    <row r="124" spans="1:16">
      <c r="A124" s="89" t="s">
        <v>486</v>
      </c>
      <c r="B124" s="59" t="s">
        <v>487</v>
      </c>
      <c r="C124" s="268">
        <v>0</v>
      </c>
      <c r="D124" s="268">
        <v>0</v>
      </c>
      <c r="E124" s="268">
        <v>23250</v>
      </c>
      <c r="F124" s="268">
        <v>23250</v>
      </c>
      <c r="G124" s="268">
        <v>0</v>
      </c>
      <c r="H124" s="268">
        <v>0</v>
      </c>
      <c r="I124" s="59" t="e">
        <f>IF(A124=#REF!,TRUE,FALSE)</f>
        <v>#REF!</v>
      </c>
      <c r="J124" s="268" t="e">
        <f>#REF!-SUMM!G124</f>
        <v>#REF!</v>
      </c>
      <c r="K124" s="268" t="e">
        <f>#REF!-SUMM!H124</f>
        <v>#REF!</v>
      </c>
      <c r="O124" s="73" t="e">
        <f>G124-#REF!</f>
        <v>#REF!</v>
      </c>
      <c r="P124" s="73" t="e">
        <f>H124-#REF!</f>
        <v>#REF!</v>
      </c>
    </row>
    <row r="125" spans="1:16">
      <c r="A125" s="89" t="s">
        <v>2178</v>
      </c>
      <c r="B125" s="59" t="s">
        <v>2169</v>
      </c>
      <c r="C125" s="268">
        <v>0</v>
      </c>
      <c r="D125" s="268">
        <v>0</v>
      </c>
      <c r="E125" s="268">
        <v>810427.25</v>
      </c>
      <c r="F125" s="268">
        <v>810427.25</v>
      </c>
      <c r="G125" s="268">
        <v>0</v>
      </c>
      <c r="H125" s="268">
        <v>0</v>
      </c>
      <c r="I125" s="59" t="e">
        <f>IF(A125=#REF!,TRUE,FALSE)</f>
        <v>#REF!</v>
      </c>
      <c r="J125" s="268" t="e">
        <f>#REF!-SUMM!G125</f>
        <v>#REF!</v>
      </c>
      <c r="K125" s="268" t="e">
        <f>#REF!-SUMM!H125</f>
        <v>#REF!</v>
      </c>
      <c r="O125" s="73" t="e">
        <f>G125-#REF!</f>
        <v>#REF!</v>
      </c>
      <c r="P125" s="73" t="e">
        <f>H125-#REF!</f>
        <v>#REF!</v>
      </c>
    </row>
    <row r="126" spans="1:16">
      <c r="A126" s="269" t="s">
        <v>498</v>
      </c>
      <c r="B126" s="270" t="s">
        <v>475</v>
      </c>
      <c r="C126" s="268">
        <v>6305513.1100000003</v>
      </c>
      <c r="D126" s="268">
        <v>253402308.42000002</v>
      </c>
      <c r="E126" s="268">
        <v>194111085.68000001</v>
      </c>
      <c r="F126" s="268">
        <v>202080908.96000001</v>
      </c>
      <c r="G126" s="268">
        <v>6323623.1100000003</v>
      </c>
      <c r="H126" s="268">
        <v>261390241.69999999</v>
      </c>
      <c r="I126" s="59" t="e">
        <f>IF(A126=#REF!,TRUE,FALSE)</f>
        <v>#REF!</v>
      </c>
      <c r="J126" s="268" t="e">
        <f>#REF!-SUMM!G126</f>
        <v>#REF!</v>
      </c>
      <c r="K126" s="268" t="e">
        <f>#REF!-SUMM!H126</f>
        <v>#REF!</v>
      </c>
      <c r="O126" s="73" t="e">
        <f>G126-#REF!</f>
        <v>#REF!</v>
      </c>
      <c r="P126" s="73" t="e">
        <f>H126-#REF!</f>
        <v>#REF!</v>
      </c>
    </row>
    <row r="127" spans="1:16">
      <c r="A127" s="89">
        <v>409003</v>
      </c>
      <c r="B127" s="59" t="s">
        <v>488</v>
      </c>
      <c r="C127" s="268">
        <v>0</v>
      </c>
      <c r="D127" s="268">
        <v>0</v>
      </c>
      <c r="E127" s="268">
        <v>5128490.58</v>
      </c>
      <c r="F127" s="268">
        <v>5128490.58</v>
      </c>
      <c r="G127" s="268">
        <v>0</v>
      </c>
      <c r="H127" s="268">
        <v>0</v>
      </c>
      <c r="I127" s="59" t="e">
        <f>IF(A127=#REF!,TRUE,FALSE)</f>
        <v>#REF!</v>
      </c>
      <c r="J127" s="268" t="e">
        <f>#REF!-SUMM!G127</f>
        <v>#REF!</v>
      </c>
      <c r="K127" s="268" t="e">
        <f>#REF!-SUMM!H127</f>
        <v>#REF!</v>
      </c>
      <c r="O127" s="73" t="e">
        <f>G127-#REF!</f>
        <v>#REF!</v>
      </c>
      <c r="P127" s="73" t="e">
        <f>H127-#REF!</f>
        <v>#REF!</v>
      </c>
    </row>
    <row r="128" spans="1:16">
      <c r="A128" s="89">
        <v>409005</v>
      </c>
      <c r="B128" s="59" t="s">
        <v>489</v>
      </c>
      <c r="C128" s="268">
        <v>0</v>
      </c>
      <c r="D128" s="268">
        <v>0</v>
      </c>
      <c r="E128" s="268">
        <v>812618.66</v>
      </c>
      <c r="F128" s="268">
        <v>812618.66</v>
      </c>
      <c r="G128" s="268">
        <v>0</v>
      </c>
      <c r="H128" s="268">
        <v>0</v>
      </c>
      <c r="I128" s="59" t="e">
        <f>IF(A128=#REF!,TRUE,FALSE)</f>
        <v>#REF!</v>
      </c>
      <c r="J128" s="268" t="e">
        <f>#REF!-SUMM!G128</f>
        <v>#REF!</v>
      </c>
      <c r="K128" s="268" t="e">
        <f>#REF!-SUMM!H128</f>
        <v>#REF!</v>
      </c>
      <c r="O128" s="73" t="e">
        <f>G128-#REF!</f>
        <v>#REF!</v>
      </c>
      <c r="P128" s="73" t="e">
        <f>H128-#REF!</f>
        <v>#REF!</v>
      </c>
    </row>
    <row r="129" spans="1:16">
      <c r="A129" s="89">
        <v>409006</v>
      </c>
      <c r="B129" s="59" t="s">
        <v>490</v>
      </c>
      <c r="C129" s="268">
        <v>0</v>
      </c>
      <c r="D129" s="268">
        <v>0</v>
      </c>
      <c r="E129" s="268">
        <v>471946.5</v>
      </c>
      <c r="F129" s="268">
        <v>471946.5</v>
      </c>
      <c r="G129" s="268">
        <v>0</v>
      </c>
      <c r="H129" s="268">
        <v>0</v>
      </c>
      <c r="I129" s="59" t="e">
        <f>IF(A129=#REF!,TRUE,FALSE)</f>
        <v>#REF!</v>
      </c>
      <c r="J129" s="268" t="e">
        <f>#REF!-SUMM!G129</f>
        <v>#REF!</v>
      </c>
      <c r="K129" s="268" t="e">
        <f>#REF!-SUMM!H129</f>
        <v>#REF!</v>
      </c>
      <c r="O129" s="73" t="e">
        <f>G129-#REF!</f>
        <v>#REF!</v>
      </c>
      <c r="P129" s="73" t="e">
        <f>H129-#REF!</f>
        <v>#REF!</v>
      </c>
    </row>
    <row r="130" spans="1:16">
      <c r="A130" s="269" t="s">
        <v>499</v>
      </c>
      <c r="B130" s="270" t="s">
        <v>481</v>
      </c>
      <c r="C130" s="268">
        <v>1006154809.0599998</v>
      </c>
      <c r="D130" s="268">
        <v>16560891.059999999</v>
      </c>
      <c r="E130" s="268">
        <v>6961043957.7000017</v>
      </c>
      <c r="F130" s="268">
        <v>6869276101.7599974</v>
      </c>
      <c r="G130" s="268">
        <v>1089155633.7900004</v>
      </c>
      <c r="H130" s="268">
        <v>7793859.8499999996</v>
      </c>
      <c r="I130" s="59" t="e">
        <f>IF(A130=#REF!,TRUE,FALSE)</f>
        <v>#REF!</v>
      </c>
      <c r="J130" s="268" t="e">
        <f>#REF!-SUMM!G130</f>
        <v>#REF!</v>
      </c>
      <c r="K130" s="268" t="e">
        <f>#REF!-SUMM!H130</f>
        <v>#REF!</v>
      </c>
      <c r="O130" s="73" t="e">
        <f>G130-#REF!</f>
        <v>#REF!</v>
      </c>
      <c r="P130" s="73" t="e">
        <f>H130-#REF!</f>
        <v>#REF!</v>
      </c>
    </row>
    <row r="131" spans="1:16">
      <c r="A131" s="269" t="s">
        <v>500</v>
      </c>
      <c r="B131" s="270" t="s">
        <v>482</v>
      </c>
      <c r="C131" s="268">
        <v>8812095.7899999991</v>
      </c>
      <c r="D131" s="268">
        <v>2578306.0499999998</v>
      </c>
      <c r="E131" s="268">
        <v>939130135.63999999</v>
      </c>
      <c r="F131" s="268">
        <v>931744350.23000002</v>
      </c>
      <c r="G131" s="268">
        <v>19952632.100000001</v>
      </c>
      <c r="H131" s="268">
        <v>6333056.9500000002</v>
      </c>
      <c r="I131" s="59" t="e">
        <f>IF(A131=#REF!,TRUE,FALSE)</f>
        <v>#REF!</v>
      </c>
      <c r="J131" s="268" t="e">
        <f>#REF!-SUMM!G131</f>
        <v>#REF!</v>
      </c>
      <c r="K131" s="268" t="e">
        <f>#REF!-SUMM!H131</f>
        <v>#REF!</v>
      </c>
      <c r="O131" s="73" t="e">
        <f>G131-#REF!</f>
        <v>#REF!</v>
      </c>
      <c r="P131" s="73" t="e">
        <f>H131-#REF!</f>
        <v>#REF!</v>
      </c>
    </row>
    <row r="132" spans="1:16">
      <c r="A132" s="89" t="s">
        <v>866</v>
      </c>
      <c r="B132" s="59" t="s">
        <v>867</v>
      </c>
      <c r="C132" s="268">
        <v>0</v>
      </c>
      <c r="D132" s="268">
        <v>0</v>
      </c>
      <c r="E132" s="268">
        <v>592488</v>
      </c>
      <c r="G132" s="268">
        <v>592488</v>
      </c>
      <c r="H132" s="268">
        <v>0</v>
      </c>
      <c r="I132" s="59" t="e">
        <f>IF(A132=#REF!,TRUE,FALSE)</f>
        <v>#REF!</v>
      </c>
      <c r="J132" s="268" t="e">
        <f>#REF!-SUMM!G132</f>
        <v>#REF!</v>
      </c>
      <c r="K132" s="268" t="e">
        <f>#REF!-SUMM!H132</f>
        <v>#REF!</v>
      </c>
      <c r="O132" s="73" t="e">
        <f>G132-#REF!</f>
        <v>#REF!</v>
      </c>
      <c r="P132" s="73" t="e">
        <f>H132-#REF!</f>
        <v>#REF!</v>
      </c>
    </row>
    <row r="133" spans="1:16">
      <c r="A133" s="89" t="s">
        <v>528</v>
      </c>
      <c r="B133" s="59" t="s">
        <v>1703</v>
      </c>
      <c r="C133" s="268">
        <v>0</v>
      </c>
      <c r="D133" s="268">
        <v>0</v>
      </c>
      <c r="E133" s="59">
        <v>2.15</v>
      </c>
      <c r="F133" s="59">
        <v>2.15</v>
      </c>
      <c r="G133" s="268">
        <v>0</v>
      </c>
      <c r="H133" s="268">
        <v>0</v>
      </c>
      <c r="I133" s="59" t="e">
        <f>IF(A133=#REF!,TRUE,FALSE)</f>
        <v>#REF!</v>
      </c>
      <c r="J133" s="268" t="e">
        <f>#REF!-SUMM!G133</f>
        <v>#REF!</v>
      </c>
      <c r="K133" s="268" t="e">
        <f>#REF!-SUMM!H133</f>
        <v>#REF!</v>
      </c>
      <c r="O133" s="73" t="e">
        <f>G133-#REF!</f>
        <v>#REF!</v>
      </c>
      <c r="P133" s="73" t="e">
        <f>H133-#REF!</f>
        <v>#REF!</v>
      </c>
    </row>
    <row r="134" spans="1:16">
      <c r="A134" s="89" t="s">
        <v>529</v>
      </c>
      <c r="B134" s="59" t="s">
        <v>530</v>
      </c>
      <c r="C134" s="268">
        <v>0</v>
      </c>
      <c r="D134" s="268">
        <v>0</v>
      </c>
      <c r="E134" s="268">
        <v>79980049.189999998</v>
      </c>
      <c r="F134" s="268">
        <v>15144799</v>
      </c>
      <c r="G134" s="268">
        <v>64835250.189999998</v>
      </c>
      <c r="H134" s="268">
        <v>0</v>
      </c>
      <c r="I134" s="59" t="e">
        <f>IF(A134=#REF!,TRUE,FALSE)</f>
        <v>#REF!</v>
      </c>
      <c r="J134" s="268" t="e">
        <f>#REF!-SUMM!G134</f>
        <v>#REF!</v>
      </c>
      <c r="K134" s="268" t="e">
        <f>#REF!-SUMM!H134</f>
        <v>#REF!</v>
      </c>
      <c r="O134" s="73" t="e">
        <f>G134-#REF!</f>
        <v>#REF!</v>
      </c>
      <c r="P134" s="73" t="e">
        <f>H134-#REF!</f>
        <v>#REF!</v>
      </c>
    </row>
    <row r="135" spans="1:16">
      <c r="A135" s="89" t="s">
        <v>465</v>
      </c>
      <c r="B135" s="59" t="s">
        <v>466</v>
      </c>
      <c r="C135" s="268">
        <v>0</v>
      </c>
      <c r="D135" s="268">
        <v>0</v>
      </c>
      <c r="E135" s="268">
        <v>424336338</v>
      </c>
      <c r="F135" s="268">
        <v>219273620</v>
      </c>
      <c r="G135" s="268">
        <v>205062718</v>
      </c>
      <c r="H135" s="268">
        <v>0</v>
      </c>
      <c r="I135" s="59" t="e">
        <f>IF(A135=#REF!,TRUE,FALSE)</f>
        <v>#REF!</v>
      </c>
      <c r="J135" s="268" t="e">
        <f>#REF!-SUMM!G135</f>
        <v>#REF!</v>
      </c>
      <c r="K135" s="268" t="e">
        <f>#REF!-SUMM!H135</f>
        <v>#REF!</v>
      </c>
      <c r="O135" s="73" t="e">
        <f>G135-#REF!</f>
        <v>#REF!</v>
      </c>
      <c r="P135" s="73" t="e">
        <f>H135-#REF!</f>
        <v>#REF!</v>
      </c>
    </row>
    <row r="136" spans="1:16">
      <c r="A136" s="89" t="s">
        <v>2148</v>
      </c>
      <c r="B136" s="59" t="s">
        <v>484</v>
      </c>
      <c r="C136" s="268">
        <v>0</v>
      </c>
      <c r="D136" s="268">
        <v>0</v>
      </c>
      <c r="E136" s="268">
        <v>14443161</v>
      </c>
      <c r="G136" s="268">
        <v>14443161</v>
      </c>
      <c r="H136" s="268">
        <v>0</v>
      </c>
      <c r="I136" s="59" t="e">
        <f>IF(A136=#REF!,TRUE,FALSE)</f>
        <v>#REF!</v>
      </c>
      <c r="J136" s="268" t="e">
        <f>#REF!-SUMM!G136</f>
        <v>#REF!</v>
      </c>
      <c r="K136" s="268" t="e">
        <f>#REF!-SUMM!H136</f>
        <v>#REF!</v>
      </c>
      <c r="O136" s="73" t="e">
        <f>G136-#REF!</f>
        <v>#REF!</v>
      </c>
      <c r="P136" s="73" t="e">
        <f>H136-#REF!</f>
        <v>#REF!</v>
      </c>
    </row>
    <row r="137" spans="1:16">
      <c r="A137" s="89" t="s">
        <v>868</v>
      </c>
      <c r="B137" s="59" t="s">
        <v>518</v>
      </c>
      <c r="C137" s="268">
        <v>0</v>
      </c>
      <c r="D137" s="268">
        <v>0</v>
      </c>
      <c r="E137" s="268">
        <v>226645701.59999999</v>
      </c>
      <c r="F137" s="268">
        <v>177976900</v>
      </c>
      <c r="G137" s="268">
        <v>48668801.600000001</v>
      </c>
      <c r="H137" s="268">
        <v>0</v>
      </c>
      <c r="I137" s="59" t="e">
        <f>IF(A137=#REF!,TRUE,FALSE)</f>
        <v>#REF!</v>
      </c>
      <c r="J137" s="268" t="e">
        <f>#REF!-SUMM!G137</f>
        <v>#REF!</v>
      </c>
      <c r="K137" s="268" t="e">
        <f>#REF!-SUMM!H137</f>
        <v>#REF!</v>
      </c>
      <c r="O137" s="73" t="e">
        <f>G137-#REF!</f>
        <v>#REF!</v>
      </c>
      <c r="P137" s="73" t="e">
        <f>H137-#REF!</f>
        <v>#REF!</v>
      </c>
    </row>
    <row r="138" spans="1:16">
      <c r="A138" s="89" t="s">
        <v>467</v>
      </c>
      <c r="B138" s="59" t="s">
        <v>468</v>
      </c>
      <c r="C138" s="268">
        <v>0</v>
      </c>
      <c r="D138" s="268">
        <v>0</v>
      </c>
      <c r="E138" s="268">
        <v>1050000</v>
      </c>
      <c r="G138" s="268">
        <v>1050000</v>
      </c>
      <c r="H138" s="268">
        <v>0</v>
      </c>
      <c r="I138" s="59" t="e">
        <f>IF(A138=#REF!,TRUE,FALSE)</f>
        <v>#REF!</v>
      </c>
      <c r="J138" s="268" t="e">
        <f>#REF!-SUMM!G138</f>
        <v>#REF!</v>
      </c>
      <c r="K138" s="268" t="e">
        <f>#REF!-SUMM!H138</f>
        <v>#REF!</v>
      </c>
      <c r="O138" s="73" t="e">
        <f>G138-#REF!</f>
        <v>#REF!</v>
      </c>
      <c r="P138" s="73" t="e">
        <f>H138-#REF!</f>
        <v>#REF!</v>
      </c>
    </row>
    <row r="139" spans="1:16">
      <c r="A139" s="89" t="s">
        <v>2149</v>
      </c>
      <c r="B139" s="59" t="s">
        <v>867</v>
      </c>
      <c r="C139" s="268">
        <v>0</v>
      </c>
      <c r="D139" s="268">
        <v>0</v>
      </c>
      <c r="E139" s="268">
        <v>196560</v>
      </c>
      <c r="G139" s="268">
        <v>196560</v>
      </c>
      <c r="H139" s="268">
        <v>0</v>
      </c>
      <c r="I139" s="59" t="e">
        <f>IF(A139=#REF!,TRUE,FALSE)</f>
        <v>#REF!</v>
      </c>
      <c r="J139" s="268" t="e">
        <f>#REF!-SUMM!G139</f>
        <v>#REF!</v>
      </c>
      <c r="K139" s="268" t="e">
        <f>#REF!-SUMM!H139</f>
        <v>#REF!</v>
      </c>
      <c r="O139" s="73" t="e">
        <f>G139-#REF!</f>
        <v>#REF!</v>
      </c>
      <c r="P139" s="73" t="e">
        <f>H139-#REF!</f>
        <v>#REF!</v>
      </c>
    </row>
    <row r="140" spans="1:16">
      <c r="A140" s="89">
        <v>415000</v>
      </c>
      <c r="B140" s="59" t="s">
        <v>148</v>
      </c>
      <c r="C140" s="268">
        <v>13012277.949999999</v>
      </c>
      <c r="D140" s="268">
        <v>0</v>
      </c>
      <c r="E140" s="268">
        <v>12060998.77</v>
      </c>
      <c r="F140" s="268">
        <v>15501702.689999999</v>
      </c>
      <c r="G140" s="268">
        <v>9571574.0299999993</v>
      </c>
      <c r="H140" s="268">
        <v>0</v>
      </c>
      <c r="I140" s="59" t="e">
        <f>IF(A140=#REF!,TRUE,FALSE)</f>
        <v>#REF!</v>
      </c>
      <c r="J140" s="268" t="e">
        <f>#REF!-SUMM!G140</f>
        <v>#REF!</v>
      </c>
      <c r="K140" s="268" t="e">
        <f>#REF!-SUMM!H140</f>
        <v>#REF!</v>
      </c>
      <c r="O140" s="73" t="e">
        <f>G140-#REF!</f>
        <v>#REF!</v>
      </c>
      <c r="P140" s="73" t="e">
        <f>H140-#REF!</f>
        <v>#REF!</v>
      </c>
    </row>
    <row r="141" spans="1:16">
      <c r="A141" s="269" t="s">
        <v>3147</v>
      </c>
      <c r="B141" s="270" t="s">
        <v>2170</v>
      </c>
      <c r="C141" s="268">
        <v>1391354</v>
      </c>
      <c r="D141" s="268">
        <v>0</v>
      </c>
      <c r="E141" s="268">
        <v>34500304.82</v>
      </c>
      <c r="F141" s="268">
        <v>32042584.670000002</v>
      </c>
      <c r="G141" s="268">
        <v>3849074.15</v>
      </c>
      <c r="H141" s="268">
        <v>0</v>
      </c>
      <c r="I141" s="59" t="e">
        <f>IF(A141=#REF!,TRUE,FALSE)</f>
        <v>#REF!</v>
      </c>
      <c r="J141" s="268" t="e">
        <f>#REF!-SUMM!G141</f>
        <v>#REF!</v>
      </c>
      <c r="K141" s="268" t="e">
        <f>#REF!-SUMM!H141</f>
        <v>#REF!</v>
      </c>
      <c r="O141" s="73" t="e">
        <f>G141-#REF!</f>
        <v>#REF!</v>
      </c>
      <c r="P141" s="73" t="e">
        <f>H141-#REF!</f>
        <v>#REF!</v>
      </c>
    </row>
    <row r="142" spans="1:16">
      <c r="A142" s="89">
        <v>421101</v>
      </c>
      <c r="B142" s="59" t="s">
        <v>2150</v>
      </c>
      <c r="C142" s="268">
        <v>0</v>
      </c>
      <c r="D142" s="268">
        <v>18706990</v>
      </c>
      <c r="E142" s="268">
        <v>299703198</v>
      </c>
      <c r="F142" s="268">
        <v>304977579</v>
      </c>
      <c r="G142" s="268">
        <v>0</v>
      </c>
      <c r="H142" s="268">
        <v>23981371</v>
      </c>
      <c r="I142" s="59" t="e">
        <f>IF(A142=#REF!,TRUE,FALSE)</f>
        <v>#REF!</v>
      </c>
      <c r="J142" s="268" t="e">
        <f>#REF!-SUMM!G142</f>
        <v>#REF!</v>
      </c>
      <c r="K142" s="268" t="e">
        <f>#REF!-SUMM!H142</f>
        <v>#REF!</v>
      </c>
      <c r="O142" s="73" t="e">
        <f>G142-#REF!</f>
        <v>#REF!</v>
      </c>
      <c r="P142" s="73" t="e">
        <f>H142-#REF!</f>
        <v>#REF!</v>
      </c>
    </row>
    <row r="143" spans="1:16">
      <c r="A143" s="89">
        <v>421103</v>
      </c>
      <c r="B143" s="59" t="s">
        <v>616</v>
      </c>
      <c r="C143" s="268">
        <v>0</v>
      </c>
      <c r="D143" s="268">
        <v>10974.64</v>
      </c>
      <c r="E143" s="268">
        <v>127911593.45999999</v>
      </c>
      <c r="F143" s="268">
        <v>127900618.81999999</v>
      </c>
      <c r="G143" s="268">
        <v>0</v>
      </c>
      <c r="H143" s="268">
        <v>0</v>
      </c>
      <c r="I143" s="59" t="e">
        <f>IF(A143=#REF!,TRUE,FALSE)</f>
        <v>#REF!</v>
      </c>
      <c r="J143" s="268" t="e">
        <f>#REF!-SUMM!G143</f>
        <v>#REF!</v>
      </c>
      <c r="K143" s="268" t="e">
        <f>#REF!-SUMM!H143</f>
        <v>#REF!</v>
      </c>
      <c r="O143" s="73" t="e">
        <f>G143-#REF!</f>
        <v>#REF!</v>
      </c>
      <c r="P143" s="73" t="e">
        <f>H143-#REF!</f>
        <v>#REF!</v>
      </c>
    </row>
    <row r="144" spans="1:16">
      <c r="A144" s="269" t="s">
        <v>501</v>
      </c>
      <c r="B144" s="270" t="s">
        <v>476</v>
      </c>
      <c r="C144" s="268">
        <v>7483876.5300000003</v>
      </c>
      <c r="D144" s="268">
        <v>677719.81</v>
      </c>
      <c r="E144" s="268">
        <v>46094529.839999996</v>
      </c>
      <c r="F144" s="268">
        <v>23943057.819999997</v>
      </c>
      <c r="G144" s="268">
        <v>29219244.979999997</v>
      </c>
      <c r="H144" s="268">
        <v>261616.24</v>
      </c>
      <c r="I144" s="59" t="e">
        <f>IF(A144=#REF!,TRUE,FALSE)</f>
        <v>#REF!</v>
      </c>
      <c r="J144" s="268" t="e">
        <f>#REF!-SUMM!G144</f>
        <v>#REF!</v>
      </c>
      <c r="K144" s="268" t="e">
        <f>#REF!-SUMM!H144</f>
        <v>#REF!</v>
      </c>
      <c r="O144" s="73" t="e">
        <f>G144-#REF!</f>
        <v>#REF!</v>
      </c>
      <c r="P144" s="73" t="e">
        <f>H144-#REF!</f>
        <v>#REF!</v>
      </c>
    </row>
    <row r="145" spans="1:16">
      <c r="A145" s="89">
        <v>424100</v>
      </c>
      <c r="B145" s="59" t="s">
        <v>617</v>
      </c>
      <c r="C145" s="268">
        <v>0</v>
      </c>
      <c r="D145" s="268">
        <v>15998</v>
      </c>
      <c r="G145" s="268">
        <v>0</v>
      </c>
      <c r="H145" s="268">
        <v>15998</v>
      </c>
      <c r="I145" s="59" t="e">
        <f>IF(A145=#REF!,TRUE,FALSE)</f>
        <v>#REF!</v>
      </c>
      <c r="J145" s="268" t="e">
        <f>#REF!-SUMM!G145</f>
        <v>#REF!</v>
      </c>
      <c r="K145" s="268" t="e">
        <f>#REF!-SUMM!H145</f>
        <v>#REF!</v>
      </c>
      <c r="O145" s="73" t="e">
        <f>G145-#REF!</f>
        <v>#REF!</v>
      </c>
      <c r="P145" s="73" t="e">
        <f>H145-#REF!</f>
        <v>#REF!</v>
      </c>
    </row>
    <row r="146" spans="1:16">
      <c r="A146" s="89">
        <v>431101</v>
      </c>
      <c r="B146" s="59" t="s">
        <v>618</v>
      </c>
      <c r="C146" s="268">
        <v>0</v>
      </c>
      <c r="D146" s="268">
        <v>8315331</v>
      </c>
      <c r="E146" s="268">
        <v>99522374.849999994</v>
      </c>
      <c r="F146" s="268">
        <v>100108163.29000001</v>
      </c>
      <c r="G146" s="268">
        <v>0</v>
      </c>
      <c r="H146" s="268">
        <v>8901119.4399999995</v>
      </c>
      <c r="I146" s="59" t="e">
        <f>IF(A146=#REF!,TRUE,FALSE)</f>
        <v>#REF!</v>
      </c>
      <c r="J146" s="268" t="e">
        <f>#REF!-SUMM!G146</f>
        <v>#REF!</v>
      </c>
      <c r="K146" s="268" t="e">
        <f>#REF!-SUMM!H146</f>
        <v>#REF!</v>
      </c>
      <c r="O146" s="73" t="e">
        <f>G146-#REF!</f>
        <v>#REF!</v>
      </c>
      <c r="P146" s="73" t="e">
        <f>H146-#REF!</f>
        <v>#REF!</v>
      </c>
    </row>
    <row r="147" spans="1:16">
      <c r="A147" s="89">
        <v>431201</v>
      </c>
      <c r="B147" s="59" t="s">
        <v>619</v>
      </c>
      <c r="C147" s="268">
        <v>0</v>
      </c>
      <c r="D147" s="268">
        <v>0</v>
      </c>
      <c r="E147" s="268">
        <v>18663690.640000001</v>
      </c>
      <c r="F147" s="268">
        <v>19705717.649999999</v>
      </c>
      <c r="G147" s="268">
        <v>0</v>
      </c>
      <c r="H147" s="268">
        <v>1042027.01</v>
      </c>
      <c r="I147" s="59" t="e">
        <f>IF(A147=#REF!,TRUE,FALSE)</f>
        <v>#REF!</v>
      </c>
      <c r="J147" s="268" t="e">
        <f>#REF!-SUMM!G147</f>
        <v>#REF!</v>
      </c>
      <c r="K147" s="268" t="e">
        <f>#REF!-SUMM!H147</f>
        <v>#REF!</v>
      </c>
      <c r="O147" s="73" t="e">
        <f>G147-#REF!</f>
        <v>#REF!</v>
      </c>
      <c r="P147" s="73" t="e">
        <f>H147-#REF!</f>
        <v>#REF!</v>
      </c>
    </row>
    <row r="148" spans="1:16">
      <c r="A148" s="89">
        <v>431301</v>
      </c>
      <c r="B148" s="59" t="s">
        <v>246</v>
      </c>
      <c r="C148" s="268">
        <v>644784</v>
      </c>
      <c r="D148" s="268">
        <v>0</v>
      </c>
      <c r="E148" s="268">
        <v>2907777</v>
      </c>
      <c r="F148" s="268">
        <v>2577515</v>
      </c>
      <c r="G148" s="268">
        <v>975046</v>
      </c>
      <c r="H148" s="268">
        <v>0</v>
      </c>
      <c r="I148" s="59" t="e">
        <f>IF(A148=#REF!,TRUE,FALSE)</f>
        <v>#REF!</v>
      </c>
      <c r="J148" s="268" t="e">
        <f>#REF!-SUMM!G148</f>
        <v>#REF!</v>
      </c>
      <c r="K148" s="268" t="e">
        <f>#REF!-SUMM!H148</f>
        <v>#REF!</v>
      </c>
      <c r="O148" s="73" t="e">
        <f>G148-#REF!</f>
        <v>#REF!</v>
      </c>
      <c r="P148" s="73" t="e">
        <f>H148-#REF!</f>
        <v>#REF!</v>
      </c>
    </row>
    <row r="149" spans="1:16">
      <c r="A149" s="89">
        <v>432101</v>
      </c>
      <c r="B149" s="59" t="s">
        <v>531</v>
      </c>
      <c r="C149" s="268">
        <v>0</v>
      </c>
      <c r="D149" s="268">
        <v>0</v>
      </c>
      <c r="E149" s="268">
        <v>19681</v>
      </c>
      <c r="F149" s="268">
        <v>19681</v>
      </c>
      <c r="G149" s="268">
        <v>0</v>
      </c>
      <c r="H149" s="268">
        <v>0</v>
      </c>
      <c r="I149" s="59" t="e">
        <f>IF(A149=#REF!,TRUE,FALSE)</f>
        <v>#REF!</v>
      </c>
      <c r="J149" s="268" t="e">
        <f>#REF!-SUMM!G149</f>
        <v>#REF!</v>
      </c>
      <c r="K149" s="268" t="e">
        <f>#REF!-SUMM!H149</f>
        <v>#REF!</v>
      </c>
      <c r="O149" s="73" t="e">
        <f>G149-#REF!</f>
        <v>#REF!</v>
      </c>
      <c r="P149" s="73" t="e">
        <f>H149-#REF!</f>
        <v>#REF!</v>
      </c>
    </row>
    <row r="150" spans="1:16">
      <c r="A150" s="89">
        <v>437101</v>
      </c>
      <c r="B150" s="59" t="s">
        <v>2151</v>
      </c>
      <c r="C150" s="268">
        <v>0</v>
      </c>
      <c r="D150" s="268">
        <v>60400</v>
      </c>
      <c r="E150" s="268">
        <v>295200</v>
      </c>
      <c r="F150" s="268">
        <v>280000</v>
      </c>
      <c r="G150" s="268">
        <v>0</v>
      </c>
      <c r="H150" s="268">
        <v>45200</v>
      </c>
      <c r="I150" s="59" t="e">
        <f>IF(A150=#REF!,TRUE,FALSE)</f>
        <v>#REF!</v>
      </c>
      <c r="J150" s="268" t="e">
        <f>#REF!-SUMM!G150</f>
        <v>#REF!</v>
      </c>
      <c r="K150" s="268" t="e">
        <f>#REF!-SUMM!H150</f>
        <v>#REF!</v>
      </c>
      <c r="O150" s="73" t="e">
        <f>G150-#REF!</f>
        <v>#REF!</v>
      </c>
      <c r="P150" s="73" t="e">
        <f>H150-#REF!</f>
        <v>#REF!</v>
      </c>
    </row>
    <row r="151" spans="1:16">
      <c r="A151" s="89">
        <v>442101</v>
      </c>
      <c r="B151" s="59" t="s">
        <v>2152</v>
      </c>
      <c r="C151" s="268">
        <v>0</v>
      </c>
      <c r="D151" s="268">
        <v>5226551</v>
      </c>
      <c r="E151" s="268">
        <v>49735252</v>
      </c>
      <c r="F151" s="268">
        <v>52084302.600000001</v>
      </c>
      <c r="G151" s="268">
        <v>0</v>
      </c>
      <c r="H151" s="268">
        <v>7575601.5999999996</v>
      </c>
      <c r="I151" s="59" t="e">
        <f>IF(A151=#REF!,TRUE,FALSE)</f>
        <v>#REF!</v>
      </c>
      <c r="J151" s="268" t="e">
        <f>#REF!-SUMM!G151</f>
        <v>#REF!</v>
      </c>
      <c r="K151" s="268" t="e">
        <f>#REF!-SUMM!H151</f>
        <v>#REF!</v>
      </c>
      <c r="O151" s="73" t="e">
        <f>G151-#REF!</f>
        <v>#REF!</v>
      </c>
      <c r="P151" s="73" t="e">
        <f>H151-#REF!</f>
        <v>#REF!</v>
      </c>
    </row>
    <row r="152" spans="1:16">
      <c r="A152" s="89">
        <v>444101</v>
      </c>
      <c r="B152" s="59" t="s">
        <v>620</v>
      </c>
      <c r="C152" s="268">
        <v>0</v>
      </c>
      <c r="D152" s="268">
        <v>135317535</v>
      </c>
      <c r="E152" s="268">
        <v>225308042</v>
      </c>
      <c r="G152" s="268">
        <v>89990507</v>
      </c>
      <c r="H152" s="268">
        <v>0</v>
      </c>
      <c r="I152" s="59" t="e">
        <f>IF(A152=#REF!,TRUE,FALSE)</f>
        <v>#REF!</v>
      </c>
      <c r="J152" s="268" t="e">
        <f>#REF!-SUMM!G152</f>
        <v>#REF!</v>
      </c>
      <c r="K152" s="268" t="e">
        <f>#REF!-SUMM!H152</f>
        <v>#REF!</v>
      </c>
      <c r="O152" s="73" t="e">
        <f>G152-#REF!</f>
        <v>#REF!</v>
      </c>
      <c r="P152" s="73" t="e">
        <f>H152-#REF!</f>
        <v>#REF!</v>
      </c>
    </row>
    <row r="153" spans="1:16" s="272" customFormat="1">
      <c r="A153" s="271">
        <v>445304</v>
      </c>
      <c r="B153" s="272" t="s">
        <v>621</v>
      </c>
      <c r="C153" s="273">
        <v>187607252.99000001</v>
      </c>
      <c r="D153" s="273">
        <v>0</v>
      </c>
      <c r="E153" s="273">
        <v>1301751926.48</v>
      </c>
      <c r="F153" s="273">
        <v>1381236769.53</v>
      </c>
      <c r="G153" s="273">
        <v>108122409.94</v>
      </c>
      <c r="H153" s="273">
        <v>0</v>
      </c>
      <c r="I153" s="59" t="e">
        <f>IF(A153=#REF!,TRUE,FALSE)</f>
        <v>#REF!</v>
      </c>
      <c r="J153" s="268" t="e">
        <f>#REF!-SUMM!G153</f>
        <v>#REF!</v>
      </c>
      <c r="K153" s="268" t="e">
        <f>#REF!-SUMM!H153</f>
        <v>#REF!</v>
      </c>
      <c r="L153" s="277"/>
      <c r="M153" s="277"/>
      <c r="N153" s="277"/>
      <c r="O153" s="73" t="e">
        <f>G153-#REF!</f>
        <v>#REF!</v>
      </c>
      <c r="P153" s="73" t="e">
        <f>H153-#REF!</f>
        <v>#REF!</v>
      </c>
    </row>
    <row r="154" spans="1:16" s="272" customFormat="1">
      <c r="A154" s="271">
        <v>445306</v>
      </c>
      <c r="B154" s="272" t="s">
        <v>622</v>
      </c>
      <c r="C154" s="273">
        <v>0</v>
      </c>
      <c r="D154" s="273">
        <v>0</v>
      </c>
      <c r="E154" s="273">
        <v>1141180846.1600001</v>
      </c>
      <c r="F154" s="273">
        <v>1141180846.1600001</v>
      </c>
      <c r="G154" s="273">
        <v>0</v>
      </c>
      <c r="H154" s="273">
        <v>0</v>
      </c>
      <c r="I154" s="59" t="e">
        <f>IF(A154=#REF!,TRUE,FALSE)</f>
        <v>#REF!</v>
      </c>
      <c r="J154" s="268" t="e">
        <f>#REF!-SUMM!G154</f>
        <v>#REF!</v>
      </c>
      <c r="K154" s="268" t="e">
        <f>#REF!-SUMM!H154</f>
        <v>#REF!</v>
      </c>
      <c r="L154" s="277"/>
      <c r="M154" s="277"/>
      <c r="N154" s="277"/>
      <c r="O154" s="73" t="e">
        <f>G154-#REF!</f>
        <v>#REF!</v>
      </c>
      <c r="P154" s="73" t="e">
        <f>H154-#REF!</f>
        <v>#REF!</v>
      </c>
    </row>
    <row r="155" spans="1:16">
      <c r="A155" s="89">
        <v>445307</v>
      </c>
      <c r="B155" s="59" t="s">
        <v>623</v>
      </c>
      <c r="C155" s="268">
        <v>0</v>
      </c>
      <c r="D155" s="268">
        <v>0</v>
      </c>
      <c r="E155" s="268">
        <v>1156226127.53</v>
      </c>
      <c r="F155" s="268">
        <v>1156226127.53</v>
      </c>
      <c r="G155" s="268">
        <v>0</v>
      </c>
      <c r="H155" s="268">
        <v>0</v>
      </c>
      <c r="I155" s="59" t="e">
        <f>IF(A155=#REF!,TRUE,FALSE)</f>
        <v>#REF!</v>
      </c>
      <c r="J155" s="268" t="e">
        <f>#REF!-SUMM!G155</f>
        <v>#REF!</v>
      </c>
      <c r="K155" s="268" t="e">
        <f>#REF!-SUMM!H155</f>
        <v>#REF!</v>
      </c>
      <c r="O155" s="73" t="e">
        <f>G155-#REF!</f>
        <v>#REF!</v>
      </c>
      <c r="P155" s="73" t="e">
        <f>H155-#REF!</f>
        <v>#REF!</v>
      </c>
    </row>
    <row r="156" spans="1:16">
      <c r="A156" s="89">
        <v>448102</v>
      </c>
      <c r="B156" s="59" t="s">
        <v>247</v>
      </c>
      <c r="C156" s="268">
        <v>168097487</v>
      </c>
      <c r="D156" s="268">
        <v>0</v>
      </c>
      <c r="E156" s="268">
        <v>10717095</v>
      </c>
      <c r="F156" s="268">
        <v>178814582</v>
      </c>
      <c r="G156" s="268">
        <v>0</v>
      </c>
      <c r="H156" s="268">
        <v>0</v>
      </c>
      <c r="I156" s="59" t="e">
        <f>IF(A156=#REF!,TRUE,FALSE)</f>
        <v>#REF!</v>
      </c>
      <c r="J156" s="268" t="e">
        <f>#REF!-SUMM!G156</f>
        <v>#REF!</v>
      </c>
      <c r="K156" s="268" t="e">
        <f>#REF!-SUMM!H156</f>
        <v>#REF!</v>
      </c>
      <c r="O156" s="73" t="e">
        <f>G156-#REF!</f>
        <v>#REF!</v>
      </c>
      <c r="P156" s="73" t="e">
        <f>H156-#REF!</f>
        <v>#REF!</v>
      </c>
    </row>
    <row r="157" spans="1:16">
      <c r="A157" s="89">
        <v>448103</v>
      </c>
      <c r="B157" s="59" t="s">
        <v>554</v>
      </c>
      <c r="C157" s="268">
        <v>0</v>
      </c>
      <c r="D157" s="268">
        <v>0</v>
      </c>
      <c r="E157" s="268">
        <v>4326254</v>
      </c>
      <c r="G157" s="268">
        <v>4326254</v>
      </c>
      <c r="H157" s="268">
        <v>0</v>
      </c>
      <c r="I157" s="59" t="e">
        <f>IF(A157=#REF!,TRUE,FALSE)</f>
        <v>#REF!</v>
      </c>
      <c r="J157" s="268" t="e">
        <f>#REF!-SUMM!G157</f>
        <v>#REF!</v>
      </c>
      <c r="K157" s="268" t="e">
        <f>#REF!-SUMM!H157</f>
        <v>#REF!</v>
      </c>
      <c r="O157" s="73" t="e">
        <f>G157-#REF!</f>
        <v>#REF!</v>
      </c>
      <c r="P157" s="73" t="e">
        <f>H157-#REF!</f>
        <v>#REF!</v>
      </c>
    </row>
    <row r="158" spans="1:16">
      <c r="A158" s="89">
        <v>449100</v>
      </c>
      <c r="B158" s="59" t="s">
        <v>2153</v>
      </c>
      <c r="C158" s="268">
        <v>0</v>
      </c>
      <c r="D158" s="268">
        <v>962159.64</v>
      </c>
      <c r="E158" s="268">
        <v>962159.64</v>
      </c>
      <c r="G158" s="268">
        <v>0</v>
      </c>
      <c r="H158" s="268">
        <v>0</v>
      </c>
      <c r="I158" s="59" t="e">
        <f>IF(A158=#REF!,TRUE,FALSE)</f>
        <v>#REF!</v>
      </c>
      <c r="J158" s="268" t="e">
        <f>#REF!-SUMM!G158</f>
        <v>#REF!</v>
      </c>
      <c r="K158" s="268" t="e">
        <f>#REF!-SUMM!H158</f>
        <v>#REF!</v>
      </c>
      <c r="O158" s="73" t="e">
        <f>G158-#REF!</f>
        <v>#REF!</v>
      </c>
      <c r="P158" s="73" t="e">
        <f>H158-#REF!</f>
        <v>#REF!</v>
      </c>
    </row>
    <row r="159" spans="1:16">
      <c r="A159" s="89">
        <v>449101</v>
      </c>
      <c r="B159" s="59" t="s">
        <v>2154</v>
      </c>
      <c r="C159" s="268">
        <v>0</v>
      </c>
      <c r="D159" s="268">
        <v>0</v>
      </c>
      <c r="E159" s="268">
        <v>115417.7</v>
      </c>
      <c r="F159" s="268">
        <v>115417.7</v>
      </c>
      <c r="G159" s="268">
        <v>0</v>
      </c>
      <c r="H159" s="268">
        <v>0</v>
      </c>
      <c r="I159" s="59" t="e">
        <f>IF(A159=#REF!,TRUE,FALSE)</f>
        <v>#REF!</v>
      </c>
      <c r="J159" s="268" t="e">
        <f>#REF!-SUMM!G159</f>
        <v>#REF!</v>
      </c>
      <c r="K159" s="268" t="e">
        <f>#REF!-SUMM!H159</f>
        <v>#REF!</v>
      </c>
      <c r="O159" s="73" t="e">
        <f>G159-#REF!</f>
        <v>#REF!</v>
      </c>
      <c r="P159" s="73" t="e">
        <f>H159-#REF!</f>
        <v>#REF!</v>
      </c>
    </row>
    <row r="160" spans="1:16">
      <c r="A160" s="89">
        <v>449102</v>
      </c>
      <c r="B160" s="59" t="s">
        <v>2155</v>
      </c>
      <c r="C160" s="268">
        <v>0</v>
      </c>
      <c r="D160" s="268">
        <v>0</v>
      </c>
      <c r="E160" s="268">
        <v>3795119.49</v>
      </c>
      <c r="F160" s="268">
        <v>4091957.49</v>
      </c>
      <c r="G160" s="268">
        <v>0</v>
      </c>
      <c r="H160" s="268">
        <v>296838</v>
      </c>
      <c r="I160" s="59" t="e">
        <f>IF(A160=#REF!,TRUE,FALSE)</f>
        <v>#REF!</v>
      </c>
      <c r="J160" s="268" t="e">
        <f>#REF!-SUMM!G160</f>
        <v>#REF!</v>
      </c>
      <c r="K160" s="268" t="e">
        <f>#REF!-SUMM!H160</f>
        <v>#REF!</v>
      </c>
      <c r="O160" s="73" t="e">
        <f>G160-#REF!</f>
        <v>#REF!</v>
      </c>
      <c r="P160" s="73" t="e">
        <f>H160-#REF!</f>
        <v>#REF!</v>
      </c>
    </row>
    <row r="161" spans="1:16">
      <c r="A161" s="89">
        <v>449103</v>
      </c>
      <c r="B161" s="59" t="s">
        <v>2156</v>
      </c>
      <c r="C161" s="268">
        <v>0</v>
      </c>
      <c r="D161" s="268">
        <v>0</v>
      </c>
      <c r="E161" s="268">
        <v>4881628.37</v>
      </c>
      <c r="F161" s="268">
        <v>4961845.91</v>
      </c>
      <c r="G161" s="268">
        <v>0</v>
      </c>
      <c r="H161" s="268">
        <v>80217.539999999994</v>
      </c>
      <c r="I161" s="59" t="e">
        <f>IF(A161=#REF!,TRUE,FALSE)</f>
        <v>#REF!</v>
      </c>
      <c r="J161" s="268" t="e">
        <f>#REF!-SUMM!G161</f>
        <v>#REF!</v>
      </c>
      <c r="K161" s="268" t="e">
        <f>#REF!-SUMM!H161</f>
        <v>#REF!</v>
      </c>
      <c r="O161" s="73" t="e">
        <f>G161-#REF!</f>
        <v>#REF!</v>
      </c>
      <c r="P161" s="73" t="e">
        <f>H161-#REF!</f>
        <v>#REF!</v>
      </c>
    </row>
    <row r="162" spans="1:16">
      <c r="A162" s="89">
        <v>449104</v>
      </c>
      <c r="B162" s="59" t="s">
        <v>532</v>
      </c>
      <c r="C162" s="268">
        <v>0</v>
      </c>
      <c r="D162" s="268">
        <v>0</v>
      </c>
      <c r="E162" s="268">
        <v>5237901</v>
      </c>
      <c r="F162" s="268">
        <v>7435579.5</v>
      </c>
      <c r="G162" s="268">
        <v>0</v>
      </c>
      <c r="H162" s="268">
        <v>2197678.5</v>
      </c>
      <c r="I162" s="59" t="e">
        <f>IF(A162=#REF!,TRUE,FALSE)</f>
        <v>#REF!</v>
      </c>
      <c r="J162" s="268" t="e">
        <f>#REF!-SUMM!G162</f>
        <v>#REF!</v>
      </c>
      <c r="K162" s="268" t="e">
        <f>#REF!-SUMM!H162</f>
        <v>#REF!</v>
      </c>
      <c r="O162" s="73" t="e">
        <f>G162-#REF!</f>
        <v>#REF!</v>
      </c>
      <c r="P162" s="73" t="e">
        <f>H162-#REF!</f>
        <v>#REF!</v>
      </c>
    </row>
    <row r="163" spans="1:16">
      <c r="A163" s="89">
        <v>451101</v>
      </c>
      <c r="B163" s="59" t="s">
        <v>625</v>
      </c>
      <c r="C163" s="268">
        <v>0</v>
      </c>
      <c r="D163" s="268">
        <v>0</v>
      </c>
      <c r="E163" s="268">
        <v>17218000</v>
      </c>
      <c r="F163" s="268">
        <v>17218000</v>
      </c>
      <c r="G163" s="268">
        <v>0</v>
      </c>
      <c r="H163" s="268">
        <v>0</v>
      </c>
      <c r="I163" s="59" t="e">
        <f>IF(A163=#REF!,TRUE,FALSE)</f>
        <v>#REF!</v>
      </c>
      <c r="J163" s="268" t="e">
        <f>#REF!-SUMM!G163</f>
        <v>#REF!</v>
      </c>
      <c r="K163" s="268" t="e">
        <f>#REF!-SUMM!H163</f>
        <v>#REF!</v>
      </c>
      <c r="O163" s="73" t="e">
        <f>G163-#REF!</f>
        <v>#REF!</v>
      </c>
      <c r="P163" s="73" t="e">
        <f>H163-#REF!</f>
        <v>#REF!</v>
      </c>
    </row>
    <row r="164" spans="1:16">
      <c r="A164" s="89">
        <v>451105</v>
      </c>
      <c r="B164" s="59" t="s">
        <v>2157</v>
      </c>
      <c r="C164" s="268">
        <v>0</v>
      </c>
      <c r="D164" s="268">
        <v>669843827.09000003</v>
      </c>
      <c r="E164" s="268">
        <v>1801462636.3900001</v>
      </c>
      <c r="F164" s="268">
        <v>1757226487.03</v>
      </c>
      <c r="G164" s="268">
        <v>0</v>
      </c>
      <c r="H164" s="268">
        <v>625607677.73000002</v>
      </c>
      <c r="I164" s="59" t="e">
        <f>IF(A164=#REF!,TRUE,FALSE)</f>
        <v>#REF!</v>
      </c>
      <c r="J164" s="268" t="e">
        <f>#REF!-SUMM!G164</f>
        <v>#REF!</v>
      </c>
      <c r="K164" s="268" t="e">
        <f>#REF!-SUMM!H164</f>
        <v>#REF!</v>
      </c>
      <c r="O164" s="73" t="e">
        <f>G164-#REF!</f>
        <v>#REF!</v>
      </c>
      <c r="P164" s="73" t="e">
        <f>H164-#REF!</f>
        <v>#REF!</v>
      </c>
    </row>
    <row r="165" spans="1:16">
      <c r="A165" s="89">
        <v>451110</v>
      </c>
      <c r="B165" s="59" t="s">
        <v>2158</v>
      </c>
      <c r="C165" s="268">
        <v>0</v>
      </c>
      <c r="D165" s="268">
        <v>0</v>
      </c>
      <c r="E165" s="268">
        <v>6740000</v>
      </c>
      <c r="G165" s="268">
        <v>6740000</v>
      </c>
      <c r="H165" s="268">
        <v>0</v>
      </c>
      <c r="I165" s="59" t="e">
        <f>IF(A165=#REF!,TRUE,FALSE)</f>
        <v>#REF!</v>
      </c>
      <c r="J165" s="268" t="e">
        <f>#REF!-SUMM!G165</f>
        <v>#REF!</v>
      </c>
      <c r="K165" s="268" t="e">
        <f>#REF!-SUMM!H165</f>
        <v>#REF!</v>
      </c>
      <c r="O165" s="73" t="e">
        <f>G165-#REF!</f>
        <v>#REF!</v>
      </c>
      <c r="P165" s="73" t="e">
        <f>H165-#REF!</f>
        <v>#REF!</v>
      </c>
    </row>
    <row r="166" spans="1:16">
      <c r="A166" s="89">
        <v>451111</v>
      </c>
      <c r="B166" s="59" t="s">
        <v>2159</v>
      </c>
      <c r="C166" s="268">
        <v>0</v>
      </c>
      <c r="D166" s="268">
        <v>7294592.71</v>
      </c>
      <c r="E166" s="268">
        <v>22369094.030000001</v>
      </c>
      <c r="F166" s="268">
        <v>22371295.359999999</v>
      </c>
      <c r="G166" s="268">
        <v>0</v>
      </c>
      <c r="H166" s="268">
        <v>7296794.04</v>
      </c>
      <c r="I166" s="59" t="e">
        <f>IF(A166=#REF!,TRUE,FALSE)</f>
        <v>#REF!</v>
      </c>
      <c r="J166" s="268" t="e">
        <f>#REF!-SUMM!G166</f>
        <v>#REF!</v>
      </c>
      <c r="K166" s="268" t="e">
        <f>#REF!-SUMM!H166</f>
        <v>#REF!</v>
      </c>
      <c r="O166" s="73" t="e">
        <f>G166-#REF!</f>
        <v>#REF!</v>
      </c>
      <c r="P166" s="73" t="e">
        <f>H166-#REF!</f>
        <v>#REF!</v>
      </c>
    </row>
    <row r="167" spans="1:16">
      <c r="A167" s="89">
        <v>451115</v>
      </c>
      <c r="B167" s="59" t="s">
        <v>627</v>
      </c>
      <c r="C167" s="268">
        <v>0</v>
      </c>
      <c r="D167" s="268">
        <v>1952969.63</v>
      </c>
      <c r="E167" s="268">
        <v>2811061.63</v>
      </c>
      <c r="F167" s="268">
        <v>2929339.84</v>
      </c>
      <c r="G167" s="268">
        <v>0</v>
      </c>
      <c r="H167" s="268">
        <v>2071247.84</v>
      </c>
      <c r="I167" s="59" t="e">
        <f>IF(A167=#REF!,TRUE,FALSE)</f>
        <v>#REF!</v>
      </c>
      <c r="J167" s="268" t="e">
        <f>#REF!-SUMM!G167</f>
        <v>#REF!</v>
      </c>
      <c r="K167" s="268" t="e">
        <f>#REF!-SUMM!H167</f>
        <v>#REF!</v>
      </c>
      <c r="O167" s="73" t="e">
        <f>G167-#REF!</f>
        <v>#REF!</v>
      </c>
      <c r="P167" s="73" t="e">
        <f>H167-#REF!</f>
        <v>#REF!</v>
      </c>
    </row>
    <row r="168" spans="1:16">
      <c r="A168" s="89">
        <v>451140</v>
      </c>
      <c r="B168" s="59" t="s">
        <v>544</v>
      </c>
      <c r="C168" s="268">
        <v>0</v>
      </c>
      <c r="D168" s="268">
        <v>7574716</v>
      </c>
      <c r="E168" s="268">
        <v>7929878</v>
      </c>
      <c r="F168" s="268">
        <v>8055522</v>
      </c>
      <c r="G168" s="268">
        <v>0</v>
      </c>
      <c r="H168" s="268">
        <v>7700360</v>
      </c>
      <c r="I168" s="59" t="e">
        <f>IF(A168=#REF!,TRUE,FALSE)</f>
        <v>#REF!</v>
      </c>
      <c r="J168" s="268" t="e">
        <f>#REF!-SUMM!G168</f>
        <v>#REF!</v>
      </c>
      <c r="K168" s="268" t="e">
        <f>#REF!-SUMM!H168</f>
        <v>#REF!</v>
      </c>
      <c r="O168" s="73" t="e">
        <f>G168-#REF!</f>
        <v>#REF!</v>
      </c>
      <c r="P168" s="73" t="e">
        <f>H168-#REF!</f>
        <v>#REF!</v>
      </c>
    </row>
    <row r="169" spans="1:16">
      <c r="A169" s="89">
        <v>451201</v>
      </c>
      <c r="B169" s="59" t="s">
        <v>628</v>
      </c>
      <c r="C169" s="268">
        <v>0</v>
      </c>
      <c r="D169" s="268">
        <v>7098163</v>
      </c>
      <c r="E169" s="268">
        <v>15953163</v>
      </c>
      <c r="G169" s="268">
        <v>8855000</v>
      </c>
      <c r="H169" s="268">
        <v>0</v>
      </c>
      <c r="I169" s="59" t="e">
        <f>IF(A169=#REF!,TRUE,FALSE)</f>
        <v>#REF!</v>
      </c>
      <c r="J169" s="268" t="e">
        <f>#REF!-SUMM!G169</f>
        <v>#REF!</v>
      </c>
      <c r="K169" s="268" t="e">
        <f>#REF!-SUMM!H169</f>
        <v>#REF!</v>
      </c>
      <c r="O169" s="73" t="e">
        <f>G169-#REF!</f>
        <v>#REF!</v>
      </c>
      <c r="P169" s="73" t="e">
        <f>H169-#REF!</f>
        <v>#REF!</v>
      </c>
    </row>
    <row r="170" spans="1:16">
      <c r="A170" s="89">
        <v>451205</v>
      </c>
      <c r="B170" s="59" t="s">
        <v>629</v>
      </c>
      <c r="C170" s="268">
        <v>0</v>
      </c>
      <c r="D170" s="268">
        <v>1492020</v>
      </c>
      <c r="E170" s="268">
        <v>2147580</v>
      </c>
      <c r="F170" s="268">
        <v>2237940</v>
      </c>
      <c r="G170" s="268">
        <v>0</v>
      </c>
      <c r="H170" s="268">
        <v>1582380</v>
      </c>
      <c r="I170" s="59" t="e">
        <f>IF(A170=#REF!,TRUE,FALSE)</f>
        <v>#REF!</v>
      </c>
      <c r="J170" s="268" t="e">
        <f>#REF!-SUMM!G170</f>
        <v>#REF!</v>
      </c>
      <c r="K170" s="268" t="e">
        <f>#REF!-SUMM!H170</f>
        <v>#REF!</v>
      </c>
      <c r="O170" s="73" t="e">
        <f>G170-#REF!</f>
        <v>#REF!</v>
      </c>
      <c r="P170" s="73" t="e">
        <f>H170-#REF!</f>
        <v>#REF!</v>
      </c>
    </row>
    <row r="171" spans="1:16">
      <c r="A171" s="89">
        <v>451210</v>
      </c>
      <c r="B171" s="59" t="s">
        <v>630</v>
      </c>
      <c r="C171" s="268">
        <v>73068</v>
      </c>
      <c r="D171" s="268">
        <v>0</v>
      </c>
      <c r="E171" s="268">
        <v>76458</v>
      </c>
      <c r="F171" s="268">
        <v>75246</v>
      </c>
      <c r="G171" s="268">
        <v>74280</v>
      </c>
      <c r="H171" s="268">
        <v>0</v>
      </c>
      <c r="I171" s="59" t="e">
        <f>IF(A171=#REF!,TRUE,FALSE)</f>
        <v>#REF!</v>
      </c>
      <c r="J171" s="268" t="e">
        <f>#REF!-SUMM!G171</f>
        <v>#REF!</v>
      </c>
      <c r="K171" s="268" t="e">
        <f>#REF!-SUMM!H171</f>
        <v>#REF!</v>
      </c>
      <c r="O171" s="73" t="e">
        <f>G171-#REF!</f>
        <v>#REF!</v>
      </c>
      <c r="P171" s="73" t="e">
        <f>H171-#REF!</f>
        <v>#REF!</v>
      </c>
    </row>
    <row r="172" spans="1:16">
      <c r="A172" s="89">
        <v>451215</v>
      </c>
      <c r="B172" s="59" t="s">
        <v>631</v>
      </c>
      <c r="C172" s="268">
        <v>73068</v>
      </c>
      <c r="D172" s="268">
        <v>0</v>
      </c>
      <c r="E172" s="268">
        <v>76458</v>
      </c>
      <c r="F172" s="268">
        <v>75246</v>
      </c>
      <c r="G172" s="268">
        <v>74280</v>
      </c>
      <c r="H172" s="268">
        <v>0</v>
      </c>
      <c r="I172" s="59" t="e">
        <f>IF(A172=#REF!,TRUE,FALSE)</f>
        <v>#REF!</v>
      </c>
      <c r="J172" s="268" t="e">
        <f>#REF!-SUMM!G172</f>
        <v>#REF!</v>
      </c>
      <c r="K172" s="268" t="e">
        <f>#REF!-SUMM!H172</f>
        <v>#REF!</v>
      </c>
      <c r="O172" s="73" t="e">
        <f>G172-#REF!</f>
        <v>#REF!</v>
      </c>
      <c r="P172" s="73" t="e">
        <f>H172-#REF!</f>
        <v>#REF!</v>
      </c>
    </row>
    <row r="173" spans="1:16">
      <c r="A173" s="89">
        <v>451220</v>
      </c>
      <c r="B173" s="59" t="s">
        <v>632</v>
      </c>
      <c r="C173" s="268">
        <v>170375.09</v>
      </c>
      <c r="D173" s="268">
        <v>0</v>
      </c>
      <c r="E173" s="268">
        <v>178274.32</v>
      </c>
      <c r="F173" s="268">
        <v>175448.09</v>
      </c>
      <c r="G173" s="268">
        <v>173201.32</v>
      </c>
      <c r="H173" s="268">
        <v>0</v>
      </c>
      <c r="I173" s="59" t="e">
        <f>IF(A173=#REF!,TRUE,FALSE)</f>
        <v>#REF!</v>
      </c>
      <c r="J173" s="268" t="e">
        <f>#REF!-SUMM!G173</f>
        <v>#REF!</v>
      </c>
      <c r="K173" s="268" t="e">
        <f>#REF!-SUMM!H173</f>
        <v>#REF!</v>
      </c>
      <c r="O173" s="73" t="e">
        <f>G173-#REF!</f>
        <v>#REF!</v>
      </c>
      <c r="P173" s="73" t="e">
        <f>H173-#REF!</f>
        <v>#REF!</v>
      </c>
    </row>
    <row r="174" spans="1:16">
      <c r="A174" s="89">
        <v>451230</v>
      </c>
      <c r="B174" s="59" t="s">
        <v>633</v>
      </c>
      <c r="C174" s="268">
        <v>323246.61</v>
      </c>
      <c r="D174" s="268">
        <v>0</v>
      </c>
      <c r="E174" s="268">
        <v>46015000</v>
      </c>
      <c r="F174" s="268">
        <v>53285000</v>
      </c>
      <c r="G174" s="268">
        <v>0</v>
      </c>
      <c r="H174" s="268">
        <v>6946753.3899999997</v>
      </c>
      <c r="I174" s="59" t="e">
        <f>IF(A174=#REF!,TRUE,FALSE)</f>
        <v>#REF!</v>
      </c>
      <c r="J174" s="268" t="e">
        <f>#REF!-SUMM!G174</f>
        <v>#REF!</v>
      </c>
      <c r="K174" s="268" t="e">
        <f>#REF!-SUMM!H174</f>
        <v>#REF!</v>
      </c>
      <c r="O174" s="73" t="e">
        <f>G174-#REF!</f>
        <v>#REF!</v>
      </c>
      <c r="P174" s="73" t="e">
        <f>H174-#REF!</f>
        <v>#REF!</v>
      </c>
    </row>
    <row r="175" spans="1:16">
      <c r="A175" s="89">
        <v>451235</v>
      </c>
      <c r="B175" s="59" t="s">
        <v>2160</v>
      </c>
      <c r="C175" s="268">
        <v>0</v>
      </c>
      <c r="D175" s="268">
        <v>170091137.88999999</v>
      </c>
      <c r="E175" s="268">
        <v>261337501.38999999</v>
      </c>
      <c r="F175" s="268">
        <v>61057191.469999999</v>
      </c>
      <c r="G175" s="268">
        <v>30189172.030000001</v>
      </c>
      <c r="H175" s="268">
        <v>0</v>
      </c>
      <c r="I175" s="59" t="e">
        <f>IF(A175=#REF!,TRUE,FALSE)</f>
        <v>#REF!</v>
      </c>
      <c r="J175" s="268" t="e">
        <f>#REF!-SUMM!G175</f>
        <v>#REF!</v>
      </c>
      <c r="K175" s="268" t="e">
        <f>#REF!-SUMM!H175</f>
        <v>#REF!</v>
      </c>
      <c r="O175" s="73" t="e">
        <f>G175-#REF!</f>
        <v>#REF!</v>
      </c>
      <c r="P175" s="73" t="e">
        <f>H175-#REF!</f>
        <v>#REF!</v>
      </c>
    </row>
    <row r="176" spans="1:16">
      <c r="A176" s="89">
        <v>451240</v>
      </c>
      <c r="B176" s="59" t="s">
        <v>634</v>
      </c>
      <c r="C176" s="268">
        <v>83476</v>
      </c>
      <c r="D176" s="268">
        <v>0</v>
      </c>
      <c r="G176" s="268">
        <v>83476</v>
      </c>
      <c r="H176" s="268">
        <v>0</v>
      </c>
      <c r="I176" s="59" t="e">
        <f>IF(A176=#REF!,TRUE,FALSE)</f>
        <v>#REF!</v>
      </c>
      <c r="J176" s="268" t="e">
        <f>#REF!-SUMM!G176</f>
        <v>#REF!</v>
      </c>
      <c r="K176" s="268" t="e">
        <f>#REF!-SUMM!H176</f>
        <v>#REF!</v>
      </c>
      <c r="O176" s="73" t="e">
        <f>G176-#REF!</f>
        <v>#REF!</v>
      </c>
      <c r="P176" s="73" t="e">
        <f>H176-#REF!</f>
        <v>#REF!</v>
      </c>
    </row>
    <row r="177" spans="1:16">
      <c r="A177" s="89">
        <v>451250</v>
      </c>
      <c r="B177" s="59" t="s">
        <v>635</v>
      </c>
      <c r="C177" s="268">
        <v>0</v>
      </c>
      <c r="D177" s="268">
        <v>11326807</v>
      </c>
      <c r="E177" s="268">
        <v>2773839.56</v>
      </c>
      <c r="G177" s="268">
        <v>0</v>
      </c>
      <c r="H177" s="268">
        <v>8552967.4399999995</v>
      </c>
      <c r="I177" s="59" t="e">
        <f>IF(A177=#REF!,TRUE,FALSE)</f>
        <v>#REF!</v>
      </c>
      <c r="J177" s="268" t="e">
        <f>#REF!-SUMM!G177</f>
        <v>#REF!</v>
      </c>
      <c r="K177" s="268" t="e">
        <f>#REF!-SUMM!H177</f>
        <v>#REF!</v>
      </c>
      <c r="O177" s="73" t="e">
        <f>G177-#REF!</f>
        <v>#REF!</v>
      </c>
      <c r="P177" s="73" t="e">
        <f>H177-#REF!</f>
        <v>#REF!</v>
      </c>
    </row>
    <row r="178" spans="1:16">
      <c r="A178" s="89">
        <v>451285</v>
      </c>
      <c r="B178" s="59" t="s">
        <v>2179</v>
      </c>
      <c r="C178" s="268">
        <v>0</v>
      </c>
      <c r="D178" s="268">
        <v>0</v>
      </c>
      <c r="F178" s="268">
        <v>2472023.75</v>
      </c>
      <c r="G178" s="268">
        <v>0</v>
      </c>
      <c r="H178" s="268">
        <v>2472023.75</v>
      </c>
      <c r="I178" s="59" t="e">
        <f>IF(A178=#REF!,TRUE,FALSE)</f>
        <v>#REF!</v>
      </c>
      <c r="J178" s="268" t="e">
        <f>#REF!-SUMM!G178</f>
        <v>#REF!</v>
      </c>
      <c r="K178" s="268" t="e">
        <f>#REF!-SUMM!H178</f>
        <v>#REF!</v>
      </c>
      <c r="O178" s="73" t="e">
        <f>G178-#REF!</f>
        <v>#REF!</v>
      </c>
      <c r="P178" s="73" t="e">
        <f>H178-#REF!</f>
        <v>#REF!</v>
      </c>
    </row>
    <row r="179" spans="1:16">
      <c r="A179" s="89">
        <v>461101</v>
      </c>
      <c r="B179" s="59" t="s">
        <v>2180</v>
      </c>
      <c r="C179" s="268">
        <v>0</v>
      </c>
      <c r="D179" s="268">
        <v>118414285.83</v>
      </c>
      <c r="E179" s="268">
        <v>312542737.73000002</v>
      </c>
      <c r="F179" s="268">
        <v>319714128.86000001</v>
      </c>
      <c r="G179" s="268">
        <v>0</v>
      </c>
      <c r="H179" s="268">
        <v>125585676.95999999</v>
      </c>
      <c r="I179" s="59" t="e">
        <f>IF(A179=#REF!,TRUE,FALSE)</f>
        <v>#REF!</v>
      </c>
      <c r="J179" s="268" t="e">
        <f>#REF!-SUMM!G179</f>
        <v>#REF!</v>
      </c>
      <c r="K179" s="268" t="e">
        <f>#REF!-SUMM!H179</f>
        <v>#REF!</v>
      </c>
      <c r="O179" s="73" t="e">
        <f>G179-#REF!</f>
        <v>#REF!</v>
      </c>
      <c r="P179" s="73" t="e">
        <f>H179-#REF!</f>
        <v>#REF!</v>
      </c>
    </row>
    <row r="180" spans="1:16">
      <c r="A180" s="89">
        <v>461105</v>
      </c>
      <c r="B180" s="59" t="s">
        <v>545</v>
      </c>
      <c r="C180" s="268">
        <v>0</v>
      </c>
      <c r="D180" s="268">
        <v>355242857.5</v>
      </c>
      <c r="E180" s="268">
        <v>921056021.34000003</v>
      </c>
      <c r="F180" s="268">
        <v>942545254.09000003</v>
      </c>
      <c r="G180" s="268">
        <v>0</v>
      </c>
      <c r="H180" s="268">
        <v>376732090.25</v>
      </c>
      <c r="I180" s="59" t="e">
        <f>IF(A180=#REF!,TRUE,FALSE)</f>
        <v>#REF!</v>
      </c>
      <c r="J180" s="268" t="e">
        <f>#REF!-SUMM!G180</f>
        <v>#REF!</v>
      </c>
      <c r="K180" s="268" t="e">
        <f>#REF!-SUMM!H180</f>
        <v>#REF!</v>
      </c>
      <c r="O180" s="73" t="e">
        <f>G180-#REF!</f>
        <v>#REF!</v>
      </c>
      <c r="P180" s="73" t="e">
        <f>H180-#REF!</f>
        <v>#REF!</v>
      </c>
    </row>
    <row r="181" spans="1:16">
      <c r="A181" s="89">
        <v>461110</v>
      </c>
      <c r="B181" s="59" t="s">
        <v>546</v>
      </c>
      <c r="C181" s="268">
        <v>0</v>
      </c>
      <c r="D181" s="268">
        <v>94731428.329999998</v>
      </c>
      <c r="E181" s="268">
        <v>248571377.33000001</v>
      </c>
      <c r="F181" s="268">
        <v>254308268.33000001</v>
      </c>
      <c r="G181" s="268">
        <v>0</v>
      </c>
      <c r="H181" s="268">
        <v>100468319.33</v>
      </c>
      <c r="I181" s="59" t="e">
        <f>IF(A181=#REF!,TRUE,FALSE)</f>
        <v>#REF!</v>
      </c>
      <c r="J181" s="268" t="e">
        <f>#REF!-SUMM!G181</f>
        <v>#REF!</v>
      </c>
      <c r="K181" s="268" t="e">
        <f>#REF!-SUMM!H181</f>
        <v>#REF!</v>
      </c>
      <c r="O181" s="73" t="e">
        <f>G181-#REF!</f>
        <v>#REF!</v>
      </c>
      <c r="P181" s="73" t="e">
        <f>H181-#REF!</f>
        <v>#REF!</v>
      </c>
    </row>
    <row r="182" spans="1:16">
      <c r="A182" s="89">
        <v>461115</v>
      </c>
      <c r="B182" s="59" t="s">
        <v>547</v>
      </c>
      <c r="C182" s="268">
        <v>0</v>
      </c>
      <c r="D182" s="268">
        <v>355242857.5</v>
      </c>
      <c r="E182" s="268">
        <v>921028575.09000003</v>
      </c>
      <c r="F182" s="268">
        <v>942542862.09000003</v>
      </c>
      <c r="G182" s="268">
        <v>0</v>
      </c>
      <c r="H182" s="268">
        <v>376757144.5</v>
      </c>
      <c r="I182" s="59" t="e">
        <f>IF(A182=#REF!,TRUE,FALSE)</f>
        <v>#REF!</v>
      </c>
      <c r="J182" s="268" t="e">
        <f>#REF!-SUMM!G182</f>
        <v>#REF!</v>
      </c>
      <c r="K182" s="268" t="e">
        <f>#REF!-SUMM!H182</f>
        <v>#REF!</v>
      </c>
      <c r="O182" s="73" t="e">
        <f>G182-#REF!</f>
        <v>#REF!</v>
      </c>
      <c r="P182" s="73" t="e">
        <f>H182-#REF!</f>
        <v>#REF!</v>
      </c>
    </row>
    <row r="183" spans="1:16">
      <c r="A183" s="89">
        <v>461125</v>
      </c>
      <c r="B183" s="59" t="s">
        <v>3130</v>
      </c>
      <c r="C183" s="268">
        <v>0</v>
      </c>
      <c r="D183" s="268">
        <v>0</v>
      </c>
      <c r="E183" s="268">
        <v>95000000.090000004</v>
      </c>
      <c r="F183" s="268">
        <v>95000000.090000004</v>
      </c>
      <c r="G183" s="268">
        <v>0</v>
      </c>
      <c r="H183" s="268">
        <v>0</v>
      </c>
      <c r="I183" s="59" t="e">
        <f>IF(A183=#REF!,TRUE,FALSE)</f>
        <v>#REF!</v>
      </c>
      <c r="J183" s="268" t="e">
        <f>#REF!-SUMM!G183</f>
        <v>#REF!</v>
      </c>
      <c r="K183" s="268" t="e">
        <f>#REF!-SUMM!H183</f>
        <v>#REF!</v>
      </c>
      <c r="O183" s="73" t="e">
        <f>G183-#REF!</f>
        <v>#REF!</v>
      </c>
      <c r="P183" s="73" t="e">
        <f>H183-#REF!</f>
        <v>#REF!</v>
      </c>
    </row>
    <row r="184" spans="1:16">
      <c r="A184" s="89">
        <v>461140</v>
      </c>
      <c r="B184" s="59" t="s">
        <v>2171</v>
      </c>
      <c r="C184" s="268">
        <v>0</v>
      </c>
      <c r="D184" s="268">
        <v>0</v>
      </c>
      <c r="E184" s="268">
        <v>249080000</v>
      </c>
      <c r="F184" s="268">
        <v>249080000</v>
      </c>
      <c r="G184" s="268">
        <v>0</v>
      </c>
      <c r="H184" s="268">
        <v>0</v>
      </c>
      <c r="I184" s="59" t="e">
        <f>IF(A184=#REF!,TRUE,FALSE)</f>
        <v>#REF!</v>
      </c>
      <c r="J184" s="268" t="e">
        <f>#REF!-SUMM!G184</f>
        <v>#REF!</v>
      </c>
      <c r="K184" s="268" t="e">
        <f>#REF!-SUMM!H184</f>
        <v>#REF!</v>
      </c>
      <c r="O184" s="73" t="e">
        <f>G184-#REF!</f>
        <v>#REF!</v>
      </c>
      <c r="P184" s="73" t="e">
        <f>H184-#REF!</f>
        <v>#REF!</v>
      </c>
    </row>
    <row r="185" spans="1:16">
      <c r="A185" s="89">
        <v>463201</v>
      </c>
      <c r="B185" s="59" t="s">
        <v>640</v>
      </c>
      <c r="C185" s="268">
        <v>0</v>
      </c>
      <c r="D185" s="268">
        <v>5894372</v>
      </c>
      <c r="E185" s="268">
        <v>5894372</v>
      </c>
      <c r="G185" s="268">
        <v>0</v>
      </c>
      <c r="H185" s="268">
        <v>0</v>
      </c>
      <c r="I185" s="59" t="e">
        <f>IF(A185=#REF!,TRUE,FALSE)</f>
        <v>#REF!</v>
      </c>
      <c r="J185" s="268" t="e">
        <f>#REF!-SUMM!G185</f>
        <v>#REF!</v>
      </c>
      <c r="K185" s="268" t="e">
        <f>#REF!-SUMM!H185</f>
        <v>#REF!</v>
      </c>
      <c r="O185" s="73" t="e">
        <f>G185-#REF!</f>
        <v>#REF!</v>
      </c>
      <c r="P185" s="73" t="e">
        <f>H185-#REF!</f>
        <v>#REF!</v>
      </c>
    </row>
    <row r="186" spans="1:16">
      <c r="A186" s="89">
        <v>467004</v>
      </c>
      <c r="B186" s="59" t="s">
        <v>249</v>
      </c>
      <c r="C186" s="268">
        <v>119562515.83</v>
      </c>
      <c r="D186" s="268">
        <v>0</v>
      </c>
      <c r="E186" s="268">
        <v>279454461</v>
      </c>
      <c r="F186" s="268">
        <v>79665417</v>
      </c>
      <c r="G186" s="268">
        <v>319351559.82999998</v>
      </c>
      <c r="H186" s="268">
        <v>0</v>
      </c>
      <c r="I186" s="59" t="e">
        <f>IF(A186=#REF!,TRUE,FALSE)</f>
        <v>#REF!</v>
      </c>
      <c r="J186" s="268" t="e">
        <f>#REF!-SUMM!G186</f>
        <v>#REF!</v>
      </c>
      <c r="K186" s="268" t="e">
        <f>#REF!-SUMM!H186</f>
        <v>#REF!</v>
      </c>
      <c r="O186" s="73" t="e">
        <f>G186-#REF!</f>
        <v>#REF!</v>
      </c>
      <c r="P186" s="73" t="e">
        <f>H186-#REF!</f>
        <v>#REF!</v>
      </c>
    </row>
    <row r="187" spans="1:16">
      <c r="A187" s="89">
        <v>467013</v>
      </c>
      <c r="B187" s="59" t="s">
        <v>2172</v>
      </c>
      <c r="C187" s="268">
        <v>0</v>
      </c>
      <c r="D187" s="268">
        <v>0</v>
      </c>
      <c r="E187" s="268">
        <v>388528012.80000001</v>
      </c>
      <c r="F187" s="268">
        <v>314769057.5</v>
      </c>
      <c r="G187" s="268">
        <v>73758955.299999997</v>
      </c>
      <c r="H187" s="268">
        <v>0</v>
      </c>
      <c r="I187" s="59" t="e">
        <f>IF(A187=#REF!,TRUE,FALSE)</f>
        <v>#REF!</v>
      </c>
      <c r="J187" s="268" t="e">
        <f>#REF!-SUMM!G187</f>
        <v>#REF!</v>
      </c>
      <c r="K187" s="268" t="e">
        <f>#REF!-SUMM!H187</f>
        <v>#REF!</v>
      </c>
      <c r="O187" s="73" t="e">
        <f>G187-#REF!</f>
        <v>#REF!</v>
      </c>
      <c r="P187" s="73" t="e">
        <f>H187-#REF!</f>
        <v>#REF!</v>
      </c>
    </row>
    <row r="188" spans="1:16">
      <c r="A188" s="89">
        <v>467016</v>
      </c>
      <c r="B188" s="59" t="s">
        <v>2173</v>
      </c>
      <c r="C188" s="268">
        <v>0</v>
      </c>
      <c r="D188" s="268">
        <v>0</v>
      </c>
      <c r="E188" s="268">
        <v>140726.39999999999</v>
      </c>
      <c r="G188" s="268">
        <v>140726.39999999999</v>
      </c>
      <c r="H188" s="268">
        <v>0</v>
      </c>
      <c r="I188" s="59" t="e">
        <f>IF(A188=#REF!,TRUE,FALSE)</f>
        <v>#REF!</v>
      </c>
      <c r="J188" s="268" t="e">
        <f>#REF!-SUMM!G188</f>
        <v>#REF!</v>
      </c>
      <c r="K188" s="268" t="e">
        <f>#REF!-SUMM!H188</f>
        <v>#REF!</v>
      </c>
      <c r="O188" s="73" t="e">
        <f>G188-#REF!</f>
        <v>#REF!</v>
      </c>
      <c r="P188" s="73" t="e">
        <f>H188-#REF!</f>
        <v>#REF!</v>
      </c>
    </row>
    <row r="189" spans="1:16">
      <c r="A189" s="89">
        <v>467017</v>
      </c>
      <c r="B189" s="59" t="s">
        <v>3131</v>
      </c>
      <c r="C189" s="268">
        <v>0</v>
      </c>
      <c r="D189" s="268">
        <v>0</v>
      </c>
      <c r="E189" s="268">
        <v>93787460</v>
      </c>
      <c r="F189" s="268">
        <v>181662012</v>
      </c>
      <c r="G189" s="268">
        <v>0</v>
      </c>
      <c r="H189" s="268">
        <v>87874552</v>
      </c>
      <c r="I189" s="59" t="e">
        <f>IF(A189=#REF!,TRUE,FALSE)</f>
        <v>#REF!</v>
      </c>
      <c r="J189" s="268" t="e">
        <f>#REF!-SUMM!G189</f>
        <v>#REF!</v>
      </c>
      <c r="K189" s="268" t="e">
        <f>#REF!-SUMM!H189</f>
        <v>#REF!</v>
      </c>
      <c r="O189" s="73" t="e">
        <f>G189-#REF!</f>
        <v>#REF!</v>
      </c>
      <c r="P189" s="73" t="e">
        <f>H189-#REF!</f>
        <v>#REF!</v>
      </c>
    </row>
    <row r="190" spans="1:16">
      <c r="A190" s="89">
        <v>467018</v>
      </c>
      <c r="B190" s="59" t="s">
        <v>3132</v>
      </c>
      <c r="C190" s="268">
        <v>0</v>
      </c>
      <c r="D190" s="268">
        <v>0</v>
      </c>
      <c r="E190" s="268">
        <v>87874552</v>
      </c>
      <c r="G190" s="268">
        <v>87874552</v>
      </c>
      <c r="H190" s="268">
        <v>0</v>
      </c>
      <c r="I190" s="59" t="e">
        <f>IF(A190=#REF!,TRUE,FALSE)</f>
        <v>#REF!</v>
      </c>
      <c r="J190" s="268" t="e">
        <f>#REF!-SUMM!G190</f>
        <v>#REF!</v>
      </c>
      <c r="K190" s="268" t="e">
        <f>#REF!-SUMM!H190</f>
        <v>#REF!</v>
      </c>
      <c r="O190" s="73" t="e">
        <f>G190-#REF!</f>
        <v>#REF!</v>
      </c>
      <c r="P190" s="73" t="e">
        <f>H190-#REF!</f>
        <v>#REF!</v>
      </c>
    </row>
    <row r="191" spans="1:16">
      <c r="A191" s="89">
        <v>468101</v>
      </c>
      <c r="B191" s="59" t="s">
        <v>641</v>
      </c>
      <c r="C191" s="268">
        <v>0</v>
      </c>
      <c r="D191" s="268">
        <v>710485714.16999996</v>
      </c>
      <c r="E191" s="268">
        <v>1093199975</v>
      </c>
      <c r="F191" s="268">
        <v>1010642820.17</v>
      </c>
      <c r="G191" s="268">
        <v>0</v>
      </c>
      <c r="H191" s="268">
        <v>627928559.34000003</v>
      </c>
      <c r="I191" s="59" t="e">
        <f>IF(A191=#REF!,TRUE,FALSE)</f>
        <v>#REF!</v>
      </c>
      <c r="J191" s="268" t="e">
        <f>#REF!-SUMM!G191</f>
        <v>#REF!</v>
      </c>
      <c r="K191" s="268" t="e">
        <f>#REF!-SUMM!H191</f>
        <v>#REF!</v>
      </c>
      <c r="O191" s="73" t="e">
        <f>G191-#REF!</f>
        <v>#REF!</v>
      </c>
      <c r="P191" s="73" t="e">
        <f>H191-#REF!</f>
        <v>#REF!</v>
      </c>
    </row>
    <row r="192" spans="1:16">
      <c r="A192" s="89">
        <v>468105</v>
      </c>
      <c r="B192" s="59" t="s">
        <v>548</v>
      </c>
      <c r="C192" s="268">
        <v>0</v>
      </c>
      <c r="D192" s="268">
        <v>2131457142.5</v>
      </c>
      <c r="E192" s="268">
        <v>3279599925.8200002</v>
      </c>
      <c r="F192" s="268">
        <v>3031928459.5</v>
      </c>
      <c r="G192" s="268">
        <v>0</v>
      </c>
      <c r="H192" s="268">
        <v>1883785676.1800001</v>
      </c>
      <c r="I192" s="59" t="e">
        <f>IF(A192=#REF!,TRUE,FALSE)</f>
        <v>#REF!</v>
      </c>
      <c r="J192" s="268" t="e">
        <f>#REF!-SUMM!G192</f>
        <v>#REF!</v>
      </c>
      <c r="K192" s="268" t="e">
        <f>#REF!-SUMM!H192</f>
        <v>#REF!</v>
      </c>
      <c r="O192" s="73" t="e">
        <f>G192-#REF!</f>
        <v>#REF!</v>
      </c>
      <c r="P192" s="73" t="e">
        <f>H192-#REF!</f>
        <v>#REF!</v>
      </c>
    </row>
    <row r="193" spans="1:16">
      <c r="A193" s="89">
        <v>468110</v>
      </c>
      <c r="B193" s="59" t="s">
        <v>643</v>
      </c>
      <c r="C193" s="268">
        <v>0</v>
      </c>
      <c r="D193" s="268">
        <v>568388571.66999996</v>
      </c>
      <c r="E193" s="268">
        <v>874559868.00999999</v>
      </c>
      <c r="F193" s="268">
        <v>808514153.66999996</v>
      </c>
      <c r="G193" s="268">
        <v>0</v>
      </c>
      <c r="H193" s="268">
        <v>502342857.32999998</v>
      </c>
      <c r="I193" s="59" t="e">
        <f>IF(A193=#REF!,TRUE,FALSE)</f>
        <v>#REF!</v>
      </c>
      <c r="J193" s="268" t="e">
        <f>#REF!-SUMM!G193</f>
        <v>#REF!</v>
      </c>
      <c r="K193" s="268" t="e">
        <f>#REF!-SUMM!H193</f>
        <v>#REF!</v>
      </c>
      <c r="O193" s="73" t="e">
        <f>G193-#REF!</f>
        <v>#REF!</v>
      </c>
      <c r="P193" s="73" t="e">
        <f>H193-#REF!</f>
        <v>#REF!</v>
      </c>
    </row>
    <row r="194" spans="1:16">
      <c r="A194" s="89">
        <v>468115</v>
      </c>
      <c r="B194" s="59" t="s">
        <v>644</v>
      </c>
      <c r="C194" s="268">
        <v>0</v>
      </c>
      <c r="D194" s="268">
        <v>2131457142.5</v>
      </c>
      <c r="E194" s="268">
        <v>3279599925.8200002</v>
      </c>
      <c r="F194" s="268">
        <v>3031928459.5</v>
      </c>
      <c r="G194" s="268">
        <v>0</v>
      </c>
      <c r="H194" s="268">
        <v>1883785676.1800001</v>
      </c>
      <c r="I194" s="59" t="e">
        <f>IF(A194=#REF!,TRUE,FALSE)</f>
        <v>#REF!</v>
      </c>
      <c r="J194" s="268" t="e">
        <f>#REF!-SUMM!G194</f>
        <v>#REF!</v>
      </c>
      <c r="K194" s="268" t="e">
        <f>#REF!-SUMM!H194</f>
        <v>#REF!</v>
      </c>
      <c r="O194" s="73" t="e">
        <f>G194-#REF!</f>
        <v>#REF!</v>
      </c>
      <c r="P194" s="73" t="e">
        <f>H194-#REF!</f>
        <v>#REF!</v>
      </c>
    </row>
    <row r="195" spans="1:16">
      <c r="A195" s="89">
        <v>468140</v>
      </c>
      <c r="B195" s="59" t="s">
        <v>549</v>
      </c>
      <c r="C195" s="268">
        <v>0</v>
      </c>
      <c r="D195" s="268">
        <v>1364912664.3800001</v>
      </c>
      <c r="E195" s="268">
        <v>2413556444.8499999</v>
      </c>
      <c r="F195" s="268">
        <v>3064338954.7199998</v>
      </c>
      <c r="G195" s="268">
        <v>0</v>
      </c>
      <c r="H195" s="268">
        <v>2015695174.25</v>
      </c>
      <c r="I195" s="59" t="e">
        <f>IF(A195=#REF!,TRUE,FALSE)</f>
        <v>#REF!</v>
      </c>
      <c r="J195" s="268" t="e">
        <f>#REF!-SUMM!G195</f>
        <v>#REF!</v>
      </c>
      <c r="K195" s="268" t="e">
        <f>#REF!-SUMM!H195</f>
        <v>#REF!</v>
      </c>
      <c r="O195" s="73" t="e">
        <f>G195-#REF!</f>
        <v>#REF!</v>
      </c>
      <c r="P195" s="73" t="e">
        <f>H195-#REF!</f>
        <v>#REF!</v>
      </c>
    </row>
    <row r="196" spans="1:16">
      <c r="A196" s="89">
        <v>476101</v>
      </c>
      <c r="B196" s="59" t="s">
        <v>502</v>
      </c>
      <c r="C196" s="268">
        <v>71665988.549999997</v>
      </c>
      <c r="D196" s="268">
        <v>0</v>
      </c>
      <c r="E196" s="268">
        <v>164004901</v>
      </c>
      <c r="F196" s="268">
        <v>235670889.55000001</v>
      </c>
      <c r="G196" s="268">
        <v>0</v>
      </c>
      <c r="H196" s="268">
        <v>0</v>
      </c>
      <c r="I196" s="59" t="e">
        <f>IF(A196=#REF!,TRUE,FALSE)</f>
        <v>#REF!</v>
      </c>
      <c r="J196" s="268" t="e">
        <f>#REF!-SUMM!G196</f>
        <v>#REF!</v>
      </c>
      <c r="K196" s="268" t="e">
        <f>#REF!-SUMM!H196</f>
        <v>#REF!</v>
      </c>
      <c r="O196" s="73" t="e">
        <f>G196-#REF!</f>
        <v>#REF!</v>
      </c>
      <c r="P196" s="73" t="e">
        <f>H196-#REF!</f>
        <v>#REF!</v>
      </c>
    </row>
    <row r="197" spans="1:16">
      <c r="A197" s="89">
        <v>476102</v>
      </c>
      <c r="B197" s="59" t="s">
        <v>503</v>
      </c>
      <c r="C197" s="268">
        <v>0</v>
      </c>
      <c r="D197" s="268">
        <v>0</v>
      </c>
      <c r="E197" s="268">
        <v>2879045</v>
      </c>
      <c r="F197" s="268">
        <v>2879045</v>
      </c>
      <c r="G197" s="268">
        <v>0</v>
      </c>
      <c r="H197" s="268">
        <v>0</v>
      </c>
      <c r="I197" s="59" t="e">
        <f>IF(A197=#REF!,TRUE,FALSE)</f>
        <v>#REF!</v>
      </c>
      <c r="J197" s="268" t="e">
        <f>#REF!-SUMM!G197</f>
        <v>#REF!</v>
      </c>
      <c r="K197" s="268" t="e">
        <f>#REF!-SUMM!H197</f>
        <v>#REF!</v>
      </c>
      <c r="O197" s="73" t="e">
        <f>G197-#REF!</f>
        <v>#REF!</v>
      </c>
      <c r="P197" s="73" t="e">
        <f>H197-#REF!</f>
        <v>#REF!</v>
      </c>
    </row>
    <row r="198" spans="1:16">
      <c r="A198" s="89">
        <v>476105</v>
      </c>
      <c r="B198" s="59" t="s">
        <v>504</v>
      </c>
      <c r="C198" s="268">
        <v>0</v>
      </c>
      <c r="D198" s="268">
        <v>0</v>
      </c>
      <c r="E198" s="268">
        <v>1801847</v>
      </c>
      <c r="F198" s="268">
        <v>1801847</v>
      </c>
      <c r="G198" s="268">
        <v>0</v>
      </c>
      <c r="H198" s="268">
        <v>0</v>
      </c>
      <c r="I198" s="59" t="e">
        <f>IF(A198=#REF!,TRUE,FALSE)</f>
        <v>#REF!</v>
      </c>
      <c r="J198" s="268" t="e">
        <f>#REF!-SUMM!G198</f>
        <v>#REF!</v>
      </c>
      <c r="K198" s="268" t="e">
        <f>#REF!-SUMM!H198</f>
        <v>#REF!</v>
      </c>
      <c r="O198" s="73" t="e">
        <f>G198-#REF!</f>
        <v>#REF!</v>
      </c>
      <c r="P198" s="73" t="e">
        <f>H198-#REF!</f>
        <v>#REF!</v>
      </c>
    </row>
    <row r="199" spans="1:16">
      <c r="A199" s="89">
        <v>476106</v>
      </c>
      <c r="B199" s="59" t="s">
        <v>505</v>
      </c>
      <c r="C199" s="268">
        <v>0</v>
      </c>
      <c r="D199" s="268">
        <v>0</v>
      </c>
      <c r="E199" s="268">
        <v>10658797</v>
      </c>
      <c r="F199" s="268">
        <v>10658797</v>
      </c>
      <c r="G199" s="268">
        <v>0</v>
      </c>
      <c r="H199" s="268">
        <v>0</v>
      </c>
      <c r="I199" s="59" t="e">
        <f>IF(A199=#REF!,TRUE,FALSE)</f>
        <v>#REF!</v>
      </c>
      <c r="J199" s="268" t="e">
        <f>#REF!-SUMM!G199</f>
        <v>#REF!</v>
      </c>
      <c r="K199" s="268" t="e">
        <f>#REF!-SUMM!H199</f>
        <v>#REF!</v>
      </c>
      <c r="O199" s="73" t="e">
        <f>G199-#REF!</f>
        <v>#REF!</v>
      </c>
      <c r="P199" s="73" t="e">
        <f>H199-#REF!</f>
        <v>#REF!</v>
      </c>
    </row>
    <row r="200" spans="1:16">
      <c r="A200" s="89">
        <v>476110</v>
      </c>
      <c r="B200" s="59" t="s">
        <v>506</v>
      </c>
      <c r="C200" s="268">
        <v>0</v>
      </c>
      <c r="D200" s="268">
        <v>0</v>
      </c>
      <c r="E200" s="268">
        <v>1786703.98</v>
      </c>
      <c r="F200" s="268">
        <v>1786703.98</v>
      </c>
      <c r="G200" s="268">
        <v>0</v>
      </c>
      <c r="H200" s="268">
        <v>0</v>
      </c>
      <c r="I200" s="59" t="e">
        <f>IF(A200=#REF!,TRUE,FALSE)</f>
        <v>#REF!</v>
      </c>
      <c r="J200" s="268" t="e">
        <f>#REF!-SUMM!G200</f>
        <v>#REF!</v>
      </c>
      <c r="K200" s="268" t="e">
        <f>#REF!-SUMM!H200</f>
        <v>#REF!</v>
      </c>
      <c r="O200" s="73" t="e">
        <f>G200-#REF!</f>
        <v>#REF!</v>
      </c>
      <c r="P200" s="73" t="e">
        <f>H200-#REF!</f>
        <v>#REF!</v>
      </c>
    </row>
    <row r="201" spans="1:16">
      <c r="A201" s="89">
        <v>477101</v>
      </c>
      <c r="B201" s="59" t="s">
        <v>507</v>
      </c>
      <c r="C201" s="268">
        <v>0</v>
      </c>
      <c r="D201" s="268">
        <v>1767274782.1099999</v>
      </c>
      <c r="E201" s="268">
        <v>1777469615.1099999</v>
      </c>
      <c r="F201" s="268">
        <v>10194833</v>
      </c>
      <c r="G201" s="268">
        <v>0</v>
      </c>
      <c r="H201" s="268">
        <v>0</v>
      </c>
      <c r="I201" s="59" t="e">
        <f>IF(A201=#REF!,TRUE,FALSE)</f>
        <v>#REF!</v>
      </c>
      <c r="J201" s="268" t="e">
        <f>#REF!-SUMM!G201</f>
        <v>#REF!</v>
      </c>
      <c r="K201" s="268" t="e">
        <f>#REF!-SUMM!H201</f>
        <v>#REF!</v>
      </c>
      <c r="O201" s="73" t="e">
        <f>G201-#REF!</f>
        <v>#REF!</v>
      </c>
      <c r="P201" s="73" t="e">
        <f>H201-#REF!</f>
        <v>#REF!</v>
      </c>
    </row>
    <row r="202" spans="1:16">
      <c r="A202" s="89">
        <v>477102</v>
      </c>
      <c r="B202" s="59" t="s">
        <v>508</v>
      </c>
      <c r="C202" s="268">
        <v>0</v>
      </c>
      <c r="D202" s="268">
        <v>0</v>
      </c>
      <c r="E202" s="268">
        <v>606831</v>
      </c>
      <c r="F202" s="268">
        <v>606831</v>
      </c>
      <c r="G202" s="268">
        <v>0</v>
      </c>
      <c r="H202" s="268">
        <v>0</v>
      </c>
      <c r="I202" s="59" t="e">
        <f>IF(A202=#REF!,TRUE,FALSE)</f>
        <v>#REF!</v>
      </c>
      <c r="J202" s="268" t="e">
        <f>#REF!-SUMM!G202</f>
        <v>#REF!</v>
      </c>
      <c r="K202" s="268" t="e">
        <f>#REF!-SUMM!H202</f>
        <v>#REF!</v>
      </c>
      <c r="O202" s="73" t="e">
        <f>G202-#REF!</f>
        <v>#REF!</v>
      </c>
      <c r="P202" s="73" t="e">
        <f>H202-#REF!</f>
        <v>#REF!</v>
      </c>
    </row>
    <row r="203" spans="1:16">
      <c r="A203" s="89">
        <v>477105</v>
      </c>
      <c r="B203" s="59" t="s">
        <v>509</v>
      </c>
      <c r="C203" s="268">
        <v>0</v>
      </c>
      <c r="D203" s="268">
        <v>0</v>
      </c>
      <c r="E203" s="268">
        <v>27067153</v>
      </c>
      <c r="F203" s="268">
        <v>27067153</v>
      </c>
      <c r="G203" s="268">
        <v>0</v>
      </c>
      <c r="H203" s="268">
        <v>0</v>
      </c>
      <c r="I203" s="59" t="e">
        <f>IF(A203=#REF!,TRUE,FALSE)</f>
        <v>#REF!</v>
      </c>
      <c r="J203" s="268" t="e">
        <f>#REF!-SUMM!G203</f>
        <v>#REF!</v>
      </c>
      <c r="K203" s="268" t="e">
        <f>#REF!-SUMM!H203</f>
        <v>#REF!</v>
      </c>
      <c r="O203" s="73" t="e">
        <f>G203-#REF!</f>
        <v>#REF!</v>
      </c>
      <c r="P203" s="73" t="e">
        <f>H203-#REF!</f>
        <v>#REF!</v>
      </c>
    </row>
    <row r="204" spans="1:16">
      <c r="A204" s="89">
        <v>477106</v>
      </c>
      <c r="B204" s="59" t="s">
        <v>510</v>
      </c>
      <c r="C204" s="268">
        <v>0</v>
      </c>
      <c r="D204" s="268">
        <v>0</v>
      </c>
      <c r="E204" s="268">
        <v>83294039</v>
      </c>
      <c r="F204" s="268">
        <v>83294039</v>
      </c>
      <c r="G204" s="268">
        <v>0</v>
      </c>
      <c r="H204" s="268">
        <v>0</v>
      </c>
      <c r="I204" s="59" t="e">
        <f>IF(A204=#REF!,TRUE,FALSE)</f>
        <v>#REF!</v>
      </c>
      <c r="J204" s="268" t="e">
        <f>#REF!-SUMM!G204</f>
        <v>#REF!</v>
      </c>
      <c r="K204" s="268" t="e">
        <f>#REF!-SUMM!H204</f>
        <v>#REF!</v>
      </c>
      <c r="O204" s="73" t="e">
        <f>G204-#REF!</f>
        <v>#REF!</v>
      </c>
      <c r="P204" s="73" t="e">
        <f>H204-#REF!</f>
        <v>#REF!</v>
      </c>
    </row>
    <row r="205" spans="1:16">
      <c r="A205" s="89">
        <v>477110</v>
      </c>
      <c r="B205" s="59" t="s">
        <v>511</v>
      </c>
      <c r="C205" s="268">
        <v>0</v>
      </c>
      <c r="D205" s="268">
        <v>0</v>
      </c>
      <c r="E205" s="268">
        <v>2702927</v>
      </c>
      <c r="F205" s="268">
        <v>2702927</v>
      </c>
      <c r="G205" s="268">
        <v>0</v>
      </c>
      <c r="H205" s="268">
        <v>0</v>
      </c>
      <c r="I205" s="59" t="e">
        <f>IF(A205=#REF!,TRUE,FALSE)</f>
        <v>#REF!</v>
      </c>
      <c r="J205" s="268" t="e">
        <f>#REF!-SUMM!G205</f>
        <v>#REF!</v>
      </c>
      <c r="K205" s="268" t="e">
        <f>#REF!-SUMM!H205</f>
        <v>#REF!</v>
      </c>
      <c r="O205" s="73" t="e">
        <f>G205-#REF!</f>
        <v>#REF!</v>
      </c>
      <c r="P205" s="73" t="e">
        <f>H205-#REF!</f>
        <v>#REF!</v>
      </c>
    </row>
    <row r="206" spans="1:16">
      <c r="A206" s="269" t="s">
        <v>3148</v>
      </c>
      <c r="B206" s="270" t="s">
        <v>2174</v>
      </c>
      <c r="C206" s="268">
        <v>0</v>
      </c>
      <c r="D206" s="268">
        <v>56807844.420000002</v>
      </c>
      <c r="E206" s="268">
        <v>372197286.51000005</v>
      </c>
      <c r="F206" s="268">
        <v>404928651.13999999</v>
      </c>
      <c r="G206" s="268">
        <v>0</v>
      </c>
      <c r="H206" s="268">
        <v>89539209.050000012</v>
      </c>
      <c r="I206" s="59" t="e">
        <f>IF(A206=#REF!,TRUE,FALSE)</f>
        <v>#REF!</v>
      </c>
      <c r="J206" s="268" t="e">
        <f>#REF!-SUMM!G206</f>
        <v>#REF!</v>
      </c>
      <c r="K206" s="268" t="e">
        <f>#REF!-SUMM!H206</f>
        <v>#REF!</v>
      </c>
      <c r="O206" s="73" t="e">
        <f>G206-#REF!</f>
        <v>#REF!</v>
      </c>
      <c r="P206" s="73" t="e">
        <f>H206-#REF!</f>
        <v>#REF!</v>
      </c>
    </row>
    <row r="207" spans="1:16">
      <c r="A207" s="89">
        <v>484101</v>
      </c>
      <c r="B207" s="59" t="s">
        <v>550</v>
      </c>
      <c r="C207" s="268">
        <v>0</v>
      </c>
      <c r="D207" s="268">
        <v>70616753.719999999</v>
      </c>
      <c r="E207" s="268">
        <v>278577836.25999999</v>
      </c>
      <c r="F207" s="268">
        <v>260034834.31</v>
      </c>
      <c r="G207" s="268">
        <v>0</v>
      </c>
      <c r="H207" s="268">
        <v>52073751.770000003</v>
      </c>
      <c r="I207" s="59" t="e">
        <f>IF(A207=#REF!,TRUE,FALSE)</f>
        <v>#REF!</v>
      </c>
      <c r="J207" s="268" t="e">
        <f>#REF!-SUMM!G207</f>
        <v>#REF!</v>
      </c>
      <c r="K207" s="268" t="e">
        <f>#REF!-SUMM!H207</f>
        <v>#REF!</v>
      </c>
      <c r="O207" s="73" t="e">
        <f>G207-#REF!</f>
        <v>#REF!</v>
      </c>
      <c r="P207" s="73" t="e">
        <f>H207-#REF!</f>
        <v>#REF!</v>
      </c>
    </row>
    <row r="208" spans="1:16">
      <c r="A208" s="89">
        <v>484102</v>
      </c>
      <c r="B208" s="59" t="s">
        <v>551</v>
      </c>
      <c r="C208" s="268">
        <v>0</v>
      </c>
      <c r="D208" s="268">
        <v>18831134.219999999</v>
      </c>
      <c r="E208" s="268">
        <v>83133668.200000003</v>
      </c>
      <c r="F208" s="268">
        <v>79071281.349999994</v>
      </c>
      <c r="G208" s="268">
        <v>0</v>
      </c>
      <c r="H208" s="268">
        <v>14768747.369999999</v>
      </c>
      <c r="I208" s="59" t="e">
        <f>IF(A208=#REF!,TRUE,FALSE)</f>
        <v>#REF!</v>
      </c>
      <c r="J208" s="268" t="e">
        <f>#REF!-SUMM!G208</f>
        <v>#REF!</v>
      </c>
      <c r="K208" s="268" t="e">
        <f>#REF!-SUMM!H208</f>
        <v>#REF!</v>
      </c>
      <c r="O208" s="73" t="e">
        <f>G208-#REF!</f>
        <v>#REF!</v>
      </c>
      <c r="P208" s="73" t="e">
        <f>H208-#REF!</f>
        <v>#REF!</v>
      </c>
    </row>
    <row r="209" spans="1:16">
      <c r="A209" s="89">
        <v>484103</v>
      </c>
      <c r="B209" s="59" t="s">
        <v>552</v>
      </c>
      <c r="C209" s="268">
        <v>0</v>
      </c>
      <c r="D209" s="268">
        <v>70616753.719999999</v>
      </c>
      <c r="E209" s="268">
        <v>277706237.66000003</v>
      </c>
      <c r="F209" s="268">
        <v>259163236.09999999</v>
      </c>
      <c r="G209" s="268">
        <v>0</v>
      </c>
      <c r="H209" s="268">
        <v>52073752.159999996</v>
      </c>
      <c r="I209" s="59" t="e">
        <f>IF(A209=#REF!,TRUE,FALSE)</f>
        <v>#REF!</v>
      </c>
      <c r="J209" s="268" t="e">
        <f>#REF!-SUMM!G209</f>
        <v>#REF!</v>
      </c>
      <c r="K209" s="268" t="e">
        <f>#REF!-SUMM!H209</f>
        <v>#REF!</v>
      </c>
      <c r="O209" s="73" t="e">
        <f>G209-#REF!</f>
        <v>#REF!</v>
      </c>
      <c r="P209" s="73" t="e">
        <f>H209-#REF!</f>
        <v>#REF!</v>
      </c>
    </row>
    <row r="210" spans="1:16">
      <c r="A210" s="89">
        <v>484104</v>
      </c>
      <c r="B210" s="59" t="s">
        <v>553</v>
      </c>
      <c r="C210" s="268">
        <v>0</v>
      </c>
      <c r="D210" s="268">
        <v>23538919.84</v>
      </c>
      <c r="E210" s="268">
        <v>105869702.14</v>
      </c>
      <c r="F210" s="268">
        <v>100784888.66</v>
      </c>
      <c r="G210" s="268">
        <v>0</v>
      </c>
      <c r="H210" s="268">
        <v>18454106.359999999</v>
      </c>
      <c r="I210" s="59" t="e">
        <f>IF(A210=#REF!,TRUE,FALSE)</f>
        <v>#REF!</v>
      </c>
      <c r="J210" s="268" t="e">
        <f>#REF!-SUMM!G210</f>
        <v>#REF!</v>
      </c>
      <c r="K210" s="268" t="e">
        <f>#REF!-SUMM!H210</f>
        <v>#REF!</v>
      </c>
      <c r="O210" s="73" t="e">
        <f>G210-#REF!</f>
        <v>#REF!</v>
      </c>
      <c r="P210" s="73" t="e">
        <f>H210-#REF!</f>
        <v>#REF!</v>
      </c>
    </row>
    <row r="211" spans="1:16">
      <c r="A211" s="89">
        <v>484105</v>
      </c>
      <c r="B211" s="59" t="s">
        <v>3133</v>
      </c>
      <c r="C211" s="268">
        <v>0</v>
      </c>
      <c r="D211" s="268">
        <v>0</v>
      </c>
      <c r="E211" s="268">
        <v>38536282.649999999</v>
      </c>
      <c r="F211" s="268">
        <v>38536282.649999999</v>
      </c>
      <c r="G211" s="268">
        <v>0</v>
      </c>
      <c r="H211" s="268">
        <v>0</v>
      </c>
      <c r="I211" s="59" t="e">
        <f>IF(A211=#REF!,TRUE,FALSE)</f>
        <v>#REF!</v>
      </c>
      <c r="J211" s="268" t="e">
        <f>#REF!-SUMM!G211</f>
        <v>#REF!</v>
      </c>
      <c r="K211" s="268" t="e">
        <f>#REF!-SUMM!H211</f>
        <v>#REF!</v>
      </c>
      <c r="O211" s="73" t="e">
        <f>G211-#REF!</f>
        <v>#REF!</v>
      </c>
      <c r="P211" s="73" t="e">
        <f>H211-#REF!</f>
        <v>#REF!</v>
      </c>
    </row>
    <row r="212" spans="1:16">
      <c r="A212" s="89">
        <v>484106</v>
      </c>
      <c r="B212" s="59" t="s">
        <v>3134</v>
      </c>
      <c r="C212" s="268">
        <v>0</v>
      </c>
      <c r="D212" s="268">
        <v>0</v>
      </c>
      <c r="E212" s="268">
        <v>732205</v>
      </c>
      <c r="F212" s="268">
        <v>732205</v>
      </c>
      <c r="G212" s="268">
        <v>0</v>
      </c>
      <c r="H212" s="268">
        <v>0</v>
      </c>
      <c r="I212" s="59" t="e">
        <f>IF(A212=#REF!,TRUE,FALSE)</f>
        <v>#REF!</v>
      </c>
      <c r="J212" s="268" t="e">
        <f>#REF!-SUMM!G212</f>
        <v>#REF!</v>
      </c>
      <c r="K212" s="268" t="e">
        <f>#REF!-SUMM!H212</f>
        <v>#REF!</v>
      </c>
      <c r="O212" s="73" t="e">
        <f>G212-#REF!</f>
        <v>#REF!</v>
      </c>
      <c r="P212" s="73" t="e">
        <f>H212-#REF!</f>
        <v>#REF!</v>
      </c>
    </row>
    <row r="213" spans="1:16">
      <c r="A213" s="269" t="s">
        <v>3149</v>
      </c>
      <c r="B213" s="270" t="s">
        <v>2185</v>
      </c>
      <c r="C213" s="268">
        <v>29561795.609999999</v>
      </c>
      <c r="D213" s="268">
        <v>0</v>
      </c>
      <c r="E213" s="268">
        <v>179294552.53999999</v>
      </c>
      <c r="F213" s="268">
        <v>146559817.16</v>
      </c>
      <c r="G213" s="268">
        <v>62296530.990000002</v>
      </c>
      <c r="H213" s="268">
        <v>0</v>
      </c>
      <c r="I213" s="59" t="e">
        <f>IF(A213=#REF!,TRUE,FALSE)</f>
        <v>#REF!</v>
      </c>
      <c r="J213" s="268" t="e">
        <f>#REF!-SUMM!G213</f>
        <v>#REF!</v>
      </c>
      <c r="K213" s="268" t="e">
        <f>#REF!-SUMM!H213</f>
        <v>#REF!</v>
      </c>
      <c r="O213" s="73" t="e">
        <f>G213-#REF!</f>
        <v>#REF!</v>
      </c>
      <c r="P213" s="73" t="e">
        <f>H213-#REF!</f>
        <v>#REF!</v>
      </c>
    </row>
    <row r="214" spans="1:16">
      <c r="A214" s="89">
        <v>512101</v>
      </c>
      <c r="B214" s="59" t="s">
        <v>647</v>
      </c>
      <c r="C214" s="268">
        <v>332587.28999999998</v>
      </c>
      <c r="D214" s="268">
        <v>0</v>
      </c>
      <c r="E214" s="268">
        <v>861384477.10000002</v>
      </c>
      <c r="F214" s="268">
        <v>844696535.65999997</v>
      </c>
      <c r="G214" s="268">
        <v>17020528.73</v>
      </c>
      <c r="H214" s="268">
        <v>0</v>
      </c>
      <c r="I214" s="59" t="e">
        <f>IF(A214=#REF!,TRUE,FALSE)</f>
        <v>#REF!</v>
      </c>
      <c r="J214" s="268" t="e">
        <f>#REF!-SUMM!G214</f>
        <v>#REF!</v>
      </c>
      <c r="K214" s="268" t="e">
        <f>#REF!-SUMM!H214</f>
        <v>#REF!</v>
      </c>
      <c r="O214" s="73" t="e">
        <f>G214-#REF!</f>
        <v>#REF!</v>
      </c>
      <c r="P214" s="73" t="e">
        <f>H214-#REF!</f>
        <v>#REF!</v>
      </c>
    </row>
    <row r="215" spans="1:16">
      <c r="A215" s="89">
        <v>512105</v>
      </c>
      <c r="B215" s="59" t="s">
        <v>3135</v>
      </c>
      <c r="C215" s="268">
        <v>451852.36</v>
      </c>
      <c r="D215" s="268">
        <v>0</v>
      </c>
      <c r="E215" s="268">
        <v>1135392270.6099999</v>
      </c>
      <c r="F215" s="268">
        <v>1130155062.0699999</v>
      </c>
      <c r="G215" s="268">
        <v>5689060.9000000004</v>
      </c>
      <c r="H215" s="268">
        <v>0</v>
      </c>
      <c r="I215" s="59" t="e">
        <f>IF(A215=#REF!,TRUE,FALSE)</f>
        <v>#REF!</v>
      </c>
      <c r="J215" s="268" t="e">
        <f>#REF!-SUMM!G215</f>
        <v>#REF!</v>
      </c>
      <c r="K215" s="268" t="e">
        <f>#REF!-SUMM!H215</f>
        <v>#REF!</v>
      </c>
      <c r="O215" s="73" t="e">
        <f>G215-#REF!</f>
        <v>#REF!</v>
      </c>
      <c r="P215" s="73" t="e">
        <f>H215-#REF!</f>
        <v>#REF!</v>
      </c>
    </row>
    <row r="216" spans="1:16">
      <c r="A216" s="89">
        <v>512110</v>
      </c>
      <c r="B216" s="59" t="s">
        <v>649</v>
      </c>
      <c r="C216" s="268">
        <v>5953244.5</v>
      </c>
      <c r="D216" s="268">
        <v>0</v>
      </c>
      <c r="E216" s="268">
        <v>191577359.65000001</v>
      </c>
      <c r="F216" s="268">
        <v>193931744.43000001</v>
      </c>
      <c r="G216" s="268">
        <v>3598859.72</v>
      </c>
      <c r="H216" s="268">
        <v>0</v>
      </c>
      <c r="I216" s="59" t="e">
        <f>IF(A216=#REF!,TRUE,FALSE)</f>
        <v>#REF!</v>
      </c>
      <c r="J216" s="268" t="e">
        <f>#REF!-SUMM!G216</f>
        <v>#REF!</v>
      </c>
      <c r="K216" s="268" t="e">
        <f>#REF!-SUMM!H216</f>
        <v>#REF!</v>
      </c>
      <c r="O216" s="73" t="e">
        <f>G216-#REF!</f>
        <v>#REF!</v>
      </c>
      <c r="P216" s="73" t="e">
        <f>H216-#REF!</f>
        <v>#REF!</v>
      </c>
    </row>
    <row r="217" spans="1:16">
      <c r="A217" s="89">
        <v>512120</v>
      </c>
      <c r="B217" s="59" t="s">
        <v>650</v>
      </c>
      <c r="C217" s="268">
        <v>206335.02</v>
      </c>
      <c r="D217" s="268">
        <v>0</v>
      </c>
      <c r="F217" s="268">
        <v>206335.02</v>
      </c>
      <c r="G217" s="268">
        <v>0</v>
      </c>
      <c r="H217" s="268">
        <v>0</v>
      </c>
      <c r="I217" s="59" t="e">
        <f>IF(A217=#REF!,TRUE,FALSE)</f>
        <v>#REF!</v>
      </c>
      <c r="J217" s="268" t="e">
        <f>#REF!-SUMM!G217</f>
        <v>#REF!</v>
      </c>
      <c r="K217" s="268" t="e">
        <f>#REF!-SUMM!H217</f>
        <v>#REF!</v>
      </c>
      <c r="O217" s="73" t="e">
        <f>G217-#REF!</f>
        <v>#REF!</v>
      </c>
      <c r="P217" s="73" t="e">
        <f>H217-#REF!</f>
        <v>#REF!</v>
      </c>
    </row>
    <row r="218" spans="1:16">
      <c r="A218" s="89">
        <v>512125</v>
      </c>
      <c r="B218" s="59" t="s">
        <v>651</v>
      </c>
      <c r="C218" s="268">
        <v>4161382.61</v>
      </c>
      <c r="D218" s="268">
        <v>0</v>
      </c>
      <c r="E218" s="268">
        <v>653528585.59000003</v>
      </c>
      <c r="F218" s="268">
        <v>640657746.39999998</v>
      </c>
      <c r="G218" s="268">
        <v>17032221.800000001</v>
      </c>
      <c r="H218" s="268">
        <v>0</v>
      </c>
      <c r="I218" s="59" t="e">
        <f>IF(A218=#REF!,TRUE,FALSE)</f>
        <v>#REF!</v>
      </c>
      <c r="J218" s="268" t="e">
        <f>#REF!-SUMM!G218</f>
        <v>#REF!</v>
      </c>
      <c r="K218" s="268" t="e">
        <f>#REF!-SUMM!H218</f>
        <v>#REF!</v>
      </c>
      <c r="O218" s="73" t="e">
        <f>G218-#REF!</f>
        <v>#REF!</v>
      </c>
      <c r="P218" s="73" t="e">
        <f>H218-#REF!</f>
        <v>#REF!</v>
      </c>
    </row>
    <row r="219" spans="1:16">
      <c r="A219" s="89">
        <v>512135</v>
      </c>
      <c r="B219" s="59" t="s">
        <v>652</v>
      </c>
      <c r="C219" s="268">
        <v>2499146</v>
      </c>
      <c r="D219" s="268">
        <v>0</v>
      </c>
      <c r="E219" s="268">
        <v>343814215.94999999</v>
      </c>
      <c r="F219" s="268">
        <v>345011886.5</v>
      </c>
      <c r="G219" s="268">
        <v>1301475.45</v>
      </c>
      <c r="H219" s="268">
        <v>0</v>
      </c>
      <c r="I219" s="59" t="e">
        <f>IF(A219=#REF!,TRUE,FALSE)</f>
        <v>#REF!</v>
      </c>
      <c r="J219" s="268" t="e">
        <f>#REF!-SUMM!G219</f>
        <v>#REF!</v>
      </c>
      <c r="K219" s="268" t="e">
        <f>#REF!-SUMM!H219</f>
        <v>#REF!</v>
      </c>
      <c r="O219" s="73" t="e">
        <f>G219-#REF!</f>
        <v>#REF!</v>
      </c>
      <c r="P219" s="73" t="e">
        <f>H219-#REF!</f>
        <v>#REF!</v>
      </c>
    </row>
    <row r="220" spans="1:16">
      <c r="A220" s="89">
        <v>512150</v>
      </c>
      <c r="B220" s="59" t="s">
        <v>653</v>
      </c>
      <c r="C220" s="268">
        <v>2918896.1</v>
      </c>
      <c r="D220" s="268">
        <v>0</v>
      </c>
      <c r="E220" s="268">
        <v>351124488.87</v>
      </c>
      <c r="F220" s="268">
        <v>353891549.32999998</v>
      </c>
      <c r="G220" s="268">
        <v>151835.64000000001</v>
      </c>
      <c r="H220" s="268">
        <v>0</v>
      </c>
      <c r="I220" s="59" t="e">
        <f>IF(A220=#REF!,TRUE,FALSE)</f>
        <v>#REF!</v>
      </c>
      <c r="J220" s="268" t="e">
        <f>#REF!-SUMM!G220</f>
        <v>#REF!</v>
      </c>
      <c r="K220" s="268" t="e">
        <f>#REF!-SUMM!H220</f>
        <v>#REF!</v>
      </c>
      <c r="O220" s="73" t="e">
        <f>G220-#REF!</f>
        <v>#REF!</v>
      </c>
      <c r="P220" s="73" t="e">
        <f>H220-#REF!</f>
        <v>#REF!</v>
      </c>
    </row>
    <row r="221" spans="1:16">
      <c r="A221" s="89">
        <v>512155</v>
      </c>
      <c r="B221" s="59" t="s">
        <v>654</v>
      </c>
      <c r="C221" s="268">
        <v>27219949.890000001</v>
      </c>
      <c r="D221" s="268">
        <v>0</v>
      </c>
      <c r="E221" s="268">
        <v>2305175203.6700001</v>
      </c>
      <c r="F221" s="268">
        <v>2244412457</v>
      </c>
      <c r="G221" s="268">
        <v>87982696.560000002</v>
      </c>
      <c r="H221" s="268">
        <v>0</v>
      </c>
      <c r="I221" s="59" t="e">
        <f>IF(A221=#REF!,TRUE,FALSE)</f>
        <v>#REF!</v>
      </c>
      <c r="J221" s="268" t="e">
        <f>#REF!-SUMM!G221</f>
        <v>#REF!</v>
      </c>
      <c r="K221" s="268" t="e">
        <f>#REF!-SUMM!H221</f>
        <v>#REF!</v>
      </c>
      <c r="O221" s="73" t="e">
        <f>G221-#REF!</f>
        <v>#REF!</v>
      </c>
      <c r="P221" s="73" t="e">
        <f>H221-#REF!</f>
        <v>#REF!</v>
      </c>
    </row>
    <row r="222" spans="1:16">
      <c r="A222" s="89">
        <v>512160</v>
      </c>
      <c r="B222" s="59" t="s">
        <v>655</v>
      </c>
      <c r="C222" s="268">
        <v>94320.69</v>
      </c>
      <c r="D222" s="268">
        <v>0</v>
      </c>
      <c r="E222" s="268">
        <v>454824393.47000003</v>
      </c>
      <c r="F222" s="268">
        <v>452591585.20999998</v>
      </c>
      <c r="G222" s="268">
        <v>2327128.9500000002</v>
      </c>
      <c r="H222" s="268">
        <v>0</v>
      </c>
      <c r="I222" s="59" t="e">
        <f>IF(A222=#REF!,TRUE,FALSE)</f>
        <v>#REF!</v>
      </c>
      <c r="J222" s="268" t="e">
        <f>#REF!-SUMM!G222</f>
        <v>#REF!</v>
      </c>
      <c r="K222" s="268" t="e">
        <f>#REF!-SUMM!H222</f>
        <v>#REF!</v>
      </c>
      <c r="O222" s="73" t="e">
        <f>G222-#REF!</f>
        <v>#REF!</v>
      </c>
      <c r="P222" s="73" t="e">
        <f>H222-#REF!</f>
        <v>#REF!</v>
      </c>
    </row>
    <row r="223" spans="1:16">
      <c r="A223" s="89">
        <v>512401</v>
      </c>
      <c r="B223" s="59" t="s">
        <v>656</v>
      </c>
      <c r="C223" s="268">
        <v>5496654.7800000003</v>
      </c>
      <c r="D223" s="268">
        <v>0</v>
      </c>
      <c r="E223" s="268">
        <v>832684629.88999999</v>
      </c>
      <c r="F223" s="268">
        <v>831712287.90999997</v>
      </c>
      <c r="G223" s="268">
        <v>6468996.7599999998</v>
      </c>
      <c r="H223" s="268">
        <v>0</v>
      </c>
      <c r="I223" s="59" t="e">
        <f>IF(A223=#REF!,TRUE,FALSE)</f>
        <v>#REF!</v>
      </c>
      <c r="J223" s="268" t="e">
        <f>#REF!-SUMM!G223</f>
        <v>#REF!</v>
      </c>
      <c r="K223" s="268" t="e">
        <f>#REF!-SUMM!H223</f>
        <v>#REF!</v>
      </c>
      <c r="O223" s="73" t="e">
        <f>G223-#REF!</f>
        <v>#REF!</v>
      </c>
      <c r="P223" s="73" t="e">
        <f>H223-#REF!</f>
        <v>#REF!</v>
      </c>
    </row>
    <row r="224" spans="1:16">
      <c r="A224" s="89">
        <v>512405</v>
      </c>
      <c r="B224" s="59" t="s">
        <v>3136</v>
      </c>
      <c r="C224" s="268">
        <v>59716.04</v>
      </c>
      <c r="D224" s="268">
        <v>0</v>
      </c>
      <c r="E224" s="268">
        <v>951105632.97000003</v>
      </c>
      <c r="F224" s="268">
        <v>945778344.38</v>
      </c>
      <c r="G224" s="268">
        <v>5387004.6299999999</v>
      </c>
      <c r="H224" s="268">
        <v>0</v>
      </c>
      <c r="I224" s="59" t="e">
        <f>IF(A224=#REF!,TRUE,FALSE)</f>
        <v>#REF!</v>
      </c>
      <c r="J224" s="268" t="e">
        <f>#REF!-SUMM!G224</f>
        <v>#REF!</v>
      </c>
      <c r="K224" s="268" t="e">
        <f>#REF!-SUMM!H224</f>
        <v>#REF!</v>
      </c>
      <c r="O224" s="73" t="e">
        <f>G224-#REF!</f>
        <v>#REF!</v>
      </c>
      <c r="P224" s="73" t="e">
        <f>H224-#REF!</f>
        <v>#REF!</v>
      </c>
    </row>
    <row r="225" spans="1:16">
      <c r="A225" s="89">
        <v>512410</v>
      </c>
      <c r="B225" s="59" t="s">
        <v>658</v>
      </c>
      <c r="C225" s="268">
        <v>3596.16</v>
      </c>
      <c r="D225" s="268">
        <v>0</v>
      </c>
      <c r="E225" s="268">
        <v>84951274.370000005</v>
      </c>
      <c r="F225" s="268">
        <v>81861037.079999998</v>
      </c>
      <c r="G225" s="268">
        <v>3093833.45</v>
      </c>
      <c r="H225" s="268">
        <v>0</v>
      </c>
      <c r="I225" s="59" t="e">
        <f>IF(A225=#REF!,TRUE,FALSE)</f>
        <v>#REF!</v>
      </c>
      <c r="J225" s="268" t="e">
        <f>#REF!-SUMM!G225</f>
        <v>#REF!</v>
      </c>
      <c r="K225" s="268" t="e">
        <f>#REF!-SUMM!H225</f>
        <v>#REF!</v>
      </c>
      <c r="O225" s="73" t="e">
        <f>G225-#REF!</f>
        <v>#REF!</v>
      </c>
      <c r="P225" s="73" t="e">
        <f>H225-#REF!</f>
        <v>#REF!</v>
      </c>
    </row>
    <row r="226" spans="1:16">
      <c r="A226" s="89">
        <v>512420</v>
      </c>
      <c r="B226" s="59" t="s">
        <v>659</v>
      </c>
      <c r="C226" s="268">
        <v>0</v>
      </c>
      <c r="D226" s="268">
        <v>11949.05</v>
      </c>
      <c r="E226" s="268">
        <v>13972</v>
      </c>
      <c r="F226" s="268">
        <v>2023.44</v>
      </c>
      <c r="G226" s="268">
        <v>0</v>
      </c>
      <c r="H226" s="268">
        <v>0.49</v>
      </c>
      <c r="I226" s="59" t="e">
        <f>IF(A226=#REF!,TRUE,FALSE)</f>
        <v>#REF!</v>
      </c>
      <c r="J226" s="268" t="e">
        <f>#REF!-SUMM!G226</f>
        <v>#REF!</v>
      </c>
      <c r="K226" s="268" t="e">
        <f>#REF!-SUMM!H226</f>
        <v>#REF!</v>
      </c>
      <c r="O226" s="73" t="e">
        <f>G226-#REF!</f>
        <v>#REF!</v>
      </c>
      <c r="P226" s="73" t="e">
        <f>H226-#REF!</f>
        <v>#REF!</v>
      </c>
    </row>
    <row r="227" spans="1:16">
      <c r="A227" s="89">
        <v>512425</v>
      </c>
      <c r="B227" s="59" t="s">
        <v>660</v>
      </c>
      <c r="C227" s="268">
        <v>467851.97</v>
      </c>
      <c r="D227" s="268">
        <v>0</v>
      </c>
      <c r="E227" s="268">
        <v>98643350.569999993</v>
      </c>
      <c r="F227" s="268">
        <v>93535159.950000003</v>
      </c>
      <c r="G227" s="268">
        <v>5576042.5899999999</v>
      </c>
      <c r="H227" s="268">
        <v>0</v>
      </c>
      <c r="I227" s="59" t="e">
        <f>IF(A227=#REF!,TRUE,FALSE)</f>
        <v>#REF!</v>
      </c>
      <c r="J227" s="268" t="e">
        <f>#REF!-SUMM!G227</f>
        <v>#REF!</v>
      </c>
      <c r="K227" s="268" t="e">
        <f>#REF!-SUMM!H227</f>
        <v>#REF!</v>
      </c>
      <c r="O227" s="73" t="e">
        <f>G227-#REF!</f>
        <v>#REF!</v>
      </c>
      <c r="P227" s="73" t="e">
        <f>H227-#REF!</f>
        <v>#REF!</v>
      </c>
    </row>
    <row r="228" spans="1:16">
      <c r="A228" s="89">
        <v>512435</v>
      </c>
      <c r="B228" s="59" t="s">
        <v>661</v>
      </c>
      <c r="C228" s="268">
        <v>530442.02</v>
      </c>
      <c r="D228" s="268">
        <v>0</v>
      </c>
      <c r="E228" s="268">
        <v>56182823.640000001</v>
      </c>
      <c r="F228" s="268">
        <v>51711872.07</v>
      </c>
      <c r="G228" s="268">
        <v>5001393.59</v>
      </c>
      <c r="H228" s="268">
        <v>0</v>
      </c>
      <c r="I228" s="59" t="e">
        <f>IF(A228=#REF!,TRUE,FALSE)</f>
        <v>#REF!</v>
      </c>
      <c r="J228" s="268" t="e">
        <f>#REF!-SUMM!G228</f>
        <v>#REF!</v>
      </c>
      <c r="K228" s="268" t="e">
        <f>#REF!-SUMM!H228</f>
        <v>#REF!</v>
      </c>
      <c r="O228" s="73" t="e">
        <f>G228-#REF!</f>
        <v>#REF!</v>
      </c>
      <c r="P228" s="73" t="e">
        <f>H228-#REF!</f>
        <v>#REF!</v>
      </c>
    </row>
    <row r="229" spans="1:16">
      <c r="A229" s="89">
        <v>512450</v>
      </c>
      <c r="B229" s="59" t="s">
        <v>662</v>
      </c>
      <c r="C229" s="268">
        <v>0</v>
      </c>
      <c r="D229" s="268">
        <v>0</v>
      </c>
      <c r="E229" s="268">
        <v>57518802.479999997</v>
      </c>
      <c r="F229" s="268">
        <v>57518802.090000004</v>
      </c>
      <c r="G229" s="268">
        <v>0.39</v>
      </c>
      <c r="H229" s="268">
        <v>0</v>
      </c>
      <c r="I229" s="59" t="e">
        <f>IF(A229=#REF!,TRUE,FALSE)</f>
        <v>#REF!</v>
      </c>
      <c r="J229" s="268" t="e">
        <f>#REF!-SUMM!G229</f>
        <v>#REF!</v>
      </c>
      <c r="K229" s="268" t="e">
        <f>#REF!-SUMM!H229</f>
        <v>#REF!</v>
      </c>
      <c r="O229" s="73" t="e">
        <f>G229-#REF!</f>
        <v>#REF!</v>
      </c>
      <c r="P229" s="73" t="e">
        <f>H229-#REF!</f>
        <v>#REF!</v>
      </c>
    </row>
    <row r="230" spans="1:16">
      <c r="A230" s="89">
        <v>512455</v>
      </c>
      <c r="B230" s="59" t="s">
        <v>663</v>
      </c>
      <c r="C230" s="268">
        <v>4340705.62</v>
      </c>
      <c r="D230" s="268">
        <v>0</v>
      </c>
      <c r="E230" s="268">
        <v>1024294328.25</v>
      </c>
      <c r="F230" s="268">
        <v>987303985.25</v>
      </c>
      <c r="G230" s="268">
        <v>41331048.619999997</v>
      </c>
      <c r="H230" s="268">
        <v>0</v>
      </c>
      <c r="I230" s="59" t="e">
        <f>IF(A230=#REF!,TRUE,FALSE)</f>
        <v>#REF!</v>
      </c>
      <c r="J230" s="268" t="e">
        <f>#REF!-SUMM!G230</f>
        <v>#REF!</v>
      </c>
      <c r="K230" s="268" t="e">
        <f>#REF!-SUMM!H230</f>
        <v>#REF!</v>
      </c>
      <c r="O230" s="73" t="e">
        <f>G230-#REF!</f>
        <v>#REF!</v>
      </c>
      <c r="P230" s="73" t="e">
        <f>H230-#REF!</f>
        <v>#REF!</v>
      </c>
    </row>
    <row r="231" spans="1:16">
      <c r="A231" s="89">
        <v>512460</v>
      </c>
      <c r="B231" s="59" t="s">
        <v>664</v>
      </c>
      <c r="C231" s="268">
        <v>2973.87</v>
      </c>
      <c r="D231" s="268">
        <v>0</v>
      </c>
      <c r="E231" s="268">
        <v>210055258.94999999</v>
      </c>
      <c r="F231" s="268">
        <v>209325526.65000001</v>
      </c>
      <c r="G231" s="268">
        <v>732706.17</v>
      </c>
      <c r="H231" s="268">
        <v>0</v>
      </c>
      <c r="I231" s="59" t="e">
        <f>IF(A231=#REF!,TRUE,FALSE)</f>
        <v>#REF!</v>
      </c>
      <c r="J231" s="268" t="e">
        <f>#REF!-SUMM!G231</f>
        <v>#REF!</v>
      </c>
      <c r="K231" s="268" t="e">
        <f>#REF!-SUMM!H231</f>
        <v>#REF!</v>
      </c>
      <c r="O231" s="73" t="e">
        <f>G231-#REF!</f>
        <v>#REF!</v>
      </c>
      <c r="P231" s="73" t="e">
        <f>H231-#REF!</f>
        <v>#REF!</v>
      </c>
    </row>
    <row r="232" spans="1:16">
      <c r="A232" s="89">
        <v>512501</v>
      </c>
      <c r="B232" s="59" t="s">
        <v>665</v>
      </c>
      <c r="C232" s="268">
        <v>42360.93</v>
      </c>
      <c r="D232" s="268">
        <v>0</v>
      </c>
      <c r="E232" s="268">
        <v>427014656.51999998</v>
      </c>
      <c r="F232" s="268">
        <v>427056942.19999999</v>
      </c>
      <c r="G232" s="268">
        <v>75.25</v>
      </c>
      <c r="H232" s="268">
        <v>0</v>
      </c>
      <c r="I232" s="59" t="e">
        <f>IF(A232=#REF!,TRUE,FALSE)</f>
        <v>#REF!</v>
      </c>
      <c r="J232" s="268" t="e">
        <f>#REF!-SUMM!G232</f>
        <v>#REF!</v>
      </c>
      <c r="K232" s="268" t="e">
        <f>#REF!-SUMM!H232</f>
        <v>#REF!</v>
      </c>
      <c r="O232" s="73" t="e">
        <f>G232-#REF!</f>
        <v>#REF!</v>
      </c>
      <c r="P232" s="73" t="e">
        <f>H232-#REF!</f>
        <v>#REF!</v>
      </c>
    </row>
    <row r="233" spans="1:16">
      <c r="A233" s="89">
        <v>512505</v>
      </c>
      <c r="B233" s="59" t="s">
        <v>3137</v>
      </c>
      <c r="C233" s="268">
        <v>0</v>
      </c>
      <c r="D233" s="268">
        <v>248645565.69</v>
      </c>
      <c r="E233" s="268">
        <v>1366839176.4400001</v>
      </c>
      <c r="F233" s="268">
        <v>1387238083.21</v>
      </c>
      <c r="G233" s="268">
        <v>0</v>
      </c>
      <c r="H233" s="268">
        <v>269044472.45999998</v>
      </c>
      <c r="I233" s="59" t="e">
        <f>IF(A233=#REF!,TRUE,FALSE)</f>
        <v>#REF!</v>
      </c>
      <c r="J233" s="268" t="e">
        <f>#REF!-SUMM!G233</f>
        <v>#REF!</v>
      </c>
      <c r="K233" s="268" t="e">
        <f>#REF!-SUMM!H233</f>
        <v>#REF!</v>
      </c>
      <c r="O233" s="73" t="e">
        <f>G233-#REF!</f>
        <v>#REF!</v>
      </c>
      <c r="P233" s="73" t="e">
        <f>H233-#REF!</f>
        <v>#REF!</v>
      </c>
    </row>
    <row r="234" spans="1:16">
      <c r="A234" s="89">
        <v>512506</v>
      </c>
      <c r="B234" s="59" t="s">
        <v>3138</v>
      </c>
      <c r="C234" s="268">
        <v>0</v>
      </c>
      <c r="D234" s="268">
        <v>0</v>
      </c>
      <c r="E234" s="268">
        <v>331991387.60000002</v>
      </c>
      <c r="F234" s="268">
        <v>647397567.38</v>
      </c>
      <c r="G234" s="268">
        <v>0</v>
      </c>
      <c r="H234" s="268">
        <v>315406179.77999997</v>
      </c>
      <c r="I234" s="59" t="e">
        <f>IF(A234=#REF!,TRUE,FALSE)</f>
        <v>#REF!</v>
      </c>
      <c r="J234" s="268" t="e">
        <f>#REF!-SUMM!G234</f>
        <v>#REF!</v>
      </c>
      <c r="K234" s="268" t="e">
        <f>#REF!-SUMM!H234</f>
        <v>#REF!</v>
      </c>
      <c r="O234" s="73" t="e">
        <f>G234-#REF!</f>
        <v>#REF!</v>
      </c>
      <c r="P234" s="73" t="e">
        <f>H234-#REF!</f>
        <v>#REF!</v>
      </c>
    </row>
    <row r="235" spans="1:16">
      <c r="A235" s="89">
        <v>512510</v>
      </c>
      <c r="B235" s="59" t="s">
        <v>667</v>
      </c>
      <c r="C235" s="268">
        <v>3174.68</v>
      </c>
      <c r="D235" s="268">
        <v>0</v>
      </c>
      <c r="E235" s="268">
        <v>22370448.829999998</v>
      </c>
      <c r="F235" s="268">
        <v>22343270.77</v>
      </c>
      <c r="G235" s="268">
        <v>30352.74</v>
      </c>
      <c r="H235" s="268">
        <v>0</v>
      </c>
      <c r="I235" s="59" t="e">
        <f>IF(A235=#REF!,TRUE,FALSE)</f>
        <v>#REF!</v>
      </c>
      <c r="J235" s="268" t="e">
        <f>#REF!-SUMM!G235</f>
        <v>#REF!</v>
      </c>
      <c r="K235" s="268" t="e">
        <f>#REF!-SUMM!H235</f>
        <v>#REF!</v>
      </c>
      <c r="O235" s="73" t="e">
        <f>G235-#REF!</f>
        <v>#REF!</v>
      </c>
      <c r="P235" s="73" t="e">
        <f>H235-#REF!</f>
        <v>#REF!</v>
      </c>
    </row>
    <row r="236" spans="1:16">
      <c r="A236" s="89">
        <v>512520</v>
      </c>
      <c r="B236" s="59" t="s">
        <v>668</v>
      </c>
      <c r="C236" s="268">
        <v>230649.71</v>
      </c>
      <c r="D236" s="268">
        <v>0</v>
      </c>
      <c r="E236" s="268">
        <v>5340372.9800000004</v>
      </c>
      <c r="F236" s="268">
        <v>5571022.7000000002</v>
      </c>
      <c r="G236" s="268">
        <v>0</v>
      </c>
      <c r="H236" s="268">
        <v>0.01</v>
      </c>
      <c r="I236" s="59" t="e">
        <f>IF(A236=#REF!,TRUE,FALSE)</f>
        <v>#REF!</v>
      </c>
      <c r="J236" s="268" t="e">
        <f>#REF!-SUMM!G236</f>
        <v>#REF!</v>
      </c>
      <c r="K236" s="268" t="e">
        <f>#REF!-SUMM!H236</f>
        <v>#REF!</v>
      </c>
      <c r="O236" s="73" t="e">
        <f>G236-#REF!</f>
        <v>#REF!</v>
      </c>
      <c r="P236" s="73" t="e">
        <f>H236-#REF!</f>
        <v>#REF!</v>
      </c>
    </row>
    <row r="237" spans="1:16">
      <c r="A237" s="89">
        <v>512525</v>
      </c>
      <c r="B237" s="59" t="s">
        <v>669</v>
      </c>
      <c r="C237" s="268">
        <v>59424.67</v>
      </c>
      <c r="D237" s="268">
        <v>0</v>
      </c>
      <c r="E237" s="268">
        <v>56874306.039999999</v>
      </c>
      <c r="F237" s="268">
        <v>56933657.630000003</v>
      </c>
      <c r="G237" s="268">
        <v>73.08</v>
      </c>
      <c r="H237" s="268">
        <v>0</v>
      </c>
      <c r="I237" s="59" t="e">
        <f>IF(A237=#REF!,TRUE,FALSE)</f>
        <v>#REF!</v>
      </c>
      <c r="J237" s="268" t="e">
        <f>#REF!-SUMM!G237</f>
        <v>#REF!</v>
      </c>
      <c r="K237" s="268" t="e">
        <f>#REF!-SUMM!H237</f>
        <v>#REF!</v>
      </c>
      <c r="O237" s="73" t="e">
        <f>G237-#REF!</f>
        <v>#REF!</v>
      </c>
      <c r="P237" s="73" t="e">
        <f>H237-#REF!</f>
        <v>#REF!</v>
      </c>
    </row>
    <row r="238" spans="1:16">
      <c r="A238" s="89">
        <v>512530</v>
      </c>
      <c r="B238" s="59" t="s">
        <v>670</v>
      </c>
      <c r="C238" s="268">
        <v>13089.99</v>
      </c>
      <c r="D238" s="268">
        <v>0</v>
      </c>
      <c r="E238" s="268">
        <v>1213</v>
      </c>
      <c r="F238" s="268">
        <v>6927.15</v>
      </c>
      <c r="G238" s="268">
        <v>7375.84</v>
      </c>
      <c r="H238" s="268">
        <v>0</v>
      </c>
      <c r="I238" s="59" t="e">
        <f>IF(A238=#REF!,TRUE,FALSE)</f>
        <v>#REF!</v>
      </c>
      <c r="J238" s="268" t="e">
        <f>#REF!-SUMM!G238</f>
        <v>#REF!</v>
      </c>
      <c r="K238" s="268" t="e">
        <f>#REF!-SUMM!H238</f>
        <v>#REF!</v>
      </c>
      <c r="O238" s="73" t="e">
        <f>G238-#REF!</f>
        <v>#REF!</v>
      </c>
      <c r="P238" s="73" t="e">
        <f>H238-#REF!</f>
        <v>#REF!</v>
      </c>
    </row>
    <row r="239" spans="1:16">
      <c r="A239" s="89">
        <v>512535</v>
      </c>
      <c r="B239" s="59" t="s">
        <v>2181</v>
      </c>
      <c r="C239" s="268">
        <v>0</v>
      </c>
      <c r="D239" s="268">
        <v>165647289.47</v>
      </c>
      <c r="E239" s="268">
        <v>316703816.74000001</v>
      </c>
      <c r="F239" s="268">
        <v>330022744.42000002</v>
      </c>
      <c r="G239" s="268">
        <v>0</v>
      </c>
      <c r="H239" s="268">
        <v>178966217.15000001</v>
      </c>
      <c r="I239" s="59" t="e">
        <f>IF(A239=#REF!,TRUE,FALSE)</f>
        <v>#REF!</v>
      </c>
      <c r="J239" s="268" t="e">
        <f>#REF!-SUMM!G239</f>
        <v>#REF!</v>
      </c>
      <c r="K239" s="268" t="e">
        <f>#REF!-SUMM!H239</f>
        <v>#REF!</v>
      </c>
      <c r="O239" s="73" t="e">
        <f>G239-#REF!</f>
        <v>#REF!</v>
      </c>
      <c r="P239" s="73" t="e">
        <f>H239-#REF!</f>
        <v>#REF!</v>
      </c>
    </row>
    <row r="240" spans="1:16">
      <c r="A240" s="89">
        <v>512550</v>
      </c>
      <c r="B240" s="59" t="s">
        <v>672</v>
      </c>
      <c r="C240" s="268">
        <v>147848.41</v>
      </c>
      <c r="D240" s="268">
        <v>0</v>
      </c>
      <c r="E240" s="268">
        <v>24325500.579999998</v>
      </c>
      <c r="F240" s="268">
        <v>24472428.140000001</v>
      </c>
      <c r="G240" s="268">
        <v>920.85</v>
      </c>
      <c r="H240" s="268">
        <v>0</v>
      </c>
      <c r="I240" s="59" t="e">
        <f>IF(A240=#REF!,TRUE,FALSE)</f>
        <v>#REF!</v>
      </c>
      <c r="J240" s="268" t="e">
        <f>#REF!-SUMM!G240</f>
        <v>#REF!</v>
      </c>
      <c r="K240" s="268" t="e">
        <f>#REF!-SUMM!H240</f>
        <v>#REF!</v>
      </c>
      <c r="O240" s="73" t="e">
        <f>G240-#REF!</f>
        <v>#REF!</v>
      </c>
      <c r="P240" s="73" t="e">
        <f>H240-#REF!</f>
        <v>#REF!</v>
      </c>
    </row>
    <row r="241" spans="1:16">
      <c r="A241" s="89">
        <v>512555</v>
      </c>
      <c r="B241" s="59" t="s">
        <v>673</v>
      </c>
      <c r="C241" s="268">
        <v>7758.5</v>
      </c>
      <c r="D241" s="268">
        <v>0</v>
      </c>
      <c r="E241" s="268">
        <v>960382171.65999997</v>
      </c>
      <c r="F241" s="268">
        <v>960365810.61000001</v>
      </c>
      <c r="G241" s="268">
        <v>24119.55</v>
      </c>
      <c r="H241" s="268">
        <v>0</v>
      </c>
      <c r="I241" s="59" t="e">
        <f>IF(A241=#REF!,TRUE,FALSE)</f>
        <v>#REF!</v>
      </c>
      <c r="J241" s="268" t="e">
        <f>#REF!-SUMM!G241</f>
        <v>#REF!</v>
      </c>
      <c r="K241" s="268" t="e">
        <f>#REF!-SUMM!H241</f>
        <v>#REF!</v>
      </c>
      <c r="O241" s="73" t="e">
        <f>G241-#REF!</f>
        <v>#REF!</v>
      </c>
      <c r="P241" s="73" t="e">
        <f>H241-#REF!</f>
        <v>#REF!</v>
      </c>
    </row>
    <row r="242" spans="1:16">
      <c r="A242" s="89">
        <v>512560</v>
      </c>
      <c r="B242" s="59" t="s">
        <v>674</v>
      </c>
      <c r="C242" s="268">
        <v>656318.86</v>
      </c>
      <c r="D242" s="268">
        <v>0</v>
      </c>
      <c r="E242" s="268">
        <v>61317970</v>
      </c>
      <c r="F242" s="268">
        <v>61968014.920000002</v>
      </c>
      <c r="G242" s="268">
        <v>6273.94</v>
      </c>
      <c r="H242" s="268">
        <v>0</v>
      </c>
      <c r="I242" s="59" t="e">
        <f>IF(A242=#REF!,TRUE,FALSE)</f>
        <v>#REF!</v>
      </c>
      <c r="J242" s="268" t="e">
        <f>#REF!-SUMM!G242</f>
        <v>#REF!</v>
      </c>
      <c r="K242" s="268" t="e">
        <f>#REF!-SUMM!H242</f>
        <v>#REF!</v>
      </c>
      <c r="O242" s="73" t="e">
        <f>G242-#REF!</f>
        <v>#REF!</v>
      </c>
      <c r="P242" s="73" t="e">
        <f>H242-#REF!</f>
        <v>#REF!</v>
      </c>
    </row>
    <row r="243" spans="1:16">
      <c r="A243" s="89">
        <v>512570</v>
      </c>
      <c r="B243" s="59" t="s">
        <v>774</v>
      </c>
      <c r="C243" s="268">
        <v>0.1</v>
      </c>
      <c r="D243" s="268">
        <v>0</v>
      </c>
      <c r="E243" s="268">
        <v>9130256</v>
      </c>
      <c r="F243" s="268">
        <v>9130256</v>
      </c>
      <c r="G243" s="268">
        <v>0.1</v>
      </c>
      <c r="H243" s="268">
        <v>0</v>
      </c>
      <c r="I243" s="59" t="e">
        <f>IF(A243=#REF!,TRUE,FALSE)</f>
        <v>#REF!</v>
      </c>
      <c r="J243" s="268" t="e">
        <f>#REF!-SUMM!G243</f>
        <v>#REF!</v>
      </c>
      <c r="K243" s="268" t="e">
        <f>#REF!-SUMM!H243</f>
        <v>#REF!</v>
      </c>
      <c r="O243" s="73" t="e">
        <f>G243-#REF!</f>
        <v>#REF!</v>
      </c>
      <c r="P243" s="73" t="e">
        <f>H243-#REF!</f>
        <v>#REF!</v>
      </c>
    </row>
    <row r="244" spans="1:16">
      <c r="A244" s="89">
        <v>512575</v>
      </c>
      <c r="B244" s="59" t="s">
        <v>2161</v>
      </c>
      <c r="C244" s="268">
        <v>52.37</v>
      </c>
      <c r="D244" s="268">
        <v>0</v>
      </c>
      <c r="G244" s="268">
        <v>52.37</v>
      </c>
      <c r="H244" s="268">
        <v>0</v>
      </c>
      <c r="I244" s="59" t="e">
        <f>IF(A244=#REF!,TRUE,FALSE)</f>
        <v>#REF!</v>
      </c>
      <c r="J244" s="268" t="e">
        <f>#REF!-SUMM!G244</f>
        <v>#REF!</v>
      </c>
      <c r="K244" s="268" t="e">
        <f>#REF!-SUMM!H244</f>
        <v>#REF!</v>
      </c>
      <c r="O244" s="73" t="e">
        <f>G244-#REF!</f>
        <v>#REF!</v>
      </c>
      <c r="P244" s="73" t="e">
        <f>H244-#REF!</f>
        <v>#REF!</v>
      </c>
    </row>
    <row r="245" spans="1:16">
      <c r="A245" s="89">
        <v>512585</v>
      </c>
      <c r="B245" s="59" t="s">
        <v>275</v>
      </c>
      <c r="C245" s="268">
        <v>3780.83</v>
      </c>
      <c r="D245" s="268">
        <v>0</v>
      </c>
      <c r="E245" s="59">
        <v>799</v>
      </c>
      <c r="F245" s="59">
        <v>441</v>
      </c>
      <c r="G245" s="268">
        <v>4138.83</v>
      </c>
      <c r="H245" s="268">
        <v>0</v>
      </c>
      <c r="I245" s="59" t="e">
        <f>IF(A245=#REF!,TRUE,FALSE)</f>
        <v>#REF!</v>
      </c>
      <c r="J245" s="268" t="e">
        <f>#REF!-SUMM!G245</f>
        <v>#REF!</v>
      </c>
      <c r="K245" s="268" t="e">
        <f>#REF!-SUMM!H245</f>
        <v>#REF!</v>
      </c>
      <c r="O245" s="73" t="e">
        <f>G245-#REF!</f>
        <v>#REF!</v>
      </c>
      <c r="P245" s="73" t="e">
        <f>H245-#REF!</f>
        <v>#REF!</v>
      </c>
    </row>
    <row r="246" spans="1:16">
      <c r="A246" s="89">
        <v>519501</v>
      </c>
      <c r="B246" s="59" t="s">
        <v>2182</v>
      </c>
      <c r="C246" s="268">
        <v>0</v>
      </c>
      <c r="D246" s="268">
        <v>165480650.22999999</v>
      </c>
      <c r="E246" s="268">
        <v>250488628.75</v>
      </c>
      <c r="F246" s="268">
        <v>260775156.44999999</v>
      </c>
      <c r="G246" s="268">
        <v>0</v>
      </c>
      <c r="H246" s="268">
        <v>175767177.93000001</v>
      </c>
      <c r="I246" s="59" t="e">
        <f>IF(A246=#REF!,TRUE,FALSE)</f>
        <v>#REF!</v>
      </c>
      <c r="J246" s="268" t="e">
        <f>#REF!-SUMM!G246</f>
        <v>#REF!</v>
      </c>
      <c r="K246" s="268" t="e">
        <f>#REF!-SUMM!H246</f>
        <v>#REF!</v>
      </c>
      <c r="O246" s="73" t="e">
        <f>G246-#REF!</f>
        <v>#REF!</v>
      </c>
      <c r="P246" s="73" t="e">
        <f>H246-#REF!</f>
        <v>#REF!</v>
      </c>
    </row>
    <row r="247" spans="1:16">
      <c r="A247" s="89">
        <v>519502</v>
      </c>
      <c r="B247" s="59" t="s">
        <v>2183</v>
      </c>
      <c r="C247" s="268">
        <v>0</v>
      </c>
      <c r="D247" s="268">
        <v>0</v>
      </c>
      <c r="E247" s="268">
        <v>24484130</v>
      </c>
      <c r="F247" s="268">
        <v>234586867.44</v>
      </c>
      <c r="G247" s="268">
        <v>0</v>
      </c>
      <c r="H247" s="268">
        <v>210102737.44</v>
      </c>
      <c r="I247" s="59" t="e">
        <f>IF(A247=#REF!,TRUE,FALSE)</f>
        <v>#REF!</v>
      </c>
      <c r="J247" s="268" t="e">
        <f>#REF!-SUMM!G247</f>
        <v>#REF!</v>
      </c>
      <c r="K247" s="268" t="e">
        <f>#REF!-SUMM!H247</f>
        <v>#REF!</v>
      </c>
      <c r="O247" s="73" t="e">
        <f>G247-#REF!</f>
        <v>#REF!</v>
      </c>
      <c r="P247" s="73" t="e">
        <f>H247-#REF!</f>
        <v>#REF!</v>
      </c>
    </row>
    <row r="248" spans="1:16">
      <c r="A248" s="89">
        <v>519503</v>
      </c>
      <c r="B248" s="59" t="s">
        <v>2184</v>
      </c>
      <c r="C248" s="268">
        <v>0</v>
      </c>
      <c r="D248" s="268">
        <v>0</v>
      </c>
      <c r="F248" s="268">
        <v>206655901.66999999</v>
      </c>
      <c r="G248" s="268">
        <v>0</v>
      </c>
      <c r="H248" s="268">
        <v>206655901.66999999</v>
      </c>
      <c r="I248" s="59" t="e">
        <f>IF(A248=#REF!,TRUE,FALSE)</f>
        <v>#REF!</v>
      </c>
      <c r="J248" s="268" t="e">
        <f>#REF!-SUMM!G248</f>
        <v>#REF!</v>
      </c>
      <c r="K248" s="268" t="e">
        <f>#REF!-SUMM!H248</f>
        <v>#REF!</v>
      </c>
      <c r="O248" s="73" t="e">
        <f>G248-#REF!</f>
        <v>#REF!</v>
      </c>
      <c r="P248" s="73" t="e">
        <f>H248-#REF!</f>
        <v>#REF!</v>
      </c>
    </row>
    <row r="249" spans="1:16">
      <c r="A249" s="89">
        <v>531101</v>
      </c>
      <c r="B249" s="59" t="s">
        <v>675</v>
      </c>
      <c r="C249" s="268">
        <v>309885</v>
      </c>
      <c r="D249" s="268">
        <v>0</v>
      </c>
      <c r="E249" s="268">
        <v>151461503</v>
      </c>
      <c r="F249" s="268">
        <v>144779634</v>
      </c>
      <c r="G249" s="268">
        <v>6991754</v>
      </c>
      <c r="H249" s="268">
        <v>0</v>
      </c>
      <c r="I249" s="59" t="e">
        <f>IF(A249=#REF!,TRUE,FALSE)</f>
        <v>#REF!</v>
      </c>
      <c r="J249" s="268" t="e">
        <f>#REF!-SUMM!G249</f>
        <v>#REF!</v>
      </c>
      <c r="K249" s="268" t="e">
        <f>#REF!-SUMM!H249</f>
        <v>#REF!</v>
      </c>
      <c r="O249" s="73" t="e">
        <f>G249-#REF!</f>
        <v>#REF!</v>
      </c>
      <c r="P249" s="73" t="e">
        <f>H249-#REF!</f>
        <v>#REF!</v>
      </c>
    </row>
    <row r="250" spans="1:16">
      <c r="A250" s="89">
        <v>531401</v>
      </c>
      <c r="B250" s="59" t="s">
        <v>676</v>
      </c>
      <c r="C250" s="268">
        <v>7306.8</v>
      </c>
      <c r="D250" s="268">
        <v>0</v>
      </c>
      <c r="E250" s="268">
        <v>61851682.039999999</v>
      </c>
      <c r="F250" s="268">
        <v>59964858.43</v>
      </c>
      <c r="G250" s="268">
        <v>1894130.41</v>
      </c>
      <c r="H250" s="268">
        <v>0</v>
      </c>
      <c r="I250" s="59" t="e">
        <f>IF(A250=#REF!,TRUE,FALSE)</f>
        <v>#REF!</v>
      </c>
      <c r="J250" s="268" t="e">
        <f>#REF!-SUMM!G250</f>
        <v>#REF!</v>
      </c>
      <c r="K250" s="268" t="e">
        <f>#REF!-SUMM!H250</f>
        <v>#REF!</v>
      </c>
      <c r="O250" s="73" t="e">
        <f>G250-#REF!</f>
        <v>#REF!</v>
      </c>
      <c r="P250" s="73" t="e">
        <f>H250-#REF!</f>
        <v>#REF!</v>
      </c>
    </row>
    <row r="251" spans="1:16">
      <c r="A251" s="89">
        <v>531402</v>
      </c>
      <c r="B251" s="59" t="s">
        <v>677</v>
      </c>
      <c r="C251" s="268">
        <v>129540.49</v>
      </c>
      <c r="D251" s="268">
        <v>0</v>
      </c>
      <c r="E251" s="268">
        <v>36191788</v>
      </c>
      <c r="F251" s="268">
        <v>33241077.579999998</v>
      </c>
      <c r="G251" s="268">
        <v>3080250.91</v>
      </c>
      <c r="H251" s="268">
        <v>0</v>
      </c>
      <c r="I251" s="59" t="e">
        <f>IF(A251=#REF!,TRUE,FALSE)</f>
        <v>#REF!</v>
      </c>
      <c r="J251" s="268" t="e">
        <f>#REF!-SUMM!G251</f>
        <v>#REF!</v>
      </c>
      <c r="K251" s="268" t="e">
        <f>#REF!-SUMM!H251</f>
        <v>#REF!</v>
      </c>
      <c r="O251" s="73" t="e">
        <f>G251-#REF!</f>
        <v>#REF!</v>
      </c>
      <c r="P251" s="73" t="e">
        <f>H251-#REF!</f>
        <v>#REF!</v>
      </c>
    </row>
    <row r="252" spans="1:16">
      <c r="A252" s="89">
        <v>581101</v>
      </c>
      <c r="B252" s="59" t="s">
        <v>678</v>
      </c>
      <c r="C252" s="268">
        <v>0</v>
      </c>
      <c r="D252" s="268">
        <v>0</v>
      </c>
      <c r="E252" s="268">
        <v>4401317191.2600002</v>
      </c>
      <c r="F252" s="268">
        <v>4401317191.2600002</v>
      </c>
      <c r="G252" s="268">
        <v>0</v>
      </c>
      <c r="H252" s="268">
        <v>0</v>
      </c>
      <c r="I252" s="59" t="e">
        <f>IF(A252=#REF!,TRUE,FALSE)</f>
        <v>#REF!</v>
      </c>
      <c r="J252" s="268" t="e">
        <f>#REF!-SUMM!G252</f>
        <v>#REF!</v>
      </c>
      <c r="K252" s="268" t="e">
        <f>#REF!-SUMM!H252</f>
        <v>#REF!</v>
      </c>
      <c r="O252" s="73" t="e">
        <f>G252-#REF!</f>
        <v>#REF!</v>
      </c>
      <c r="P252" s="73" t="e">
        <f>H252-#REF!</f>
        <v>#REF!</v>
      </c>
    </row>
    <row r="253" spans="1:16">
      <c r="A253" s="89">
        <v>581102</v>
      </c>
      <c r="B253" s="59" t="s">
        <v>776</v>
      </c>
      <c r="C253" s="268">
        <v>0</v>
      </c>
      <c r="D253" s="268">
        <v>0</v>
      </c>
      <c r="E253" s="268">
        <v>406379968.91000003</v>
      </c>
      <c r="F253" s="268">
        <v>406379968.91000003</v>
      </c>
      <c r="G253" s="268">
        <v>0</v>
      </c>
      <c r="H253" s="268">
        <v>0</v>
      </c>
      <c r="I253" s="59" t="e">
        <f>IF(A253=#REF!,TRUE,FALSE)</f>
        <v>#REF!</v>
      </c>
      <c r="J253" s="268" t="e">
        <f>#REF!-SUMM!G253</f>
        <v>#REF!</v>
      </c>
      <c r="K253" s="268" t="e">
        <f>#REF!-SUMM!H253</f>
        <v>#REF!</v>
      </c>
      <c r="O253" s="73" t="e">
        <f>G253-#REF!</f>
        <v>#REF!</v>
      </c>
      <c r="P253" s="73" t="e">
        <f>H253-#REF!</f>
        <v>#REF!</v>
      </c>
    </row>
    <row r="254" spans="1:16">
      <c r="A254" s="89">
        <v>582000</v>
      </c>
      <c r="B254" s="59" t="s">
        <v>679</v>
      </c>
      <c r="C254" s="268">
        <v>0</v>
      </c>
      <c r="D254" s="268">
        <v>0</v>
      </c>
      <c r="E254" s="268">
        <v>83104359.129999995</v>
      </c>
      <c r="F254" s="268">
        <v>83104359.129999995</v>
      </c>
      <c r="G254" s="268">
        <v>0</v>
      </c>
      <c r="H254" s="268">
        <v>0</v>
      </c>
      <c r="I254" s="59" t="e">
        <f>IF(A254=#REF!,TRUE,FALSE)</f>
        <v>#REF!</v>
      </c>
      <c r="J254" s="268" t="e">
        <f>#REF!-SUMM!G254</f>
        <v>#REF!</v>
      </c>
      <c r="K254" s="268" t="e">
        <f>#REF!-SUMM!H254</f>
        <v>#REF!</v>
      </c>
      <c r="O254" s="73" t="e">
        <f>G254-#REF!</f>
        <v>#REF!</v>
      </c>
      <c r="P254" s="73" t="e">
        <f>H254-#REF!</f>
        <v>#REF!</v>
      </c>
    </row>
    <row r="255" spans="1:16">
      <c r="C255" s="268"/>
      <c r="D255" s="268"/>
      <c r="E255" s="268"/>
      <c r="F255" s="268"/>
      <c r="G255" s="268">
        <f>SUM(G7:G254)</f>
        <v>18291968636.470009</v>
      </c>
      <c r="H255" s="268">
        <f>SUM(H7:H254)</f>
        <v>19497675990.329998</v>
      </c>
      <c r="J255" s="268"/>
      <c r="K255" s="268"/>
    </row>
    <row r="256" spans="1:16">
      <c r="C256" s="268"/>
      <c r="D256" s="268"/>
      <c r="E256" s="268"/>
      <c r="F256" s="268"/>
      <c r="G256" s="268"/>
      <c r="H256" s="279">
        <f>G255-H255</f>
        <v>-1205707353.8599892</v>
      </c>
      <c r="J256" s="268"/>
      <c r="K256" s="268"/>
    </row>
    <row r="257" spans="1:16">
      <c r="C257" s="268"/>
      <c r="D257" s="268"/>
      <c r="E257" s="268"/>
      <c r="F257" s="268"/>
      <c r="G257" s="268"/>
      <c r="H257" s="268"/>
      <c r="J257" s="268"/>
      <c r="K257" s="268"/>
    </row>
    <row r="258" spans="1:16">
      <c r="A258" s="89">
        <v>6011105</v>
      </c>
      <c r="B258" s="59" t="s">
        <v>681</v>
      </c>
      <c r="C258" s="268">
        <v>0</v>
      </c>
      <c r="D258" s="268">
        <v>0</v>
      </c>
      <c r="E258" s="268">
        <v>927452.46</v>
      </c>
      <c r="F258" s="268"/>
      <c r="G258" s="268">
        <v>927452.46</v>
      </c>
      <c r="H258" s="268">
        <v>0</v>
      </c>
      <c r="I258" s="59" t="e">
        <f>IF(A258=#REF!,TRUE,FALSE)</f>
        <v>#REF!</v>
      </c>
      <c r="J258" s="268" t="e">
        <f>#REF!-SUMM!G258</f>
        <v>#REF!</v>
      </c>
      <c r="K258" s="268" t="e">
        <f>#REF!-SUMM!H258</f>
        <v>#REF!</v>
      </c>
      <c r="O258" s="73" t="e">
        <f>G258-#REF!</f>
        <v>#REF!</v>
      </c>
      <c r="P258" s="73" t="e">
        <f>H258-#REF!</f>
        <v>#REF!</v>
      </c>
    </row>
    <row r="259" spans="1:16">
      <c r="A259" s="89">
        <v>6011116</v>
      </c>
      <c r="B259" s="59" t="s">
        <v>682</v>
      </c>
      <c r="C259" s="268">
        <v>0</v>
      </c>
      <c r="D259" s="268">
        <v>0</v>
      </c>
      <c r="E259" s="268">
        <v>78567885.140000001</v>
      </c>
      <c r="F259" s="268"/>
      <c r="G259" s="268">
        <v>78567885.140000001</v>
      </c>
      <c r="H259" s="268">
        <v>0</v>
      </c>
      <c r="I259" s="59" t="e">
        <f>IF(A259=#REF!,TRUE,FALSE)</f>
        <v>#REF!</v>
      </c>
      <c r="J259" s="268" t="e">
        <f>#REF!-SUMM!G259</f>
        <v>#REF!</v>
      </c>
      <c r="K259" s="268" t="e">
        <f>#REF!-SUMM!H259</f>
        <v>#REF!</v>
      </c>
      <c r="O259" s="73" t="e">
        <f>G259-#REF!</f>
        <v>#REF!</v>
      </c>
      <c r="P259" s="73" t="e">
        <f>H259-#REF!</f>
        <v>#REF!</v>
      </c>
    </row>
    <row r="260" spans="1:16">
      <c r="A260" s="89">
        <v>6011117</v>
      </c>
      <c r="B260" s="59" t="s">
        <v>683</v>
      </c>
      <c r="C260" s="268">
        <v>0</v>
      </c>
      <c r="D260" s="268">
        <v>0</v>
      </c>
      <c r="E260" s="268">
        <v>99845738.700000003</v>
      </c>
      <c r="F260" s="268"/>
      <c r="G260" s="268">
        <v>99845738.700000003</v>
      </c>
      <c r="H260" s="268">
        <v>0</v>
      </c>
      <c r="I260" s="59" t="e">
        <f>IF(A260=#REF!,TRUE,FALSE)</f>
        <v>#REF!</v>
      </c>
      <c r="J260" s="268" t="e">
        <f>#REF!-SUMM!G260</f>
        <v>#REF!</v>
      </c>
      <c r="K260" s="268" t="e">
        <f>#REF!-SUMM!H260</f>
        <v>#REF!</v>
      </c>
      <c r="O260" s="73" t="e">
        <f>G260-#REF!</f>
        <v>#REF!</v>
      </c>
      <c r="P260" s="73" t="e">
        <f>H260-#REF!</f>
        <v>#REF!</v>
      </c>
    </row>
    <row r="261" spans="1:16">
      <c r="A261" s="89">
        <v>6023271</v>
      </c>
      <c r="B261" s="59" t="s">
        <v>2175</v>
      </c>
      <c r="C261" s="268">
        <v>0</v>
      </c>
      <c r="D261" s="268">
        <v>0</v>
      </c>
      <c r="E261" s="268">
        <v>29749091</v>
      </c>
      <c r="G261" s="268">
        <v>29749091</v>
      </c>
      <c r="H261" s="268">
        <v>0</v>
      </c>
      <c r="I261" s="59" t="e">
        <f>IF(A261=#REF!,TRUE,FALSE)</f>
        <v>#REF!</v>
      </c>
      <c r="J261" s="268" t="e">
        <f>#REF!-SUMM!G261</f>
        <v>#REF!</v>
      </c>
      <c r="K261" s="268" t="e">
        <f>#REF!-SUMM!H261</f>
        <v>#REF!</v>
      </c>
      <c r="O261" s="73" t="e">
        <f>G261-#REF!</f>
        <v>#REF!</v>
      </c>
      <c r="P261" s="73" t="e">
        <f>H261-#REF!</f>
        <v>#REF!</v>
      </c>
    </row>
    <row r="262" spans="1:16">
      <c r="A262" s="89">
        <v>6023302</v>
      </c>
      <c r="B262" s="59" t="s">
        <v>2058</v>
      </c>
      <c r="C262" s="268">
        <v>0</v>
      </c>
      <c r="D262" s="268">
        <v>0</v>
      </c>
      <c r="E262" s="268">
        <v>104617557.38</v>
      </c>
      <c r="F262" s="59">
        <v>41234105</v>
      </c>
      <c r="G262" s="268">
        <v>63383452.380000003</v>
      </c>
      <c r="H262" s="268">
        <v>0</v>
      </c>
      <c r="I262" s="59" t="e">
        <f>IF(A262=#REF!,TRUE,FALSE)</f>
        <v>#REF!</v>
      </c>
      <c r="J262" s="268" t="e">
        <f>#REF!-SUMM!G262</f>
        <v>#REF!</v>
      </c>
      <c r="K262" s="268" t="e">
        <f>#REF!-SUMM!H262</f>
        <v>#REF!</v>
      </c>
      <c r="O262" s="73" t="e">
        <f>G262-#REF!</f>
        <v>#REF!</v>
      </c>
      <c r="P262" s="73" t="e">
        <f>H262-#REF!</f>
        <v>#REF!</v>
      </c>
    </row>
    <row r="263" spans="1:16">
      <c r="A263" s="89">
        <v>6023303</v>
      </c>
      <c r="B263" s="59" t="s">
        <v>2059</v>
      </c>
      <c r="C263" s="268">
        <v>0</v>
      </c>
      <c r="D263" s="268">
        <v>0</v>
      </c>
      <c r="E263" s="268">
        <v>6007453.9400000004</v>
      </c>
      <c r="G263" s="268">
        <v>6007453.9400000004</v>
      </c>
      <c r="H263" s="268">
        <v>0</v>
      </c>
      <c r="I263" s="59" t="e">
        <f>IF(A263=#REF!,TRUE,FALSE)</f>
        <v>#REF!</v>
      </c>
      <c r="J263" s="268" t="e">
        <f>#REF!-SUMM!G263</f>
        <v>#REF!</v>
      </c>
      <c r="K263" s="268" t="e">
        <f>#REF!-SUMM!H263</f>
        <v>#REF!</v>
      </c>
      <c r="O263" s="73" t="e">
        <f>G263-#REF!</f>
        <v>#REF!</v>
      </c>
      <c r="P263" s="73" t="e">
        <f>H263-#REF!</f>
        <v>#REF!</v>
      </c>
    </row>
    <row r="264" spans="1:16">
      <c r="A264" s="89">
        <v>6023333</v>
      </c>
      <c r="B264" s="59" t="s">
        <v>2060</v>
      </c>
      <c r="C264" s="268">
        <v>0</v>
      </c>
      <c r="D264" s="268">
        <v>0</v>
      </c>
      <c r="E264" s="268">
        <v>4172497.8</v>
      </c>
      <c r="G264" s="268">
        <v>4172497.8</v>
      </c>
      <c r="H264" s="268">
        <v>0</v>
      </c>
      <c r="I264" s="59" t="e">
        <f>IF(A264=#REF!,TRUE,FALSE)</f>
        <v>#REF!</v>
      </c>
      <c r="J264" s="268" t="e">
        <f>#REF!-SUMM!G264</f>
        <v>#REF!</v>
      </c>
      <c r="K264" s="268" t="e">
        <f>#REF!-SUMM!H264</f>
        <v>#REF!</v>
      </c>
      <c r="O264" s="73" t="e">
        <f>G264-#REF!</f>
        <v>#REF!</v>
      </c>
      <c r="P264" s="73" t="e">
        <f>H264-#REF!</f>
        <v>#REF!</v>
      </c>
    </row>
    <row r="265" spans="1:16">
      <c r="A265" s="89">
        <v>6023337</v>
      </c>
      <c r="B265" s="59" t="s">
        <v>2061</v>
      </c>
      <c r="C265" s="268">
        <v>0</v>
      </c>
      <c r="D265" s="268">
        <v>0</v>
      </c>
      <c r="E265" s="268">
        <v>18422581.899999999</v>
      </c>
      <c r="F265" s="268">
        <v>10045.93</v>
      </c>
      <c r="G265" s="268">
        <v>18412535.969999999</v>
      </c>
      <c r="H265" s="268">
        <v>0</v>
      </c>
      <c r="I265" s="59" t="e">
        <f>IF(A265=#REF!,TRUE,FALSE)</f>
        <v>#REF!</v>
      </c>
      <c r="J265" s="268" t="e">
        <f>#REF!-SUMM!G265</f>
        <v>#REF!</v>
      </c>
      <c r="K265" s="268" t="e">
        <f>#REF!-SUMM!H265</f>
        <v>#REF!</v>
      </c>
      <c r="O265" s="73" t="e">
        <f>G265-#REF!</f>
        <v>#REF!</v>
      </c>
      <c r="P265" s="73" t="e">
        <f>H265-#REF!</f>
        <v>#REF!</v>
      </c>
    </row>
    <row r="266" spans="1:16">
      <c r="A266" s="89">
        <v>6023338</v>
      </c>
      <c r="B266" s="59" t="s">
        <v>2062</v>
      </c>
      <c r="C266" s="268">
        <v>0</v>
      </c>
      <c r="D266" s="268">
        <v>0</v>
      </c>
      <c r="E266" s="268">
        <v>3820226.99</v>
      </c>
      <c r="F266" s="59">
        <v>38.44</v>
      </c>
      <c r="G266" s="268">
        <v>3820188.55</v>
      </c>
      <c r="H266" s="268">
        <v>0</v>
      </c>
      <c r="I266" s="59" t="e">
        <f>IF(A266=#REF!,TRUE,FALSE)</f>
        <v>#REF!</v>
      </c>
      <c r="J266" s="268" t="e">
        <f>#REF!-SUMM!G266</f>
        <v>#REF!</v>
      </c>
      <c r="K266" s="268" t="e">
        <f>#REF!-SUMM!H266</f>
        <v>#REF!</v>
      </c>
      <c r="O266" s="73" t="e">
        <f>G266-#REF!</f>
        <v>#REF!</v>
      </c>
      <c r="P266" s="73" t="e">
        <f>H266-#REF!</f>
        <v>#REF!</v>
      </c>
    </row>
    <row r="267" spans="1:16">
      <c r="A267" s="89">
        <v>6023339</v>
      </c>
      <c r="B267" s="59" t="s">
        <v>2063</v>
      </c>
      <c r="C267" s="268">
        <v>0</v>
      </c>
      <c r="D267" s="268">
        <v>0</v>
      </c>
      <c r="E267" s="268">
        <v>2464085.31</v>
      </c>
      <c r="G267" s="268">
        <v>2464085.31</v>
      </c>
      <c r="H267" s="268">
        <v>0</v>
      </c>
      <c r="I267" s="59" t="e">
        <f>IF(A267=#REF!,TRUE,FALSE)</f>
        <v>#REF!</v>
      </c>
      <c r="J267" s="268" t="e">
        <f>#REF!-SUMM!G267</f>
        <v>#REF!</v>
      </c>
      <c r="K267" s="268" t="e">
        <f>#REF!-SUMM!H267</f>
        <v>#REF!</v>
      </c>
      <c r="O267" s="73" t="e">
        <f>G267-#REF!</f>
        <v>#REF!</v>
      </c>
      <c r="P267" s="73" t="e">
        <f>H267-#REF!</f>
        <v>#REF!</v>
      </c>
    </row>
    <row r="268" spans="1:16">
      <c r="A268" s="89">
        <v>6023340</v>
      </c>
      <c r="B268" s="59" t="s">
        <v>2064</v>
      </c>
      <c r="C268" s="268">
        <v>0</v>
      </c>
      <c r="D268" s="268">
        <v>0</v>
      </c>
      <c r="E268" s="268">
        <v>583809.89</v>
      </c>
      <c r="F268" s="268"/>
      <c r="G268" s="268">
        <v>583809.89</v>
      </c>
      <c r="H268" s="268">
        <v>0</v>
      </c>
      <c r="I268" s="59" t="e">
        <f>IF(A268=#REF!,TRUE,FALSE)</f>
        <v>#REF!</v>
      </c>
      <c r="J268" s="268" t="e">
        <f>#REF!-SUMM!G268</f>
        <v>#REF!</v>
      </c>
      <c r="K268" s="268" t="e">
        <f>#REF!-SUMM!H268</f>
        <v>#REF!</v>
      </c>
      <c r="O268" s="73" t="e">
        <f>G268-#REF!</f>
        <v>#REF!</v>
      </c>
      <c r="P268" s="73" t="e">
        <f>H268-#REF!</f>
        <v>#REF!</v>
      </c>
    </row>
    <row r="269" spans="1:16">
      <c r="A269" s="89">
        <v>6023342</v>
      </c>
      <c r="B269" s="59" t="s">
        <v>2065</v>
      </c>
      <c r="C269" s="268">
        <v>0</v>
      </c>
      <c r="D269" s="268">
        <v>0</v>
      </c>
      <c r="E269" s="268">
        <v>3923409.74</v>
      </c>
      <c r="G269" s="268">
        <v>3923409.74</v>
      </c>
      <c r="H269" s="268">
        <v>0</v>
      </c>
      <c r="I269" s="59" t="e">
        <f>IF(A269=#REF!,TRUE,FALSE)</f>
        <v>#REF!</v>
      </c>
      <c r="J269" s="268" t="e">
        <f>#REF!-SUMM!G269</f>
        <v>#REF!</v>
      </c>
      <c r="K269" s="268" t="e">
        <f>#REF!-SUMM!H269</f>
        <v>#REF!</v>
      </c>
      <c r="O269" s="73" t="e">
        <f>G269-#REF!</f>
        <v>#REF!</v>
      </c>
      <c r="P269" s="73" t="e">
        <f>H269-#REF!</f>
        <v>#REF!</v>
      </c>
    </row>
    <row r="270" spans="1:16">
      <c r="A270" s="89">
        <v>6023343</v>
      </c>
      <c r="B270" s="59" t="s">
        <v>2066</v>
      </c>
      <c r="C270" s="268">
        <v>0</v>
      </c>
      <c r="D270" s="268">
        <v>0</v>
      </c>
      <c r="E270" s="268">
        <v>1271587.44</v>
      </c>
      <c r="G270" s="268">
        <v>1271587.44</v>
      </c>
      <c r="H270" s="268">
        <v>0</v>
      </c>
      <c r="I270" s="59" t="e">
        <f>IF(A270=#REF!,TRUE,FALSE)</f>
        <v>#REF!</v>
      </c>
      <c r="J270" s="268" t="e">
        <f>#REF!-SUMM!G270</f>
        <v>#REF!</v>
      </c>
      <c r="K270" s="268" t="e">
        <f>#REF!-SUMM!H270</f>
        <v>#REF!</v>
      </c>
      <c r="O270" s="73" t="e">
        <f>G270-#REF!</f>
        <v>#REF!</v>
      </c>
      <c r="P270" s="73" t="e">
        <f>H270-#REF!</f>
        <v>#REF!</v>
      </c>
    </row>
    <row r="271" spans="1:16">
      <c r="A271" s="89">
        <v>6023344</v>
      </c>
      <c r="B271" s="59" t="s">
        <v>2067</v>
      </c>
      <c r="C271" s="268">
        <v>0</v>
      </c>
      <c r="D271" s="268">
        <v>0</v>
      </c>
      <c r="E271" s="268">
        <v>14712107.32</v>
      </c>
      <c r="G271" s="268">
        <v>14712107.32</v>
      </c>
      <c r="H271" s="268">
        <v>0</v>
      </c>
      <c r="I271" s="59" t="e">
        <f>IF(A271=#REF!,TRUE,FALSE)</f>
        <v>#REF!</v>
      </c>
      <c r="J271" s="268" t="e">
        <f>#REF!-SUMM!G271</f>
        <v>#REF!</v>
      </c>
      <c r="K271" s="268" t="e">
        <f>#REF!-SUMM!H271</f>
        <v>#REF!</v>
      </c>
      <c r="O271" s="73" t="e">
        <f>G271-#REF!</f>
        <v>#REF!</v>
      </c>
      <c r="P271" s="73" t="e">
        <f>H271-#REF!</f>
        <v>#REF!</v>
      </c>
    </row>
    <row r="272" spans="1:16">
      <c r="A272" s="89">
        <v>6023345</v>
      </c>
      <c r="B272" s="59" t="s">
        <v>2068</v>
      </c>
      <c r="C272" s="268">
        <v>0</v>
      </c>
      <c r="D272" s="268">
        <v>0</v>
      </c>
      <c r="E272" s="268">
        <v>10277940.84</v>
      </c>
      <c r="F272" s="59">
        <v>738140.4</v>
      </c>
      <c r="G272" s="268">
        <v>9539800.4399999995</v>
      </c>
      <c r="H272" s="268">
        <v>0</v>
      </c>
      <c r="I272" s="59" t="e">
        <f>IF(A272=#REF!,TRUE,FALSE)</f>
        <v>#REF!</v>
      </c>
      <c r="J272" s="268" t="e">
        <f>#REF!-SUMM!G272</f>
        <v>#REF!</v>
      </c>
      <c r="K272" s="268" t="e">
        <f>#REF!-SUMM!H272</f>
        <v>#REF!</v>
      </c>
      <c r="O272" s="73" t="e">
        <f>G272-#REF!</f>
        <v>#REF!</v>
      </c>
      <c r="P272" s="73" t="e">
        <f>H272-#REF!</f>
        <v>#REF!</v>
      </c>
    </row>
    <row r="273" spans="1:16">
      <c r="A273" s="89">
        <v>6023346</v>
      </c>
      <c r="B273" s="59" t="s">
        <v>2069</v>
      </c>
      <c r="C273" s="268">
        <v>0</v>
      </c>
      <c r="D273" s="268">
        <v>0</v>
      </c>
      <c r="E273" s="268">
        <v>881813.27</v>
      </c>
      <c r="G273" s="268">
        <v>881813.27</v>
      </c>
      <c r="H273" s="268">
        <v>0</v>
      </c>
      <c r="I273" s="59" t="e">
        <f>IF(A273=#REF!,TRUE,FALSE)</f>
        <v>#REF!</v>
      </c>
      <c r="J273" s="268" t="e">
        <f>#REF!-SUMM!G273</f>
        <v>#REF!</v>
      </c>
      <c r="K273" s="268" t="e">
        <f>#REF!-SUMM!H273</f>
        <v>#REF!</v>
      </c>
      <c r="O273" s="73" t="e">
        <f>G273-#REF!</f>
        <v>#REF!</v>
      </c>
      <c r="P273" s="73" t="e">
        <f>H273-#REF!</f>
        <v>#REF!</v>
      </c>
    </row>
    <row r="274" spans="1:16">
      <c r="A274" s="89">
        <v>6023453</v>
      </c>
      <c r="B274" s="59" t="s">
        <v>2070</v>
      </c>
      <c r="C274" s="268">
        <v>0</v>
      </c>
      <c r="D274" s="268">
        <v>0</v>
      </c>
      <c r="E274" s="268">
        <v>26410</v>
      </c>
      <c r="G274" s="268">
        <v>26410</v>
      </c>
      <c r="H274" s="268">
        <v>0</v>
      </c>
      <c r="I274" s="59" t="e">
        <f>IF(A274=#REF!,TRUE,FALSE)</f>
        <v>#REF!</v>
      </c>
      <c r="J274" s="268" t="e">
        <f>#REF!-SUMM!G274</f>
        <v>#REF!</v>
      </c>
      <c r="K274" s="268" t="e">
        <f>#REF!-SUMM!H274</f>
        <v>#REF!</v>
      </c>
      <c r="O274" s="73" t="e">
        <f>G274-#REF!</f>
        <v>#REF!</v>
      </c>
      <c r="P274" s="73" t="e">
        <f>H274-#REF!</f>
        <v>#REF!</v>
      </c>
    </row>
    <row r="275" spans="1:16">
      <c r="A275" s="89">
        <v>6023454</v>
      </c>
      <c r="B275" s="59" t="s">
        <v>2071</v>
      </c>
      <c r="C275" s="268">
        <v>0</v>
      </c>
      <c r="D275" s="268">
        <v>0</v>
      </c>
      <c r="E275" s="268">
        <v>2606423.08</v>
      </c>
      <c r="F275" s="268"/>
      <c r="G275" s="268">
        <v>2606423.08</v>
      </c>
      <c r="H275" s="268">
        <v>0</v>
      </c>
      <c r="I275" s="59" t="e">
        <f>IF(A275=#REF!,TRUE,FALSE)</f>
        <v>#REF!</v>
      </c>
      <c r="J275" s="268" t="e">
        <f>#REF!-SUMM!G275</f>
        <v>#REF!</v>
      </c>
      <c r="K275" s="268" t="e">
        <f>#REF!-SUMM!H275</f>
        <v>#REF!</v>
      </c>
      <c r="O275" s="73" t="e">
        <f>G275-#REF!</f>
        <v>#REF!</v>
      </c>
      <c r="P275" s="73" t="e">
        <f>H275-#REF!</f>
        <v>#REF!</v>
      </c>
    </row>
    <row r="276" spans="1:16">
      <c r="A276" s="89">
        <v>6023456</v>
      </c>
      <c r="B276" s="59" t="s">
        <v>2072</v>
      </c>
      <c r="C276" s="268">
        <v>0</v>
      </c>
      <c r="D276" s="268">
        <v>0</v>
      </c>
      <c r="E276" s="268">
        <v>10700</v>
      </c>
      <c r="G276" s="268">
        <v>10700</v>
      </c>
      <c r="H276" s="268">
        <v>0</v>
      </c>
      <c r="I276" s="59" t="e">
        <f>IF(A276=#REF!,TRUE,FALSE)</f>
        <v>#REF!</v>
      </c>
      <c r="J276" s="268" t="e">
        <f>#REF!-SUMM!G276</f>
        <v>#REF!</v>
      </c>
      <c r="K276" s="268" t="e">
        <f>#REF!-SUMM!H276</f>
        <v>#REF!</v>
      </c>
      <c r="O276" s="73" t="e">
        <f>G276-#REF!</f>
        <v>#REF!</v>
      </c>
      <c r="P276" s="73" t="e">
        <f>H276-#REF!</f>
        <v>#REF!</v>
      </c>
    </row>
    <row r="277" spans="1:16">
      <c r="A277" s="89">
        <v>6023457</v>
      </c>
      <c r="B277" s="59" t="s">
        <v>2073</v>
      </c>
      <c r="C277" s="268">
        <v>0</v>
      </c>
      <c r="D277" s="268">
        <v>0</v>
      </c>
      <c r="E277" s="268">
        <v>1068207.17</v>
      </c>
      <c r="G277" s="268">
        <v>1068207.17</v>
      </c>
      <c r="H277" s="268">
        <v>0</v>
      </c>
      <c r="I277" s="59" t="e">
        <f>IF(A277=#REF!,TRUE,FALSE)</f>
        <v>#REF!</v>
      </c>
      <c r="J277" s="268" t="e">
        <f>#REF!-SUMM!G277</f>
        <v>#REF!</v>
      </c>
      <c r="K277" s="268" t="e">
        <f>#REF!-SUMM!H277</f>
        <v>#REF!</v>
      </c>
      <c r="O277" s="73" t="e">
        <f>G277-#REF!</f>
        <v>#REF!</v>
      </c>
      <c r="P277" s="73" t="e">
        <f>H277-#REF!</f>
        <v>#REF!</v>
      </c>
    </row>
    <row r="278" spans="1:16">
      <c r="A278" s="89">
        <v>6024201</v>
      </c>
      <c r="B278" s="59" t="s">
        <v>688</v>
      </c>
      <c r="C278" s="268">
        <v>0</v>
      </c>
      <c r="D278" s="268">
        <v>0</v>
      </c>
      <c r="E278" s="268">
        <v>1768909748.28</v>
      </c>
      <c r="F278" s="59">
        <v>5564761.6699999999</v>
      </c>
      <c r="G278" s="268">
        <v>1763344986.6099999</v>
      </c>
      <c r="H278" s="268">
        <v>0</v>
      </c>
      <c r="I278" s="59" t="e">
        <f>IF(A278=#REF!,TRUE,FALSE)</f>
        <v>#REF!</v>
      </c>
      <c r="J278" s="268" t="e">
        <f>#REF!-SUMM!G278</f>
        <v>#REF!</v>
      </c>
      <c r="K278" s="268" t="e">
        <f>#REF!-SUMM!H278</f>
        <v>#REF!</v>
      </c>
      <c r="O278" s="73" t="e">
        <f>G278-#REF!</f>
        <v>#REF!</v>
      </c>
      <c r="P278" s="73" t="e">
        <f>H278-#REF!</f>
        <v>#REF!</v>
      </c>
    </row>
    <row r="279" spans="1:16">
      <c r="A279" s="89">
        <v>6024204</v>
      </c>
      <c r="B279" s="59" t="s">
        <v>689</v>
      </c>
      <c r="C279" s="268">
        <v>0</v>
      </c>
      <c r="D279" s="268">
        <v>0</v>
      </c>
      <c r="E279" s="268">
        <v>94880316.340000004</v>
      </c>
      <c r="G279" s="268">
        <v>94880316.340000004</v>
      </c>
      <c r="H279" s="268">
        <v>0</v>
      </c>
      <c r="I279" s="59" t="e">
        <f>IF(A279=#REF!,TRUE,FALSE)</f>
        <v>#REF!</v>
      </c>
      <c r="J279" s="268" t="e">
        <f>#REF!-SUMM!G279</f>
        <v>#REF!</v>
      </c>
      <c r="K279" s="268" t="e">
        <f>#REF!-SUMM!H279</f>
        <v>#REF!</v>
      </c>
      <c r="O279" s="73" t="e">
        <f>G279-#REF!</f>
        <v>#REF!</v>
      </c>
      <c r="P279" s="73" t="e">
        <f>H279-#REF!</f>
        <v>#REF!</v>
      </c>
    </row>
    <row r="280" spans="1:16">
      <c r="A280" s="89">
        <v>6024207</v>
      </c>
      <c r="B280" s="59" t="s">
        <v>2074</v>
      </c>
      <c r="C280" s="268">
        <v>0</v>
      </c>
      <c r="D280" s="268">
        <v>0</v>
      </c>
      <c r="E280" s="268">
        <v>1139259.22</v>
      </c>
      <c r="G280" s="268">
        <v>1139259.22</v>
      </c>
      <c r="H280" s="268">
        <v>0</v>
      </c>
      <c r="I280" s="59" t="e">
        <f>IF(A280=#REF!,TRUE,FALSE)</f>
        <v>#REF!</v>
      </c>
      <c r="J280" s="268" t="e">
        <f>#REF!-SUMM!G280</f>
        <v>#REF!</v>
      </c>
      <c r="K280" s="268" t="e">
        <f>#REF!-SUMM!H280</f>
        <v>#REF!</v>
      </c>
      <c r="O280" s="73" t="e">
        <f>G280-#REF!</f>
        <v>#REF!</v>
      </c>
      <c r="P280" s="73" t="e">
        <f>H280-#REF!</f>
        <v>#REF!</v>
      </c>
    </row>
    <row r="281" spans="1:16">
      <c r="A281" s="89">
        <v>6024208</v>
      </c>
      <c r="B281" s="59" t="s">
        <v>690</v>
      </c>
      <c r="C281" s="268">
        <v>0</v>
      </c>
      <c r="D281" s="268">
        <v>0</v>
      </c>
      <c r="E281" s="268">
        <v>60513874.93</v>
      </c>
      <c r="F281" s="268"/>
      <c r="G281" s="268">
        <v>60513874.93</v>
      </c>
      <c r="H281" s="268">
        <v>0</v>
      </c>
      <c r="I281" s="59" t="e">
        <f>IF(A281=#REF!,TRUE,FALSE)</f>
        <v>#REF!</v>
      </c>
      <c r="J281" s="268" t="e">
        <f>#REF!-SUMM!G281</f>
        <v>#REF!</v>
      </c>
      <c r="K281" s="268" t="e">
        <f>#REF!-SUMM!H281</f>
        <v>#REF!</v>
      </c>
      <c r="O281" s="73" t="e">
        <f>G281-#REF!</f>
        <v>#REF!</v>
      </c>
      <c r="P281" s="73" t="e">
        <f>H281-#REF!</f>
        <v>#REF!</v>
      </c>
    </row>
    <row r="282" spans="1:16">
      <c r="A282" s="89">
        <v>6024209</v>
      </c>
      <c r="B282" s="59" t="s">
        <v>691</v>
      </c>
      <c r="C282" s="268">
        <v>0</v>
      </c>
      <c r="D282" s="268">
        <v>0</v>
      </c>
      <c r="E282" s="268">
        <v>1902981.88</v>
      </c>
      <c r="G282" s="268">
        <v>1902981.88</v>
      </c>
      <c r="H282" s="268">
        <v>0</v>
      </c>
      <c r="I282" s="59" t="e">
        <f>IF(A282=#REF!,TRUE,FALSE)</f>
        <v>#REF!</v>
      </c>
      <c r="J282" s="268" t="e">
        <f>#REF!-SUMM!G282</f>
        <v>#REF!</v>
      </c>
      <c r="K282" s="268" t="e">
        <f>#REF!-SUMM!H282</f>
        <v>#REF!</v>
      </c>
      <c r="O282" s="73" t="e">
        <f>G282-#REF!</f>
        <v>#REF!</v>
      </c>
      <c r="P282" s="73" t="e">
        <f>H282-#REF!</f>
        <v>#REF!</v>
      </c>
    </row>
    <row r="283" spans="1:16">
      <c r="A283" s="89">
        <v>6024231</v>
      </c>
      <c r="B283" s="59" t="s">
        <v>2075</v>
      </c>
      <c r="C283" s="268">
        <v>0</v>
      </c>
      <c r="D283" s="268">
        <v>0</v>
      </c>
      <c r="E283" s="268">
        <v>1067577978.14</v>
      </c>
      <c r="G283" s="268">
        <v>1067577978.14</v>
      </c>
      <c r="H283" s="268">
        <v>0</v>
      </c>
      <c r="I283" s="59" t="e">
        <f>IF(A283=#REF!,TRUE,FALSE)</f>
        <v>#REF!</v>
      </c>
      <c r="J283" s="268" t="e">
        <f>#REF!-SUMM!G283</f>
        <v>#REF!</v>
      </c>
      <c r="K283" s="268" t="e">
        <f>#REF!-SUMM!H283</f>
        <v>#REF!</v>
      </c>
      <c r="O283" s="73" t="e">
        <f>G283-#REF!</f>
        <v>#REF!</v>
      </c>
      <c r="P283" s="73" t="e">
        <f>H283-#REF!</f>
        <v>#REF!</v>
      </c>
    </row>
    <row r="284" spans="1:16">
      <c r="A284" s="89">
        <v>6024331</v>
      </c>
      <c r="B284" s="59" t="s">
        <v>2076</v>
      </c>
      <c r="C284" s="268">
        <v>0</v>
      </c>
      <c r="D284" s="268">
        <v>0</v>
      </c>
      <c r="E284" s="268">
        <v>71165720.019999996</v>
      </c>
      <c r="F284" s="59">
        <v>159272.29</v>
      </c>
      <c r="G284" s="268">
        <v>71006447.730000004</v>
      </c>
      <c r="H284" s="268">
        <v>0</v>
      </c>
      <c r="I284" s="59" t="e">
        <f>IF(A284=#REF!,TRUE,FALSE)</f>
        <v>#REF!</v>
      </c>
      <c r="J284" s="268" t="e">
        <f>#REF!-SUMM!G284</f>
        <v>#REF!</v>
      </c>
      <c r="K284" s="268" t="e">
        <f>#REF!-SUMM!H284</f>
        <v>#REF!</v>
      </c>
      <c r="O284" s="73" t="e">
        <f>G284-#REF!</f>
        <v>#REF!</v>
      </c>
      <c r="P284" s="73" t="e">
        <f>H284-#REF!</f>
        <v>#REF!</v>
      </c>
    </row>
    <row r="285" spans="1:16">
      <c r="A285" s="89">
        <v>6024356</v>
      </c>
      <c r="B285" s="59" t="s">
        <v>692</v>
      </c>
      <c r="C285" s="268">
        <v>0</v>
      </c>
      <c r="D285" s="268">
        <v>0</v>
      </c>
      <c r="E285" s="268">
        <v>1445296.72</v>
      </c>
      <c r="G285" s="268">
        <v>1445296.72</v>
      </c>
      <c r="H285" s="268">
        <v>0</v>
      </c>
      <c r="I285" s="59" t="e">
        <f>IF(A285=#REF!,TRUE,FALSE)</f>
        <v>#REF!</v>
      </c>
      <c r="J285" s="268" t="e">
        <f>#REF!-SUMM!G285</f>
        <v>#REF!</v>
      </c>
      <c r="K285" s="268" t="e">
        <f>#REF!-SUMM!H285</f>
        <v>#REF!</v>
      </c>
      <c r="O285" s="73" t="e">
        <f>G285-#REF!</f>
        <v>#REF!</v>
      </c>
      <c r="P285" s="73" t="e">
        <f>H285-#REF!</f>
        <v>#REF!</v>
      </c>
    </row>
    <row r="286" spans="1:16">
      <c r="A286" s="89">
        <v>6024402</v>
      </c>
      <c r="B286" s="59" t="s">
        <v>2077</v>
      </c>
      <c r="C286" s="268">
        <v>0</v>
      </c>
      <c r="D286" s="268">
        <v>0</v>
      </c>
      <c r="E286" s="268">
        <v>180163445.37</v>
      </c>
      <c r="F286" s="59">
        <v>8224398.5700000003</v>
      </c>
      <c r="G286" s="268">
        <v>171939046.80000001</v>
      </c>
      <c r="H286" s="268">
        <v>0</v>
      </c>
      <c r="I286" s="59" t="e">
        <f>IF(A286=#REF!,TRUE,FALSE)</f>
        <v>#REF!</v>
      </c>
      <c r="J286" s="268" t="e">
        <f>#REF!-SUMM!G286</f>
        <v>#REF!</v>
      </c>
      <c r="K286" s="268" t="e">
        <f>#REF!-SUMM!H286</f>
        <v>#REF!</v>
      </c>
      <c r="O286" s="73" t="e">
        <f>G286-#REF!</f>
        <v>#REF!</v>
      </c>
      <c r="P286" s="73" t="e">
        <f>H286-#REF!</f>
        <v>#REF!</v>
      </c>
    </row>
    <row r="287" spans="1:16">
      <c r="A287" s="89">
        <v>6025301</v>
      </c>
      <c r="B287" s="59" t="s">
        <v>2078</v>
      </c>
      <c r="C287" s="268">
        <v>0</v>
      </c>
      <c r="D287" s="268">
        <v>0</v>
      </c>
      <c r="E287" s="268">
        <v>12010394.83</v>
      </c>
      <c r="F287" s="268"/>
      <c r="G287" s="268">
        <v>12010394.83</v>
      </c>
      <c r="H287" s="268">
        <v>0</v>
      </c>
      <c r="I287" s="59" t="e">
        <f>IF(A287=#REF!,TRUE,FALSE)</f>
        <v>#REF!</v>
      </c>
      <c r="J287" s="268" t="e">
        <f>#REF!-SUMM!G287</f>
        <v>#REF!</v>
      </c>
      <c r="K287" s="268" t="e">
        <f>#REF!-SUMM!H287</f>
        <v>#REF!</v>
      </c>
      <c r="O287" s="73" t="e">
        <f>G287-#REF!</f>
        <v>#REF!</v>
      </c>
      <c r="P287" s="73" t="e">
        <f>H287-#REF!</f>
        <v>#REF!</v>
      </c>
    </row>
    <row r="288" spans="1:16">
      <c r="A288" s="89">
        <v>6025332</v>
      </c>
      <c r="B288" s="59" t="s">
        <v>2079</v>
      </c>
      <c r="C288" s="268">
        <v>0</v>
      </c>
      <c r="D288" s="268">
        <v>0</v>
      </c>
      <c r="E288" s="268">
        <v>14481081.99</v>
      </c>
      <c r="G288" s="268">
        <v>14481081.99</v>
      </c>
      <c r="H288" s="268">
        <v>0</v>
      </c>
      <c r="I288" s="59" t="e">
        <f>IF(A288=#REF!,TRUE,FALSE)</f>
        <v>#REF!</v>
      </c>
      <c r="J288" s="268" t="e">
        <f>#REF!-SUMM!G288</f>
        <v>#REF!</v>
      </c>
      <c r="K288" s="268" t="e">
        <f>#REF!-SUMM!H288</f>
        <v>#REF!</v>
      </c>
      <c r="O288" s="73" t="e">
        <f>G288-#REF!</f>
        <v>#REF!</v>
      </c>
      <c r="P288" s="73" t="e">
        <f>H288-#REF!</f>
        <v>#REF!</v>
      </c>
    </row>
    <row r="289" spans="1:16">
      <c r="A289" s="89">
        <v>6025334</v>
      </c>
      <c r="B289" s="59" t="s">
        <v>2080</v>
      </c>
      <c r="C289" s="268">
        <v>0</v>
      </c>
      <c r="D289" s="268">
        <v>0</v>
      </c>
      <c r="E289" s="268">
        <v>24557790.949999999</v>
      </c>
      <c r="F289" s="268">
        <v>268</v>
      </c>
      <c r="G289" s="268">
        <v>24557522.949999999</v>
      </c>
      <c r="H289" s="268">
        <v>0</v>
      </c>
      <c r="I289" s="59" t="e">
        <f>IF(A289=#REF!,TRUE,FALSE)</f>
        <v>#REF!</v>
      </c>
      <c r="J289" s="268" t="e">
        <f>#REF!-SUMM!G289</f>
        <v>#REF!</v>
      </c>
      <c r="K289" s="268" t="e">
        <f>#REF!-SUMM!H289</f>
        <v>#REF!</v>
      </c>
      <c r="O289" s="73" t="e">
        <f>G289-#REF!</f>
        <v>#REF!</v>
      </c>
      <c r="P289" s="73" t="e">
        <f>H289-#REF!</f>
        <v>#REF!</v>
      </c>
    </row>
    <row r="290" spans="1:16">
      <c r="A290" s="89">
        <v>6025335</v>
      </c>
      <c r="B290" s="59" t="s">
        <v>2081</v>
      </c>
      <c r="C290" s="268">
        <v>0</v>
      </c>
      <c r="D290" s="268">
        <v>0</v>
      </c>
      <c r="E290" s="268">
        <v>41831847.93</v>
      </c>
      <c r="F290" s="59">
        <v>7568.51</v>
      </c>
      <c r="G290" s="268">
        <v>41824279.420000002</v>
      </c>
      <c r="H290" s="268">
        <v>0</v>
      </c>
      <c r="I290" s="59" t="e">
        <f>IF(A290=#REF!,TRUE,FALSE)</f>
        <v>#REF!</v>
      </c>
      <c r="J290" s="268" t="e">
        <f>#REF!-SUMM!G290</f>
        <v>#REF!</v>
      </c>
      <c r="K290" s="268" t="e">
        <f>#REF!-SUMM!H290</f>
        <v>#REF!</v>
      </c>
      <c r="O290" s="73" t="e">
        <f>G290-#REF!</f>
        <v>#REF!</v>
      </c>
      <c r="P290" s="73" t="e">
        <f>H290-#REF!</f>
        <v>#REF!</v>
      </c>
    </row>
    <row r="291" spans="1:16">
      <c r="A291" s="89">
        <v>6025336</v>
      </c>
      <c r="B291" s="59" t="s">
        <v>2082</v>
      </c>
      <c r="C291" s="268">
        <v>0</v>
      </c>
      <c r="D291" s="268">
        <v>0</v>
      </c>
      <c r="E291" s="268">
        <v>45536891.369999997</v>
      </c>
      <c r="F291" s="59">
        <v>1070784.06</v>
      </c>
      <c r="G291" s="268">
        <v>44466107.310000002</v>
      </c>
      <c r="H291" s="268">
        <v>0</v>
      </c>
      <c r="I291" s="59" t="e">
        <f>IF(A291=#REF!,TRUE,FALSE)</f>
        <v>#REF!</v>
      </c>
      <c r="J291" s="268" t="e">
        <f>#REF!-SUMM!G291</f>
        <v>#REF!</v>
      </c>
      <c r="K291" s="268" t="e">
        <f>#REF!-SUMM!H291</f>
        <v>#REF!</v>
      </c>
      <c r="O291" s="73" t="e">
        <f>G291-#REF!</f>
        <v>#REF!</v>
      </c>
      <c r="P291" s="73" t="e">
        <f>H291-#REF!</f>
        <v>#REF!</v>
      </c>
    </row>
    <row r="292" spans="1:16">
      <c r="A292" s="89">
        <v>6025354</v>
      </c>
      <c r="B292" s="59" t="s">
        <v>2083</v>
      </c>
      <c r="C292" s="268">
        <v>0</v>
      </c>
      <c r="D292" s="268">
        <v>0</v>
      </c>
      <c r="E292" s="268">
        <v>10741156.300000001</v>
      </c>
      <c r="F292" s="59">
        <v>475005.77</v>
      </c>
      <c r="G292" s="268">
        <v>10266150.529999999</v>
      </c>
      <c r="H292" s="268">
        <v>0</v>
      </c>
      <c r="I292" s="59" t="e">
        <f>IF(A292=#REF!,TRUE,FALSE)</f>
        <v>#REF!</v>
      </c>
      <c r="J292" s="268" t="e">
        <f>#REF!-SUMM!G292</f>
        <v>#REF!</v>
      </c>
      <c r="K292" s="268" t="e">
        <f>#REF!-SUMM!H292</f>
        <v>#REF!</v>
      </c>
      <c r="O292" s="73" t="e">
        <f>G292-#REF!</f>
        <v>#REF!</v>
      </c>
      <c r="P292" s="73" t="e">
        <f>H292-#REF!</f>
        <v>#REF!</v>
      </c>
    </row>
    <row r="293" spans="1:16">
      <c r="A293" s="89">
        <v>6025355</v>
      </c>
      <c r="B293" s="59" t="s">
        <v>2084</v>
      </c>
      <c r="C293" s="268">
        <v>0</v>
      </c>
      <c r="D293" s="268">
        <v>0</v>
      </c>
      <c r="E293" s="268">
        <v>1053.67</v>
      </c>
      <c r="F293" s="268"/>
      <c r="G293" s="268">
        <v>1053.67</v>
      </c>
      <c r="H293" s="268">
        <v>0</v>
      </c>
      <c r="I293" s="59" t="e">
        <f>IF(A293=#REF!,TRUE,FALSE)</f>
        <v>#REF!</v>
      </c>
      <c r="J293" s="268" t="e">
        <f>#REF!-SUMM!G293</f>
        <v>#REF!</v>
      </c>
      <c r="K293" s="268" t="e">
        <f>#REF!-SUMM!H293</f>
        <v>#REF!</v>
      </c>
      <c r="O293" s="73" t="e">
        <f>G293-#REF!</f>
        <v>#REF!</v>
      </c>
      <c r="P293" s="73" t="e">
        <f>H293-#REF!</f>
        <v>#REF!</v>
      </c>
    </row>
    <row r="294" spans="1:16">
      <c r="A294" s="89">
        <v>6026404</v>
      </c>
      <c r="B294" s="59" t="s">
        <v>695</v>
      </c>
      <c r="C294" s="268">
        <v>0</v>
      </c>
      <c r="D294" s="268">
        <v>0</v>
      </c>
      <c r="E294" s="268">
        <v>194748432.94999999</v>
      </c>
      <c r="F294" s="268"/>
      <c r="G294" s="268">
        <v>194748432.94999999</v>
      </c>
      <c r="H294" s="268">
        <v>0</v>
      </c>
      <c r="I294" s="59" t="e">
        <f>IF(A294=#REF!,TRUE,FALSE)</f>
        <v>#REF!</v>
      </c>
      <c r="J294" s="268" t="e">
        <f>#REF!-SUMM!G294</f>
        <v>#REF!</v>
      </c>
      <c r="K294" s="268" t="e">
        <f>#REF!-SUMM!H294</f>
        <v>#REF!</v>
      </c>
      <c r="O294" s="73" t="e">
        <f>G294-#REF!</f>
        <v>#REF!</v>
      </c>
      <c r="P294" s="73" t="e">
        <f>H294-#REF!</f>
        <v>#REF!</v>
      </c>
    </row>
    <row r="295" spans="1:16">
      <c r="A295" s="89">
        <v>6026405</v>
      </c>
      <c r="B295" s="59" t="s">
        <v>2085</v>
      </c>
      <c r="C295" s="268">
        <v>0</v>
      </c>
      <c r="D295" s="268">
        <v>0</v>
      </c>
      <c r="E295" s="268">
        <v>130872308.72</v>
      </c>
      <c r="F295" s="268"/>
      <c r="G295" s="268">
        <v>130872308.72</v>
      </c>
      <c r="H295" s="268">
        <v>0</v>
      </c>
      <c r="I295" s="59" t="e">
        <f>IF(A295=#REF!,TRUE,FALSE)</f>
        <v>#REF!</v>
      </c>
      <c r="J295" s="268" t="e">
        <f>#REF!-SUMM!G295</f>
        <v>#REF!</v>
      </c>
      <c r="K295" s="268" t="e">
        <f>#REF!-SUMM!H295</f>
        <v>#REF!</v>
      </c>
      <c r="O295" s="73" t="e">
        <f>G295-#REF!</f>
        <v>#REF!</v>
      </c>
      <c r="P295" s="73" t="e">
        <f>H295-#REF!</f>
        <v>#REF!</v>
      </c>
    </row>
    <row r="296" spans="1:16">
      <c r="A296" s="89">
        <v>6026406</v>
      </c>
      <c r="B296" s="59" t="s">
        <v>696</v>
      </c>
      <c r="C296" s="268">
        <v>0</v>
      </c>
      <c r="D296" s="268">
        <v>0</v>
      </c>
      <c r="E296" s="268">
        <v>10405601.48</v>
      </c>
      <c r="G296" s="268">
        <v>10405601.48</v>
      </c>
      <c r="H296" s="268">
        <v>0</v>
      </c>
      <c r="I296" s="59" t="e">
        <f>IF(A296=#REF!,TRUE,FALSE)</f>
        <v>#REF!</v>
      </c>
      <c r="J296" s="268" t="e">
        <f>#REF!-SUMM!G296</f>
        <v>#REF!</v>
      </c>
      <c r="K296" s="268" t="e">
        <f>#REF!-SUMM!H296</f>
        <v>#REF!</v>
      </c>
      <c r="O296" s="73" t="e">
        <f>G296-#REF!</f>
        <v>#REF!</v>
      </c>
      <c r="P296" s="73" t="e">
        <f>H296-#REF!</f>
        <v>#REF!</v>
      </c>
    </row>
    <row r="297" spans="1:16">
      <c r="A297" s="89">
        <v>6027000</v>
      </c>
      <c r="B297" s="59" t="s">
        <v>697</v>
      </c>
      <c r="C297" s="268">
        <v>0</v>
      </c>
      <c r="D297" s="268">
        <v>0</v>
      </c>
      <c r="E297" s="268">
        <v>10800</v>
      </c>
      <c r="G297" s="268">
        <v>10800</v>
      </c>
      <c r="H297" s="268">
        <v>0</v>
      </c>
      <c r="I297" s="59" t="e">
        <f>IF(A297=#REF!,TRUE,FALSE)</f>
        <v>#REF!</v>
      </c>
      <c r="J297" s="268" t="e">
        <f>#REF!-SUMM!G297</f>
        <v>#REF!</v>
      </c>
      <c r="K297" s="268" t="e">
        <f>#REF!-SUMM!H297</f>
        <v>#REF!</v>
      </c>
      <c r="O297" s="73" t="e">
        <f>G297-#REF!</f>
        <v>#REF!</v>
      </c>
      <c r="P297" s="73" t="e">
        <f>H297-#REF!</f>
        <v>#REF!</v>
      </c>
    </row>
    <row r="298" spans="1:16">
      <c r="A298" s="89">
        <v>6027347</v>
      </c>
      <c r="B298" s="59" t="s">
        <v>491</v>
      </c>
      <c r="C298" s="268">
        <v>0</v>
      </c>
      <c r="D298" s="268">
        <v>0</v>
      </c>
      <c r="E298" s="268">
        <v>4166.67</v>
      </c>
      <c r="G298" s="268">
        <v>4166.67</v>
      </c>
      <c r="H298" s="268">
        <v>0</v>
      </c>
      <c r="I298" s="59" t="e">
        <f>IF(A298=#REF!,TRUE,FALSE)</f>
        <v>#REF!</v>
      </c>
      <c r="J298" s="268" t="e">
        <f>#REF!-SUMM!G298</f>
        <v>#REF!</v>
      </c>
      <c r="K298" s="268" t="e">
        <f>#REF!-SUMM!H298</f>
        <v>#REF!</v>
      </c>
      <c r="O298" s="73" t="e">
        <f>G298-#REF!</f>
        <v>#REF!</v>
      </c>
      <c r="P298" s="73" t="e">
        <f>H298-#REF!</f>
        <v>#REF!</v>
      </c>
    </row>
    <row r="299" spans="1:16">
      <c r="A299" s="89">
        <v>6027348</v>
      </c>
      <c r="B299" s="59" t="s">
        <v>2086</v>
      </c>
      <c r="C299" s="268">
        <v>0</v>
      </c>
      <c r="D299" s="268">
        <v>0</v>
      </c>
      <c r="E299" s="268">
        <v>13448.4</v>
      </c>
      <c r="G299" s="268">
        <v>13448.4</v>
      </c>
      <c r="H299" s="268">
        <v>0</v>
      </c>
      <c r="I299" s="59" t="e">
        <f>IF(A299=#REF!,TRUE,FALSE)</f>
        <v>#REF!</v>
      </c>
      <c r="J299" s="268" t="e">
        <f>#REF!-SUMM!G299</f>
        <v>#REF!</v>
      </c>
      <c r="K299" s="268" t="e">
        <f>#REF!-SUMM!H299</f>
        <v>#REF!</v>
      </c>
      <c r="O299" s="73" t="e">
        <f>G299-#REF!</f>
        <v>#REF!</v>
      </c>
      <c r="P299" s="73" t="e">
        <f>H299-#REF!</f>
        <v>#REF!</v>
      </c>
    </row>
    <row r="300" spans="1:16">
      <c r="A300" s="89">
        <v>6027349</v>
      </c>
      <c r="B300" s="59" t="s">
        <v>2087</v>
      </c>
      <c r="C300" s="268">
        <v>0</v>
      </c>
      <c r="D300" s="268">
        <v>0</v>
      </c>
      <c r="E300" s="268">
        <v>3024870</v>
      </c>
      <c r="G300" s="268">
        <v>3024870</v>
      </c>
      <c r="H300" s="268">
        <v>0</v>
      </c>
      <c r="I300" s="59" t="e">
        <f>IF(A300=#REF!,TRUE,FALSE)</f>
        <v>#REF!</v>
      </c>
      <c r="J300" s="268" t="e">
        <f>#REF!-SUMM!G300</f>
        <v>#REF!</v>
      </c>
      <c r="K300" s="268" t="e">
        <f>#REF!-SUMM!H300</f>
        <v>#REF!</v>
      </c>
      <c r="O300" s="73" t="e">
        <f>G300-#REF!</f>
        <v>#REF!</v>
      </c>
      <c r="P300" s="73" t="e">
        <f>H300-#REF!</f>
        <v>#REF!</v>
      </c>
    </row>
    <row r="301" spans="1:16">
      <c r="A301" s="89">
        <v>6027350</v>
      </c>
      <c r="B301" s="59" t="s">
        <v>2088</v>
      </c>
      <c r="C301" s="268">
        <v>0</v>
      </c>
      <c r="D301" s="268">
        <v>0</v>
      </c>
      <c r="E301" s="268">
        <v>123987.93</v>
      </c>
      <c r="G301" s="268">
        <v>123987.93</v>
      </c>
      <c r="H301" s="268">
        <v>0</v>
      </c>
      <c r="I301" s="59" t="e">
        <f>IF(A301=#REF!,TRUE,FALSE)</f>
        <v>#REF!</v>
      </c>
      <c r="J301" s="268" t="e">
        <f>#REF!-SUMM!G301</f>
        <v>#REF!</v>
      </c>
      <c r="K301" s="268" t="e">
        <f>#REF!-SUMM!H301</f>
        <v>#REF!</v>
      </c>
      <c r="O301" s="73" t="e">
        <f>G301-#REF!</f>
        <v>#REF!</v>
      </c>
      <c r="P301" s="73" t="e">
        <f>H301-#REF!</f>
        <v>#REF!</v>
      </c>
    </row>
    <row r="302" spans="1:16">
      <c r="A302" s="89">
        <v>6027351</v>
      </c>
      <c r="B302" s="59" t="s">
        <v>2089</v>
      </c>
      <c r="C302" s="268">
        <v>0</v>
      </c>
      <c r="D302" s="268">
        <v>0</v>
      </c>
      <c r="E302" s="268">
        <v>8991124</v>
      </c>
      <c r="F302" s="59">
        <v>434028.59</v>
      </c>
      <c r="G302" s="268">
        <v>8557095.4100000001</v>
      </c>
      <c r="H302" s="268">
        <v>0</v>
      </c>
      <c r="I302" s="59" t="e">
        <f>IF(A302=#REF!,TRUE,FALSE)</f>
        <v>#REF!</v>
      </c>
      <c r="J302" s="268" t="e">
        <f>#REF!-SUMM!G302</f>
        <v>#REF!</v>
      </c>
      <c r="K302" s="268" t="e">
        <f>#REF!-SUMM!H302</f>
        <v>#REF!</v>
      </c>
      <c r="O302" s="73" t="e">
        <f>G302-#REF!</f>
        <v>#REF!</v>
      </c>
      <c r="P302" s="73" t="e">
        <f>H302-#REF!</f>
        <v>#REF!</v>
      </c>
    </row>
    <row r="303" spans="1:16">
      <c r="A303" s="89">
        <v>6027352</v>
      </c>
      <c r="B303" s="59" t="s">
        <v>2090</v>
      </c>
      <c r="C303" s="268">
        <v>0</v>
      </c>
      <c r="D303" s="268">
        <v>0</v>
      </c>
      <c r="E303" s="268">
        <v>1171056.26</v>
      </c>
      <c r="G303" s="268">
        <v>1171056.26</v>
      </c>
      <c r="H303" s="268">
        <v>0</v>
      </c>
      <c r="I303" s="59" t="e">
        <f>IF(A303=#REF!,TRUE,FALSE)</f>
        <v>#REF!</v>
      </c>
      <c r="J303" s="268" t="e">
        <f>#REF!-SUMM!G303</f>
        <v>#REF!</v>
      </c>
      <c r="K303" s="268" t="e">
        <f>#REF!-SUMM!H303</f>
        <v>#REF!</v>
      </c>
      <c r="O303" s="73" t="e">
        <f>G303-#REF!</f>
        <v>#REF!</v>
      </c>
      <c r="P303" s="73" t="e">
        <f>H303-#REF!</f>
        <v>#REF!</v>
      </c>
    </row>
    <row r="304" spans="1:16">
      <c r="A304" s="89">
        <v>6027353</v>
      </c>
      <c r="B304" s="59" t="s">
        <v>2091</v>
      </c>
      <c r="C304" s="268">
        <v>0</v>
      </c>
      <c r="D304" s="268">
        <v>0</v>
      </c>
      <c r="E304" s="268">
        <v>136333.32999999999</v>
      </c>
      <c r="G304" s="268">
        <v>136333.32999999999</v>
      </c>
      <c r="H304" s="268">
        <v>0</v>
      </c>
      <c r="I304" s="59" t="e">
        <f>IF(A304=#REF!,TRUE,FALSE)</f>
        <v>#REF!</v>
      </c>
      <c r="J304" s="268" t="e">
        <f>#REF!-SUMM!G304</f>
        <v>#REF!</v>
      </c>
      <c r="K304" s="268" t="e">
        <f>#REF!-SUMM!H304</f>
        <v>#REF!</v>
      </c>
      <c r="O304" s="73" t="e">
        <f>G304-#REF!</f>
        <v>#REF!</v>
      </c>
      <c r="P304" s="73" t="e">
        <f>H304-#REF!</f>
        <v>#REF!</v>
      </c>
    </row>
    <row r="305" spans="1:16">
      <c r="A305" s="89">
        <v>6027451</v>
      </c>
      <c r="B305" s="59" t="s">
        <v>2092</v>
      </c>
      <c r="C305" s="268">
        <v>0</v>
      </c>
      <c r="D305" s="268">
        <v>0</v>
      </c>
      <c r="E305" s="268">
        <v>1055935.67</v>
      </c>
      <c r="F305" s="268"/>
      <c r="G305" s="268">
        <v>1055935.67</v>
      </c>
      <c r="H305" s="268">
        <v>0</v>
      </c>
      <c r="I305" s="59" t="e">
        <f>IF(A305=#REF!,TRUE,FALSE)</f>
        <v>#REF!</v>
      </c>
      <c r="J305" s="268" t="e">
        <f>#REF!-SUMM!G305</f>
        <v>#REF!</v>
      </c>
      <c r="K305" s="268" t="e">
        <f>#REF!-SUMM!H305</f>
        <v>#REF!</v>
      </c>
      <c r="O305" s="73" t="e">
        <f>G305-#REF!</f>
        <v>#REF!</v>
      </c>
      <c r="P305" s="73" t="e">
        <f>H305-#REF!</f>
        <v>#REF!</v>
      </c>
    </row>
    <row r="306" spans="1:16">
      <c r="A306" s="89">
        <v>6027452</v>
      </c>
      <c r="B306" s="59" t="s">
        <v>2093</v>
      </c>
      <c r="C306" s="268">
        <v>0</v>
      </c>
      <c r="D306" s="268">
        <v>0</v>
      </c>
      <c r="E306" s="268">
        <v>1201159.81</v>
      </c>
      <c r="F306" s="59">
        <v>604</v>
      </c>
      <c r="G306" s="268">
        <v>1200555.81</v>
      </c>
      <c r="H306" s="268">
        <v>0</v>
      </c>
      <c r="I306" s="59" t="e">
        <f>IF(A306=#REF!,TRUE,FALSE)</f>
        <v>#REF!</v>
      </c>
      <c r="J306" s="268" t="e">
        <f>#REF!-SUMM!G306</f>
        <v>#REF!</v>
      </c>
      <c r="K306" s="268" t="e">
        <f>#REF!-SUMM!H306</f>
        <v>#REF!</v>
      </c>
      <c r="O306" s="73" t="e">
        <f>G306-#REF!</f>
        <v>#REF!</v>
      </c>
      <c r="P306" s="73" t="e">
        <f>H306-#REF!</f>
        <v>#REF!</v>
      </c>
    </row>
    <row r="307" spans="1:16">
      <c r="A307" s="89">
        <v>6052252</v>
      </c>
      <c r="B307" s="59" t="s">
        <v>2094</v>
      </c>
      <c r="C307" s="268">
        <v>0</v>
      </c>
      <c r="D307" s="268">
        <v>0</v>
      </c>
      <c r="E307" s="268">
        <v>12044977.99</v>
      </c>
      <c r="F307" s="59">
        <v>702607.21</v>
      </c>
      <c r="G307" s="268">
        <v>11342370.779999999</v>
      </c>
      <c r="H307" s="268">
        <v>0</v>
      </c>
      <c r="I307" s="59" t="e">
        <f>IF(A307=#REF!,TRUE,FALSE)</f>
        <v>#REF!</v>
      </c>
      <c r="J307" s="268" t="e">
        <f>#REF!-SUMM!G307</f>
        <v>#REF!</v>
      </c>
      <c r="K307" s="268" t="e">
        <f>#REF!-SUMM!H307</f>
        <v>#REF!</v>
      </c>
      <c r="O307" s="73" t="e">
        <f>G307-#REF!</f>
        <v>#REF!</v>
      </c>
      <c r="P307" s="73" t="e">
        <f>H307-#REF!</f>
        <v>#REF!</v>
      </c>
    </row>
    <row r="308" spans="1:16">
      <c r="A308" s="89">
        <v>6052272</v>
      </c>
      <c r="B308" s="59" t="s">
        <v>2095</v>
      </c>
      <c r="C308" s="268">
        <v>0</v>
      </c>
      <c r="D308" s="268">
        <v>0</v>
      </c>
      <c r="E308" s="268">
        <v>115288650</v>
      </c>
      <c r="G308" s="268">
        <v>115288650</v>
      </c>
      <c r="H308" s="268">
        <v>0</v>
      </c>
      <c r="I308" s="59" t="e">
        <f>IF(A308=#REF!,TRUE,FALSE)</f>
        <v>#REF!</v>
      </c>
      <c r="J308" s="268" t="e">
        <f>#REF!-SUMM!G308</f>
        <v>#REF!</v>
      </c>
      <c r="K308" s="268" t="e">
        <f>#REF!-SUMM!H308</f>
        <v>#REF!</v>
      </c>
      <c r="O308" s="73" t="e">
        <f>G308-#REF!</f>
        <v>#REF!</v>
      </c>
      <c r="P308" s="73" t="e">
        <f>H308-#REF!</f>
        <v>#REF!</v>
      </c>
    </row>
    <row r="309" spans="1:16">
      <c r="A309" s="89">
        <v>6052480</v>
      </c>
      <c r="B309" s="59" t="s">
        <v>2096</v>
      </c>
      <c r="C309" s="268">
        <v>0</v>
      </c>
      <c r="D309" s="268">
        <v>0</v>
      </c>
      <c r="E309" s="268">
        <v>19285850.920000002</v>
      </c>
      <c r="F309" s="59">
        <v>9556271.8100000005</v>
      </c>
      <c r="G309" s="268">
        <v>9729579.1099999994</v>
      </c>
      <c r="H309" s="268">
        <v>0</v>
      </c>
      <c r="I309" s="59" t="e">
        <f>IF(A309=#REF!,TRUE,FALSE)</f>
        <v>#REF!</v>
      </c>
      <c r="J309" s="268" t="e">
        <f>#REF!-SUMM!G309</f>
        <v>#REF!</v>
      </c>
      <c r="K309" s="268" t="e">
        <f>#REF!-SUMM!H309</f>
        <v>#REF!</v>
      </c>
      <c r="O309" s="73" t="e">
        <f>G309-#REF!</f>
        <v>#REF!</v>
      </c>
      <c r="P309" s="73" t="e">
        <f>H309-#REF!</f>
        <v>#REF!</v>
      </c>
    </row>
    <row r="310" spans="1:16">
      <c r="A310" s="89">
        <v>6052482</v>
      </c>
      <c r="B310" s="59" t="s">
        <v>2097</v>
      </c>
      <c r="C310" s="268">
        <v>0</v>
      </c>
      <c r="D310" s="268">
        <v>0</v>
      </c>
      <c r="E310" s="268">
        <v>5600000</v>
      </c>
      <c r="F310" s="268">
        <v>2836000</v>
      </c>
      <c r="G310" s="268">
        <v>2764000</v>
      </c>
      <c r="H310" s="268">
        <v>0</v>
      </c>
      <c r="I310" s="59" t="e">
        <f>IF(A310=#REF!,TRUE,FALSE)</f>
        <v>#REF!</v>
      </c>
      <c r="J310" s="268" t="e">
        <f>#REF!-SUMM!G310</f>
        <v>#REF!</v>
      </c>
      <c r="K310" s="268" t="e">
        <f>#REF!-SUMM!H310</f>
        <v>#REF!</v>
      </c>
      <c r="O310" s="73" t="e">
        <f>G310-#REF!</f>
        <v>#REF!</v>
      </c>
      <c r="P310" s="73" t="e">
        <f>H310-#REF!</f>
        <v>#REF!</v>
      </c>
    </row>
    <row r="311" spans="1:16">
      <c r="A311" s="89">
        <v>6052595</v>
      </c>
      <c r="B311" s="59" t="s">
        <v>2098</v>
      </c>
      <c r="C311" s="268">
        <v>0</v>
      </c>
      <c r="D311" s="268">
        <v>0</v>
      </c>
      <c r="E311" s="268">
        <v>5970525.7000000002</v>
      </c>
      <c r="F311" s="59">
        <v>271296</v>
      </c>
      <c r="G311" s="268">
        <v>5699229.7000000002</v>
      </c>
      <c r="H311" s="268">
        <v>0</v>
      </c>
      <c r="I311" s="59" t="e">
        <f>IF(A311=#REF!,TRUE,FALSE)</f>
        <v>#REF!</v>
      </c>
      <c r="J311" s="268" t="e">
        <f>#REF!-SUMM!G311</f>
        <v>#REF!</v>
      </c>
      <c r="K311" s="268" t="e">
        <f>#REF!-SUMM!H311</f>
        <v>#REF!</v>
      </c>
      <c r="O311" s="73" t="e">
        <f>G311-#REF!</f>
        <v>#REF!</v>
      </c>
      <c r="P311" s="73" t="e">
        <f>H311-#REF!</f>
        <v>#REF!</v>
      </c>
    </row>
    <row r="312" spans="1:16">
      <c r="A312" s="89">
        <v>6052596</v>
      </c>
      <c r="B312" s="59" t="s">
        <v>2099</v>
      </c>
      <c r="C312" s="268">
        <v>0</v>
      </c>
      <c r="D312" s="268">
        <v>0</v>
      </c>
      <c r="E312" s="268">
        <v>4244345.5599999996</v>
      </c>
      <c r="F312" s="268"/>
      <c r="G312" s="268">
        <v>4244345.5599999996</v>
      </c>
      <c r="H312" s="268">
        <v>0</v>
      </c>
      <c r="I312" s="59" t="e">
        <f>IF(A312=#REF!,TRUE,FALSE)</f>
        <v>#REF!</v>
      </c>
      <c r="J312" s="268" t="e">
        <f>#REF!-SUMM!G312</f>
        <v>#REF!</v>
      </c>
      <c r="K312" s="268" t="e">
        <f>#REF!-SUMM!H312</f>
        <v>#REF!</v>
      </c>
      <c r="O312" s="73" t="e">
        <f>G312-#REF!</f>
        <v>#REF!</v>
      </c>
      <c r="P312" s="73" t="e">
        <f>H312-#REF!</f>
        <v>#REF!</v>
      </c>
    </row>
    <row r="313" spans="1:16">
      <c r="A313" s="89">
        <v>6110473</v>
      </c>
      <c r="B313" s="59" t="s">
        <v>700</v>
      </c>
      <c r="C313" s="268">
        <v>0</v>
      </c>
      <c r="D313" s="268">
        <v>0</v>
      </c>
      <c r="E313" s="268">
        <v>53419624.829999998</v>
      </c>
      <c r="F313" s="268">
        <v>7942080.3099999996</v>
      </c>
      <c r="G313" s="268">
        <v>45477544.520000003</v>
      </c>
      <c r="H313" s="268">
        <v>0</v>
      </c>
      <c r="I313" s="59" t="e">
        <f>IF(A313=#REF!,TRUE,FALSE)</f>
        <v>#REF!</v>
      </c>
      <c r="J313" s="268" t="e">
        <f>#REF!-SUMM!G313</f>
        <v>#REF!</v>
      </c>
      <c r="K313" s="268" t="e">
        <f>#REF!-SUMM!H313</f>
        <v>#REF!</v>
      </c>
      <c r="O313" s="73" t="e">
        <f>G313-#REF!</f>
        <v>#REF!</v>
      </c>
      <c r="P313" s="73" t="e">
        <f>H313-#REF!</f>
        <v>#REF!</v>
      </c>
    </row>
    <row r="314" spans="1:16">
      <c r="A314" s="89">
        <v>6110474</v>
      </c>
      <c r="B314" s="59" t="s">
        <v>3139</v>
      </c>
      <c r="C314" s="268">
        <v>0</v>
      </c>
      <c r="D314" s="268">
        <v>0</v>
      </c>
      <c r="E314" s="268">
        <v>31108686.809999999</v>
      </c>
      <c r="F314" s="268">
        <v>3405699.78</v>
      </c>
      <c r="G314" s="268">
        <v>27702987.030000001</v>
      </c>
      <c r="H314" s="268">
        <v>0</v>
      </c>
      <c r="I314" s="59" t="e">
        <f>IF(A314=#REF!,TRUE,FALSE)</f>
        <v>#REF!</v>
      </c>
      <c r="J314" s="268" t="e">
        <f>#REF!-SUMM!G314</f>
        <v>#REF!</v>
      </c>
      <c r="K314" s="268" t="e">
        <f>#REF!-SUMM!H314</f>
        <v>#REF!</v>
      </c>
      <c r="O314" s="73" t="e">
        <f>G314-#REF!</f>
        <v>#REF!</v>
      </c>
      <c r="P314" s="73" t="e">
        <f>H314-#REF!</f>
        <v>#REF!</v>
      </c>
    </row>
    <row r="315" spans="1:16">
      <c r="A315" s="89">
        <v>6112950</v>
      </c>
      <c r="B315" s="59" t="s">
        <v>469</v>
      </c>
      <c r="C315" s="268">
        <v>0</v>
      </c>
      <c r="D315" s="268">
        <v>0</v>
      </c>
      <c r="E315" s="268">
        <v>7915774.1399999997</v>
      </c>
      <c r="G315" s="268">
        <v>7915774.1399999997</v>
      </c>
      <c r="H315" s="268">
        <v>0</v>
      </c>
      <c r="I315" s="59" t="e">
        <f>IF(A315=#REF!,TRUE,FALSE)</f>
        <v>#REF!</v>
      </c>
      <c r="J315" s="268" t="e">
        <f>#REF!-SUMM!G315</f>
        <v>#REF!</v>
      </c>
      <c r="K315" s="268" t="e">
        <f>#REF!-SUMM!H315</f>
        <v>#REF!</v>
      </c>
      <c r="O315" s="73" t="e">
        <f>G315-#REF!</f>
        <v>#REF!</v>
      </c>
      <c r="P315" s="73" t="e">
        <f>H315-#REF!</f>
        <v>#REF!</v>
      </c>
    </row>
    <row r="316" spans="1:16">
      <c r="A316" s="89">
        <v>6112960</v>
      </c>
      <c r="B316" s="59" t="s">
        <v>702</v>
      </c>
      <c r="C316" s="268">
        <v>0</v>
      </c>
      <c r="D316" s="268">
        <v>0</v>
      </c>
      <c r="E316" s="268">
        <v>8440089.9399999995</v>
      </c>
      <c r="F316" s="268"/>
      <c r="G316" s="268">
        <v>8440089.9399999995</v>
      </c>
      <c r="H316" s="268">
        <v>0</v>
      </c>
      <c r="I316" s="59" t="e">
        <f>IF(A316=#REF!,TRUE,FALSE)</f>
        <v>#REF!</v>
      </c>
      <c r="J316" s="268" t="e">
        <f>#REF!-SUMM!G316</f>
        <v>#REF!</v>
      </c>
      <c r="K316" s="268" t="e">
        <f>#REF!-SUMM!H316</f>
        <v>#REF!</v>
      </c>
      <c r="O316" s="73" t="e">
        <f>G316-#REF!</f>
        <v>#REF!</v>
      </c>
      <c r="P316" s="73" t="e">
        <f>H316-#REF!</f>
        <v>#REF!</v>
      </c>
    </row>
    <row r="317" spans="1:16">
      <c r="A317" s="89">
        <v>6131475</v>
      </c>
      <c r="B317" s="59" t="s">
        <v>555</v>
      </c>
      <c r="C317" s="268">
        <v>0</v>
      </c>
      <c r="D317" s="268">
        <v>0</v>
      </c>
      <c r="E317" s="268">
        <v>5277030</v>
      </c>
      <c r="F317" s="268"/>
      <c r="G317" s="268">
        <v>5277030</v>
      </c>
      <c r="H317" s="268">
        <v>0</v>
      </c>
      <c r="I317" s="59" t="e">
        <f>IF(A317=#REF!,TRUE,FALSE)</f>
        <v>#REF!</v>
      </c>
      <c r="J317" s="268" t="e">
        <f>#REF!-SUMM!G317</f>
        <v>#REF!</v>
      </c>
      <c r="K317" s="268" t="e">
        <f>#REF!-SUMM!H317</f>
        <v>#REF!</v>
      </c>
      <c r="O317" s="73" t="e">
        <f>G317-#REF!</f>
        <v>#REF!</v>
      </c>
      <c r="P317" s="73" t="e">
        <f>H317-#REF!</f>
        <v>#REF!</v>
      </c>
    </row>
    <row r="318" spans="1:16">
      <c r="A318" s="89">
        <v>6131572</v>
      </c>
      <c r="B318" s="59" t="s">
        <v>533</v>
      </c>
      <c r="C318" s="268">
        <v>0</v>
      </c>
      <c r="D318" s="268">
        <v>0</v>
      </c>
      <c r="E318" s="268">
        <v>3465816.07</v>
      </c>
      <c r="G318" s="268">
        <v>3465816.07</v>
      </c>
      <c r="H318" s="268">
        <v>0</v>
      </c>
      <c r="I318" s="59" t="e">
        <f>IF(A318=#REF!,TRUE,FALSE)</f>
        <v>#REF!</v>
      </c>
      <c r="J318" s="268" t="e">
        <f>#REF!-SUMM!G318</f>
        <v>#REF!</v>
      </c>
      <c r="K318" s="268" t="e">
        <f>#REF!-SUMM!H318</f>
        <v>#REF!</v>
      </c>
      <c r="O318" s="73" t="e">
        <f>G318-#REF!</f>
        <v>#REF!</v>
      </c>
      <c r="P318" s="73" t="e">
        <f>H318-#REF!</f>
        <v>#REF!</v>
      </c>
    </row>
    <row r="319" spans="1:16">
      <c r="A319" s="89">
        <v>6131573</v>
      </c>
      <c r="B319" s="59" t="s">
        <v>703</v>
      </c>
      <c r="C319" s="268">
        <v>0</v>
      </c>
      <c r="D319" s="268">
        <v>0</v>
      </c>
      <c r="E319" s="268">
        <v>5655025</v>
      </c>
      <c r="G319" s="268">
        <v>5655025</v>
      </c>
      <c r="H319" s="268">
        <v>0</v>
      </c>
      <c r="I319" s="59" t="e">
        <f>IF(A319=#REF!,TRUE,FALSE)</f>
        <v>#REF!</v>
      </c>
      <c r="J319" s="268" t="e">
        <f>#REF!-SUMM!G319</f>
        <v>#REF!</v>
      </c>
      <c r="K319" s="268" t="e">
        <f>#REF!-SUMM!H319</f>
        <v>#REF!</v>
      </c>
      <c r="O319" s="73" t="e">
        <f>G319-#REF!</f>
        <v>#REF!</v>
      </c>
      <c r="P319" s="73" t="e">
        <f>H319-#REF!</f>
        <v>#REF!</v>
      </c>
    </row>
    <row r="320" spans="1:16">
      <c r="A320" s="89">
        <v>6134594</v>
      </c>
      <c r="B320" s="59" t="s">
        <v>704</v>
      </c>
      <c r="C320" s="268">
        <v>0</v>
      </c>
      <c r="D320" s="268">
        <v>0</v>
      </c>
      <c r="E320" s="268">
        <v>37584374.780000001</v>
      </c>
      <c r="F320" s="59">
        <v>66375.44</v>
      </c>
      <c r="G320" s="268">
        <v>37517999.340000004</v>
      </c>
      <c r="H320" s="268">
        <v>0</v>
      </c>
      <c r="I320" s="59" t="e">
        <f>IF(A320=#REF!,TRUE,FALSE)</f>
        <v>#REF!</v>
      </c>
      <c r="J320" s="268" t="e">
        <f>#REF!-SUMM!G320</f>
        <v>#REF!</v>
      </c>
      <c r="K320" s="268" t="e">
        <f>#REF!-SUMM!H320</f>
        <v>#REF!</v>
      </c>
      <c r="O320" s="73" t="e">
        <f>G320-#REF!</f>
        <v>#REF!</v>
      </c>
      <c r="P320" s="73" t="e">
        <f>H320-#REF!</f>
        <v>#REF!</v>
      </c>
    </row>
    <row r="321" spans="1:16">
      <c r="A321" s="89">
        <v>6151371</v>
      </c>
      <c r="B321" s="59" t="s">
        <v>2100</v>
      </c>
      <c r="C321" s="268">
        <v>0</v>
      </c>
      <c r="D321" s="268">
        <v>0</v>
      </c>
      <c r="E321" s="268">
        <v>234024943.72</v>
      </c>
      <c r="F321" s="59">
        <v>89555653.920000002</v>
      </c>
      <c r="G321" s="268">
        <v>144469289.80000001</v>
      </c>
      <c r="H321" s="268">
        <v>0</v>
      </c>
      <c r="I321" s="59" t="e">
        <f>IF(A321=#REF!,TRUE,FALSE)</f>
        <v>#REF!</v>
      </c>
      <c r="J321" s="268" t="e">
        <f>#REF!-SUMM!G321</f>
        <v>#REF!</v>
      </c>
      <c r="K321" s="268" t="e">
        <f>#REF!-SUMM!H321</f>
        <v>#REF!</v>
      </c>
      <c r="O321" s="73" t="e">
        <f>G321-#REF!</f>
        <v>#REF!</v>
      </c>
      <c r="P321" s="73" t="e">
        <f>H321-#REF!</f>
        <v>#REF!</v>
      </c>
    </row>
    <row r="322" spans="1:16">
      <c r="A322" s="89">
        <v>6151372</v>
      </c>
      <c r="B322" s="59" t="s">
        <v>2101</v>
      </c>
      <c r="C322" s="268">
        <v>0</v>
      </c>
      <c r="D322" s="268">
        <v>0</v>
      </c>
      <c r="E322" s="268">
        <v>11000</v>
      </c>
      <c r="G322" s="268">
        <v>11000</v>
      </c>
      <c r="H322" s="268">
        <v>0</v>
      </c>
      <c r="I322" s="59" t="e">
        <f>IF(A322=#REF!,TRUE,FALSE)</f>
        <v>#REF!</v>
      </c>
      <c r="J322" s="268" t="e">
        <f>#REF!-SUMM!G322</f>
        <v>#REF!</v>
      </c>
      <c r="K322" s="268" t="e">
        <f>#REF!-SUMM!H322</f>
        <v>#REF!</v>
      </c>
      <c r="O322" s="73" t="e">
        <f>G322-#REF!</f>
        <v>#REF!</v>
      </c>
      <c r="P322" s="73" t="e">
        <f>H322-#REF!</f>
        <v>#REF!</v>
      </c>
    </row>
    <row r="323" spans="1:16">
      <c r="A323" s="89">
        <v>6151373</v>
      </c>
      <c r="B323" s="59" t="s">
        <v>2102</v>
      </c>
      <c r="C323" s="268">
        <v>0</v>
      </c>
      <c r="D323" s="268">
        <v>0</v>
      </c>
      <c r="E323" s="268">
        <v>17600</v>
      </c>
      <c r="F323" s="268"/>
      <c r="G323" s="268">
        <v>17600</v>
      </c>
      <c r="H323" s="268">
        <v>0</v>
      </c>
      <c r="I323" s="59" t="e">
        <f>IF(A323=#REF!,TRUE,FALSE)</f>
        <v>#REF!</v>
      </c>
      <c r="J323" s="268" t="e">
        <f>#REF!-SUMM!G323</f>
        <v>#REF!</v>
      </c>
      <c r="K323" s="268" t="e">
        <f>#REF!-SUMM!H323</f>
        <v>#REF!</v>
      </c>
      <c r="O323" s="73" t="e">
        <f>G323-#REF!</f>
        <v>#REF!</v>
      </c>
      <c r="P323" s="73" t="e">
        <f>H323-#REF!</f>
        <v>#REF!</v>
      </c>
    </row>
    <row r="324" spans="1:16">
      <c r="A324" s="89">
        <v>6152371</v>
      </c>
      <c r="B324" s="59" t="s">
        <v>2103</v>
      </c>
      <c r="C324" s="268">
        <v>0</v>
      </c>
      <c r="D324" s="268">
        <v>0</v>
      </c>
      <c r="E324" s="268">
        <v>24504111.170000002</v>
      </c>
      <c r="F324" s="268"/>
      <c r="G324" s="268">
        <v>24504111.170000002</v>
      </c>
      <c r="H324" s="268">
        <v>0</v>
      </c>
      <c r="I324" s="59" t="e">
        <f>IF(A324=#REF!,TRUE,FALSE)</f>
        <v>#REF!</v>
      </c>
      <c r="J324" s="268" t="e">
        <f>#REF!-SUMM!G324</f>
        <v>#REF!</v>
      </c>
      <c r="K324" s="268" t="e">
        <f>#REF!-SUMM!H324</f>
        <v>#REF!</v>
      </c>
      <c r="O324" s="73" t="e">
        <f>G324-#REF!</f>
        <v>#REF!</v>
      </c>
      <c r="P324" s="73" t="e">
        <f>H324-#REF!</f>
        <v>#REF!</v>
      </c>
    </row>
    <row r="325" spans="1:16">
      <c r="A325" s="89">
        <v>6152372</v>
      </c>
      <c r="B325" s="59" t="s">
        <v>2104</v>
      </c>
      <c r="C325" s="268">
        <v>0</v>
      </c>
      <c r="D325" s="268">
        <v>0</v>
      </c>
      <c r="E325" s="268">
        <v>3000</v>
      </c>
      <c r="G325" s="268">
        <v>3000</v>
      </c>
      <c r="H325" s="268">
        <v>0</v>
      </c>
      <c r="I325" s="59" t="e">
        <f>IF(A325=#REF!,TRUE,FALSE)</f>
        <v>#REF!</v>
      </c>
      <c r="J325" s="268" t="e">
        <f>#REF!-SUMM!G325</f>
        <v>#REF!</v>
      </c>
      <c r="K325" s="268" t="e">
        <f>#REF!-SUMM!H325</f>
        <v>#REF!</v>
      </c>
      <c r="O325" s="73" t="e">
        <f>G325-#REF!</f>
        <v>#REF!</v>
      </c>
      <c r="P325" s="73" t="e">
        <f>H325-#REF!</f>
        <v>#REF!</v>
      </c>
    </row>
    <row r="326" spans="1:16">
      <c r="A326" s="89">
        <v>6153371</v>
      </c>
      <c r="B326" s="59" t="s">
        <v>705</v>
      </c>
      <c r="C326" s="268">
        <v>0</v>
      </c>
      <c r="D326" s="268">
        <v>0</v>
      </c>
      <c r="E326" s="268">
        <v>18692269.850000001</v>
      </c>
      <c r="F326" s="59">
        <v>19704</v>
      </c>
      <c r="G326" s="268">
        <v>18672565.850000001</v>
      </c>
      <c r="H326" s="268">
        <v>0</v>
      </c>
      <c r="I326" s="59" t="e">
        <f>IF(A326=#REF!,TRUE,FALSE)</f>
        <v>#REF!</v>
      </c>
      <c r="J326" s="268" t="e">
        <f>#REF!-SUMM!G326</f>
        <v>#REF!</v>
      </c>
      <c r="K326" s="268" t="e">
        <f>#REF!-SUMM!H326</f>
        <v>#REF!</v>
      </c>
      <c r="O326" s="73" t="e">
        <f>G326-#REF!</f>
        <v>#REF!</v>
      </c>
      <c r="P326" s="73" t="e">
        <f>H326-#REF!</f>
        <v>#REF!</v>
      </c>
    </row>
    <row r="327" spans="1:16">
      <c r="A327" s="89">
        <v>6153372</v>
      </c>
      <c r="B327" s="59" t="s">
        <v>2105</v>
      </c>
      <c r="C327" s="268">
        <v>0</v>
      </c>
      <c r="D327" s="268">
        <v>0</v>
      </c>
      <c r="E327" s="268">
        <v>11904</v>
      </c>
      <c r="G327" s="268">
        <v>11904</v>
      </c>
      <c r="H327" s="268">
        <v>0</v>
      </c>
      <c r="I327" s="59" t="e">
        <f>IF(A327=#REF!,TRUE,FALSE)</f>
        <v>#REF!</v>
      </c>
      <c r="J327" s="268" t="e">
        <f>#REF!-SUMM!G327</f>
        <v>#REF!</v>
      </c>
      <c r="K327" s="268" t="e">
        <f>#REF!-SUMM!H327</f>
        <v>#REF!</v>
      </c>
      <c r="O327" s="73" t="e">
        <f>G327-#REF!</f>
        <v>#REF!</v>
      </c>
      <c r="P327" s="73" t="e">
        <f>H327-#REF!</f>
        <v>#REF!</v>
      </c>
    </row>
    <row r="328" spans="1:16">
      <c r="A328" s="89">
        <v>6154371</v>
      </c>
      <c r="B328" s="59" t="s">
        <v>2106</v>
      </c>
      <c r="C328" s="268">
        <v>0</v>
      </c>
      <c r="D328" s="268">
        <v>0</v>
      </c>
      <c r="E328" s="268">
        <v>13529815.51</v>
      </c>
      <c r="F328" s="59">
        <v>690910</v>
      </c>
      <c r="G328" s="268">
        <v>12838905.51</v>
      </c>
      <c r="H328" s="268">
        <v>0</v>
      </c>
      <c r="I328" s="59" t="e">
        <f>IF(A328=#REF!,TRUE,FALSE)</f>
        <v>#REF!</v>
      </c>
      <c r="J328" s="268" t="e">
        <f>#REF!-SUMM!G328</f>
        <v>#REF!</v>
      </c>
      <c r="K328" s="268" t="e">
        <f>#REF!-SUMM!H328</f>
        <v>#REF!</v>
      </c>
      <c r="O328" s="73" t="e">
        <f>G328-#REF!</f>
        <v>#REF!</v>
      </c>
      <c r="P328" s="73" t="e">
        <f>H328-#REF!</f>
        <v>#REF!</v>
      </c>
    </row>
    <row r="329" spans="1:16">
      <c r="A329" s="89">
        <v>6154372</v>
      </c>
      <c r="B329" s="59" t="s">
        <v>470</v>
      </c>
      <c r="C329" s="268">
        <v>0</v>
      </c>
      <c r="D329" s="268">
        <v>0</v>
      </c>
      <c r="E329" s="268">
        <v>2100</v>
      </c>
      <c r="F329" s="268"/>
      <c r="G329" s="268">
        <v>2100</v>
      </c>
      <c r="H329" s="268">
        <v>0</v>
      </c>
      <c r="I329" s="59" t="e">
        <f>IF(A329=#REF!,TRUE,FALSE)</f>
        <v>#REF!</v>
      </c>
      <c r="J329" s="268" t="e">
        <f>#REF!-SUMM!G329</f>
        <v>#REF!</v>
      </c>
      <c r="K329" s="268" t="e">
        <f>#REF!-SUMM!H329</f>
        <v>#REF!</v>
      </c>
      <c r="O329" s="73" t="e">
        <f>G329-#REF!</f>
        <v>#REF!</v>
      </c>
      <c r="P329" s="73" t="e">
        <f>H329-#REF!</f>
        <v>#REF!</v>
      </c>
    </row>
    <row r="330" spans="1:16">
      <c r="A330" s="89">
        <v>6155597</v>
      </c>
      <c r="B330" s="59" t="s">
        <v>2107</v>
      </c>
      <c r="C330" s="268">
        <v>0</v>
      </c>
      <c r="D330" s="268">
        <v>0</v>
      </c>
      <c r="E330" s="268">
        <v>3721526.07</v>
      </c>
      <c r="F330" s="59">
        <v>38200</v>
      </c>
      <c r="G330" s="268">
        <v>3683326.07</v>
      </c>
      <c r="H330" s="268">
        <v>0</v>
      </c>
      <c r="I330" s="59" t="e">
        <f>IF(A330=#REF!,TRUE,FALSE)</f>
        <v>#REF!</v>
      </c>
      <c r="J330" s="268" t="e">
        <f>#REF!-SUMM!G330</f>
        <v>#REF!</v>
      </c>
      <c r="K330" s="268" t="e">
        <f>#REF!-SUMM!H330</f>
        <v>#REF!</v>
      </c>
      <c r="O330" s="73" t="e">
        <f>G330-#REF!</f>
        <v>#REF!</v>
      </c>
      <c r="P330" s="73" t="e">
        <f>H330-#REF!</f>
        <v>#REF!</v>
      </c>
    </row>
    <row r="331" spans="1:16">
      <c r="A331" s="89">
        <v>6161910</v>
      </c>
      <c r="B331" s="59" t="s">
        <v>708</v>
      </c>
      <c r="C331" s="268">
        <v>0</v>
      </c>
      <c r="D331" s="268">
        <v>0</v>
      </c>
      <c r="E331" s="268">
        <v>27128291.010000002</v>
      </c>
      <c r="F331" s="268">
        <v>1907665</v>
      </c>
      <c r="G331" s="268">
        <v>25220626.010000002</v>
      </c>
      <c r="H331" s="268">
        <v>0</v>
      </c>
      <c r="I331" s="59" t="e">
        <f>IF(A331=#REF!,TRUE,FALSE)</f>
        <v>#REF!</v>
      </c>
      <c r="J331" s="268" t="e">
        <f>#REF!-SUMM!G331</f>
        <v>#REF!</v>
      </c>
      <c r="K331" s="268" t="e">
        <f>#REF!-SUMM!H331</f>
        <v>#REF!</v>
      </c>
      <c r="O331" s="73" t="e">
        <f>G331-#REF!</f>
        <v>#REF!</v>
      </c>
      <c r="P331" s="73" t="e">
        <f>H331-#REF!</f>
        <v>#REF!</v>
      </c>
    </row>
    <row r="332" spans="1:16">
      <c r="A332" s="89">
        <v>6162751</v>
      </c>
      <c r="B332" s="59" t="s">
        <v>709</v>
      </c>
      <c r="C332" s="268">
        <v>0</v>
      </c>
      <c r="D332" s="268">
        <v>0</v>
      </c>
      <c r="E332" s="268">
        <v>125500</v>
      </c>
      <c r="G332" s="268">
        <v>125500</v>
      </c>
      <c r="H332" s="268">
        <v>0</v>
      </c>
      <c r="I332" s="59" t="e">
        <f>IF(A332=#REF!,TRUE,FALSE)</f>
        <v>#REF!</v>
      </c>
      <c r="J332" s="268" t="e">
        <f>#REF!-SUMM!G332</f>
        <v>#REF!</v>
      </c>
      <c r="K332" s="268" t="e">
        <f>#REF!-SUMM!H332</f>
        <v>#REF!</v>
      </c>
      <c r="O332" s="73" t="e">
        <f>G332-#REF!</f>
        <v>#REF!</v>
      </c>
      <c r="P332" s="73" t="e">
        <f>H332-#REF!</f>
        <v>#REF!</v>
      </c>
    </row>
    <row r="333" spans="1:16">
      <c r="A333" s="89">
        <v>6163481</v>
      </c>
      <c r="B333" s="59" t="s">
        <v>710</v>
      </c>
      <c r="C333" s="268">
        <v>0</v>
      </c>
      <c r="D333" s="268">
        <v>0</v>
      </c>
      <c r="E333" s="268">
        <v>1041919.29</v>
      </c>
      <c r="F333" s="268"/>
      <c r="G333" s="268">
        <v>1041919.29</v>
      </c>
      <c r="H333" s="268">
        <v>0</v>
      </c>
      <c r="I333" s="59" t="e">
        <f>IF(A333=#REF!,TRUE,FALSE)</f>
        <v>#REF!</v>
      </c>
      <c r="J333" s="268" t="e">
        <f>#REF!-SUMM!G333</f>
        <v>#REF!</v>
      </c>
      <c r="K333" s="268" t="e">
        <f>#REF!-SUMM!H333</f>
        <v>#REF!</v>
      </c>
      <c r="O333" s="73" t="e">
        <f>G333-#REF!</f>
        <v>#REF!</v>
      </c>
      <c r="P333" s="73" t="e">
        <f>H333-#REF!</f>
        <v>#REF!</v>
      </c>
    </row>
    <row r="334" spans="1:16">
      <c r="A334" s="89">
        <v>6181478</v>
      </c>
      <c r="B334" s="59" t="s">
        <v>711</v>
      </c>
      <c r="C334" s="268">
        <v>0</v>
      </c>
      <c r="D334" s="268">
        <v>0</v>
      </c>
      <c r="E334" s="268">
        <v>126176591.53</v>
      </c>
      <c r="F334" s="268">
        <v>63729287.729999997</v>
      </c>
      <c r="G334" s="268">
        <v>62447303.799999997</v>
      </c>
      <c r="H334" s="268">
        <v>0</v>
      </c>
      <c r="I334" s="59" t="e">
        <f>IF(A334=#REF!,TRUE,FALSE)</f>
        <v>#REF!</v>
      </c>
      <c r="J334" s="268" t="e">
        <f>#REF!-SUMM!G334</f>
        <v>#REF!</v>
      </c>
      <c r="K334" s="268" t="e">
        <f>#REF!-SUMM!H334</f>
        <v>#REF!</v>
      </c>
      <c r="O334" s="73" t="e">
        <f>G334-#REF!</f>
        <v>#REF!</v>
      </c>
      <c r="P334" s="73" t="e">
        <f>H334-#REF!</f>
        <v>#REF!</v>
      </c>
    </row>
    <row r="335" spans="1:16">
      <c r="A335" s="89">
        <v>6182479</v>
      </c>
      <c r="B335" s="59" t="s">
        <v>712</v>
      </c>
      <c r="C335" s="268">
        <v>0</v>
      </c>
      <c r="D335" s="268">
        <v>0</v>
      </c>
      <c r="E335" s="268">
        <v>9452094</v>
      </c>
      <c r="G335" s="268">
        <v>9452094</v>
      </c>
      <c r="H335" s="268">
        <v>0</v>
      </c>
      <c r="I335" s="59" t="e">
        <f>IF(A335=#REF!,TRUE,FALSE)</f>
        <v>#REF!</v>
      </c>
      <c r="J335" s="268" t="e">
        <f>#REF!-SUMM!G335</f>
        <v>#REF!</v>
      </c>
      <c r="K335" s="268" t="e">
        <f>#REF!-SUMM!H335</f>
        <v>#REF!</v>
      </c>
      <c r="O335" s="73" t="e">
        <f>G335-#REF!</f>
        <v>#REF!</v>
      </c>
      <c r="P335" s="73" t="e">
        <f>H335-#REF!</f>
        <v>#REF!</v>
      </c>
    </row>
    <row r="336" spans="1:16">
      <c r="A336" s="89">
        <v>6182510</v>
      </c>
      <c r="B336" s="59" t="s">
        <v>713</v>
      </c>
      <c r="C336" s="268">
        <v>0</v>
      </c>
      <c r="D336" s="268">
        <v>0</v>
      </c>
      <c r="E336" s="268">
        <v>188000</v>
      </c>
      <c r="G336" s="268">
        <v>188000</v>
      </c>
      <c r="H336" s="268">
        <v>0</v>
      </c>
      <c r="I336" s="59" t="e">
        <f>IF(A336=#REF!,TRUE,FALSE)</f>
        <v>#REF!</v>
      </c>
      <c r="J336" s="268" t="e">
        <f>#REF!-SUMM!G336</f>
        <v>#REF!</v>
      </c>
      <c r="K336" s="268" t="e">
        <f>#REF!-SUMM!H336</f>
        <v>#REF!</v>
      </c>
      <c r="O336" s="73" t="e">
        <f>G336-#REF!</f>
        <v>#REF!</v>
      </c>
      <c r="P336" s="73" t="e">
        <f>H336-#REF!</f>
        <v>#REF!</v>
      </c>
    </row>
    <row r="337" spans="1:16">
      <c r="A337" s="89">
        <v>6182550</v>
      </c>
      <c r="B337" s="59" t="s">
        <v>714</v>
      </c>
      <c r="C337" s="268">
        <v>0</v>
      </c>
      <c r="D337" s="268">
        <v>0</v>
      </c>
      <c r="E337" s="268">
        <v>259220</v>
      </c>
      <c r="F337" s="268"/>
      <c r="G337" s="268">
        <v>259220</v>
      </c>
      <c r="H337" s="268">
        <v>0</v>
      </c>
      <c r="I337" s="59" t="e">
        <f>IF(A337=#REF!,TRUE,FALSE)</f>
        <v>#REF!</v>
      </c>
      <c r="J337" s="268" t="e">
        <f>#REF!-SUMM!G337</f>
        <v>#REF!</v>
      </c>
      <c r="K337" s="268" t="e">
        <f>#REF!-SUMM!H337</f>
        <v>#REF!</v>
      </c>
      <c r="O337" s="73" t="e">
        <f>G337-#REF!</f>
        <v>#REF!</v>
      </c>
      <c r="P337" s="73" t="e">
        <f>H337-#REF!</f>
        <v>#REF!</v>
      </c>
    </row>
    <row r="338" spans="1:16">
      <c r="A338" s="89">
        <v>6182560</v>
      </c>
      <c r="B338" s="59" t="s">
        <v>715</v>
      </c>
      <c r="C338" s="268">
        <v>0</v>
      </c>
      <c r="D338" s="268">
        <v>0</v>
      </c>
      <c r="E338" s="268">
        <v>22277</v>
      </c>
      <c r="G338" s="268">
        <v>22277</v>
      </c>
      <c r="H338" s="268">
        <v>0</v>
      </c>
      <c r="I338" s="59" t="e">
        <f>IF(A338=#REF!,TRUE,FALSE)</f>
        <v>#REF!</v>
      </c>
      <c r="J338" s="268" t="e">
        <f>#REF!-SUMM!G338</f>
        <v>#REF!</v>
      </c>
      <c r="K338" s="268" t="e">
        <f>#REF!-SUMM!H338</f>
        <v>#REF!</v>
      </c>
      <c r="O338" s="73" t="e">
        <f>G338-#REF!</f>
        <v>#REF!</v>
      </c>
      <c r="P338" s="73" t="e">
        <f>H338-#REF!</f>
        <v>#REF!</v>
      </c>
    </row>
    <row r="339" spans="1:16">
      <c r="A339" s="89">
        <v>6182590</v>
      </c>
      <c r="B339" s="59" t="s">
        <v>716</v>
      </c>
      <c r="C339" s="268">
        <v>0</v>
      </c>
      <c r="D339" s="268">
        <v>0</v>
      </c>
      <c r="E339" s="268">
        <v>20745827.370000001</v>
      </c>
      <c r="G339" s="268">
        <v>20745827.370000001</v>
      </c>
      <c r="H339" s="268">
        <v>0</v>
      </c>
      <c r="I339" s="59" t="e">
        <f>IF(A339=#REF!,TRUE,FALSE)</f>
        <v>#REF!</v>
      </c>
      <c r="J339" s="268" t="e">
        <f>#REF!-SUMM!G339</f>
        <v>#REF!</v>
      </c>
      <c r="K339" s="268" t="e">
        <f>#REF!-SUMM!H339</f>
        <v>#REF!</v>
      </c>
      <c r="O339" s="73" t="e">
        <f>G339-#REF!</f>
        <v>#REF!</v>
      </c>
      <c r="P339" s="73" t="e">
        <f>H339-#REF!</f>
        <v>#REF!</v>
      </c>
    </row>
    <row r="340" spans="1:16">
      <c r="A340" s="89">
        <v>6182592</v>
      </c>
      <c r="B340" s="59" t="s">
        <v>717</v>
      </c>
      <c r="C340" s="268">
        <v>0</v>
      </c>
      <c r="D340" s="268">
        <v>0</v>
      </c>
      <c r="E340" s="268">
        <v>6633036.54</v>
      </c>
      <c r="G340" s="268">
        <v>6633036.54</v>
      </c>
      <c r="H340" s="268">
        <v>0</v>
      </c>
      <c r="I340" s="59" t="e">
        <f>IF(A340=#REF!,TRUE,FALSE)</f>
        <v>#REF!</v>
      </c>
      <c r="J340" s="268" t="e">
        <f>#REF!-SUMM!G340</f>
        <v>#REF!</v>
      </c>
      <c r="K340" s="268" t="e">
        <f>#REF!-SUMM!H340</f>
        <v>#REF!</v>
      </c>
      <c r="O340" s="73" t="e">
        <f>G340-#REF!</f>
        <v>#REF!</v>
      </c>
      <c r="P340" s="73" t="e">
        <f>H340-#REF!</f>
        <v>#REF!</v>
      </c>
    </row>
    <row r="341" spans="1:16">
      <c r="A341" s="89">
        <v>6182599</v>
      </c>
      <c r="B341" s="59" t="s">
        <v>534</v>
      </c>
      <c r="C341" s="268">
        <v>0</v>
      </c>
      <c r="D341" s="268">
        <v>0</v>
      </c>
      <c r="E341" s="268">
        <v>113160</v>
      </c>
      <c r="G341" s="268">
        <v>113160</v>
      </c>
      <c r="H341" s="268">
        <v>0</v>
      </c>
      <c r="I341" s="59" t="e">
        <f>IF(A341=#REF!,TRUE,FALSE)</f>
        <v>#REF!</v>
      </c>
      <c r="J341" s="268" t="e">
        <f>#REF!-SUMM!G341</f>
        <v>#REF!</v>
      </c>
      <c r="K341" s="268" t="e">
        <f>#REF!-SUMM!H341</f>
        <v>#REF!</v>
      </c>
      <c r="O341" s="73" t="e">
        <f>G341-#REF!</f>
        <v>#REF!</v>
      </c>
      <c r="P341" s="73" t="e">
        <f>H341-#REF!</f>
        <v>#REF!</v>
      </c>
    </row>
    <row r="342" spans="1:16">
      <c r="A342" s="89">
        <v>6182630</v>
      </c>
      <c r="B342" s="59" t="s">
        <v>718</v>
      </c>
      <c r="C342" s="268">
        <v>0</v>
      </c>
      <c r="D342" s="268">
        <v>0</v>
      </c>
      <c r="E342" s="268">
        <v>494999</v>
      </c>
      <c r="G342" s="268">
        <v>494999</v>
      </c>
      <c r="H342" s="268">
        <v>0</v>
      </c>
      <c r="I342" s="59" t="e">
        <f>IF(A342=#REF!,TRUE,FALSE)</f>
        <v>#REF!</v>
      </c>
      <c r="J342" s="268" t="e">
        <f>#REF!-SUMM!G342</f>
        <v>#REF!</v>
      </c>
      <c r="K342" s="268" t="e">
        <f>#REF!-SUMM!H342</f>
        <v>#REF!</v>
      </c>
      <c r="O342" s="73" t="e">
        <f>G342-#REF!</f>
        <v>#REF!</v>
      </c>
      <c r="P342" s="73" t="e">
        <f>H342-#REF!</f>
        <v>#REF!</v>
      </c>
    </row>
    <row r="343" spans="1:16">
      <c r="A343" s="89">
        <v>6182750</v>
      </c>
      <c r="B343" s="59" t="s">
        <v>719</v>
      </c>
      <c r="C343" s="268">
        <v>0</v>
      </c>
      <c r="D343" s="268">
        <v>0</v>
      </c>
      <c r="E343" s="268">
        <v>4590629.03</v>
      </c>
      <c r="G343" s="268">
        <v>4590629.03</v>
      </c>
      <c r="H343" s="268">
        <v>0</v>
      </c>
      <c r="I343" s="59" t="e">
        <f>IF(A343=#REF!,TRUE,FALSE)</f>
        <v>#REF!</v>
      </c>
      <c r="J343" s="268" t="e">
        <f>#REF!-SUMM!G343</f>
        <v>#REF!</v>
      </c>
      <c r="K343" s="268" t="e">
        <f>#REF!-SUMM!H343</f>
        <v>#REF!</v>
      </c>
      <c r="O343" s="73" t="e">
        <f>G343-#REF!</f>
        <v>#REF!</v>
      </c>
      <c r="P343" s="73" t="e">
        <f>H343-#REF!</f>
        <v>#REF!</v>
      </c>
    </row>
    <row r="344" spans="1:16">
      <c r="A344" s="89">
        <v>6183810</v>
      </c>
      <c r="B344" s="59" t="s">
        <v>720</v>
      </c>
      <c r="C344" s="268">
        <v>0</v>
      </c>
      <c r="D344" s="268">
        <v>0</v>
      </c>
      <c r="E344" s="268">
        <v>126333.47</v>
      </c>
      <c r="G344" s="268">
        <v>126333.47</v>
      </c>
      <c r="H344" s="268">
        <v>0</v>
      </c>
      <c r="I344" s="59" t="e">
        <f>IF(A344=#REF!,TRUE,FALSE)</f>
        <v>#REF!</v>
      </c>
      <c r="J344" s="268" t="e">
        <f>#REF!-SUMM!G344</f>
        <v>#REF!</v>
      </c>
      <c r="K344" s="268" t="e">
        <f>#REF!-SUMM!H344</f>
        <v>#REF!</v>
      </c>
      <c r="O344" s="73" t="e">
        <f>G344-#REF!</f>
        <v>#REF!</v>
      </c>
      <c r="P344" s="73" t="e">
        <f>H344-#REF!</f>
        <v>#REF!</v>
      </c>
    </row>
    <row r="345" spans="1:16">
      <c r="A345" s="89">
        <v>6188000</v>
      </c>
      <c r="B345" s="59" t="s">
        <v>721</v>
      </c>
      <c r="C345" s="268">
        <v>0</v>
      </c>
      <c r="D345" s="268">
        <v>0</v>
      </c>
      <c r="E345" s="268">
        <v>0.36</v>
      </c>
      <c r="F345" s="59">
        <v>0.36</v>
      </c>
      <c r="G345" s="268">
        <v>0</v>
      </c>
      <c r="H345" s="268">
        <v>0</v>
      </c>
      <c r="I345" s="59" t="e">
        <f>IF(A345=#REF!,TRUE,FALSE)</f>
        <v>#REF!</v>
      </c>
      <c r="J345" s="268" t="e">
        <f>#REF!-SUMM!G345</f>
        <v>#REF!</v>
      </c>
      <c r="K345" s="268" t="e">
        <f>#REF!-SUMM!H345</f>
        <v>#REF!</v>
      </c>
      <c r="O345" s="73" t="e">
        <f>G345-#REF!</f>
        <v>#REF!</v>
      </c>
      <c r="P345" s="73" t="e">
        <f>H345-#REF!</f>
        <v>#REF!</v>
      </c>
    </row>
    <row r="346" spans="1:16">
      <c r="A346" s="89">
        <v>6211730</v>
      </c>
      <c r="B346" s="59" t="s">
        <v>2108</v>
      </c>
      <c r="C346" s="268">
        <v>0</v>
      </c>
      <c r="D346" s="268">
        <v>0</v>
      </c>
      <c r="E346" s="268">
        <v>432581</v>
      </c>
      <c r="G346" s="268">
        <v>432581</v>
      </c>
      <c r="H346" s="268">
        <v>0</v>
      </c>
      <c r="I346" s="59" t="e">
        <f>IF(A346=#REF!,TRUE,FALSE)</f>
        <v>#REF!</v>
      </c>
      <c r="J346" s="268" t="e">
        <f>#REF!-SUMM!G346</f>
        <v>#REF!</v>
      </c>
      <c r="K346" s="268" t="e">
        <f>#REF!-SUMM!H346</f>
        <v>#REF!</v>
      </c>
      <c r="O346" s="73" t="e">
        <f>G346-#REF!</f>
        <v>#REF!</v>
      </c>
      <c r="P346" s="73" t="e">
        <f>H346-#REF!</f>
        <v>#REF!</v>
      </c>
    </row>
    <row r="347" spans="1:16">
      <c r="A347" s="89">
        <v>6216740</v>
      </c>
      <c r="B347" s="59" t="s">
        <v>2109</v>
      </c>
      <c r="C347" s="268">
        <v>0</v>
      </c>
      <c r="D347" s="268">
        <v>0</v>
      </c>
      <c r="E347" s="268">
        <v>4661092.5</v>
      </c>
      <c r="G347" s="268">
        <v>4661092.5</v>
      </c>
      <c r="H347" s="268">
        <v>0</v>
      </c>
      <c r="I347" s="59" t="e">
        <f>IF(A347=#REF!,TRUE,FALSE)</f>
        <v>#REF!</v>
      </c>
      <c r="J347" s="268" t="e">
        <f>#REF!-SUMM!G347</f>
        <v>#REF!</v>
      </c>
      <c r="K347" s="268" t="e">
        <f>#REF!-SUMM!H347</f>
        <v>#REF!</v>
      </c>
      <c r="O347" s="73" t="e">
        <f>G347-#REF!</f>
        <v>#REF!</v>
      </c>
      <c r="P347" s="73" t="e">
        <f>H347-#REF!</f>
        <v>#REF!</v>
      </c>
    </row>
    <row r="348" spans="1:16">
      <c r="A348" s="89">
        <v>6241593</v>
      </c>
      <c r="B348" s="59" t="s">
        <v>722</v>
      </c>
      <c r="C348" s="268">
        <v>0</v>
      </c>
      <c r="D348" s="268">
        <v>0</v>
      </c>
      <c r="E348" s="59">
        <v>2305158</v>
      </c>
      <c r="G348" s="268">
        <v>2305158</v>
      </c>
      <c r="H348" s="268">
        <v>0</v>
      </c>
      <c r="I348" s="59" t="e">
        <f>IF(A348=#REF!,TRUE,FALSE)</f>
        <v>#REF!</v>
      </c>
      <c r="J348" s="268" t="e">
        <f>#REF!-SUMM!G348</f>
        <v>#REF!</v>
      </c>
      <c r="K348" s="268" t="e">
        <f>#REF!-SUMM!H348</f>
        <v>#REF!</v>
      </c>
      <c r="O348" s="73" t="e">
        <f>G348-#REF!</f>
        <v>#REF!</v>
      </c>
      <c r="P348" s="73" t="e">
        <f>H348-#REF!</f>
        <v>#REF!</v>
      </c>
    </row>
    <row r="349" spans="1:16">
      <c r="A349" s="89">
        <v>6251520</v>
      </c>
      <c r="B349" s="59" t="s">
        <v>723</v>
      </c>
      <c r="C349" s="268">
        <v>0</v>
      </c>
      <c r="D349" s="268">
        <v>0</v>
      </c>
      <c r="E349" s="268">
        <v>16517532.41</v>
      </c>
      <c r="G349" s="268">
        <v>16517532.41</v>
      </c>
      <c r="H349" s="268">
        <v>0</v>
      </c>
      <c r="I349" s="59" t="e">
        <f>IF(A349=#REF!,TRUE,FALSE)</f>
        <v>#REF!</v>
      </c>
      <c r="J349" s="268" t="e">
        <f>#REF!-SUMM!G349</f>
        <v>#REF!</v>
      </c>
      <c r="K349" s="268" t="e">
        <f>#REF!-SUMM!H349</f>
        <v>#REF!</v>
      </c>
      <c r="O349" s="73" t="e">
        <f>G349-#REF!</f>
        <v>#REF!</v>
      </c>
      <c r="P349" s="73" t="e">
        <f>H349-#REF!</f>
        <v>#REF!</v>
      </c>
    </row>
    <row r="350" spans="1:16">
      <c r="A350" s="89">
        <v>6252520</v>
      </c>
      <c r="B350" s="59" t="s">
        <v>724</v>
      </c>
      <c r="C350" s="268">
        <v>0</v>
      </c>
      <c r="D350" s="268">
        <v>0</v>
      </c>
      <c r="E350" s="268">
        <v>41089985.219999999</v>
      </c>
      <c r="F350" s="59">
        <v>188546.28</v>
      </c>
      <c r="G350" s="268">
        <v>40901438.939999998</v>
      </c>
      <c r="H350" s="268">
        <v>0</v>
      </c>
      <c r="I350" s="59" t="e">
        <f>IF(A350=#REF!,TRUE,FALSE)</f>
        <v>#REF!</v>
      </c>
      <c r="J350" s="268" t="e">
        <f>#REF!-SUMM!G350</f>
        <v>#REF!</v>
      </c>
      <c r="K350" s="268" t="e">
        <f>#REF!-SUMM!H350</f>
        <v>#REF!</v>
      </c>
      <c r="O350" s="73" t="e">
        <f>G350-#REF!</f>
        <v>#REF!</v>
      </c>
      <c r="P350" s="73" t="e">
        <f>H350-#REF!</f>
        <v>#REF!</v>
      </c>
    </row>
    <row r="351" spans="1:16">
      <c r="A351" s="89">
        <v>6253520</v>
      </c>
      <c r="B351" s="59" t="s">
        <v>725</v>
      </c>
      <c r="C351" s="268">
        <v>0</v>
      </c>
      <c r="D351" s="268">
        <v>0</v>
      </c>
      <c r="E351" s="268">
        <v>4729954.33</v>
      </c>
      <c r="F351" s="59">
        <v>183600</v>
      </c>
      <c r="G351" s="268">
        <v>4546354.33</v>
      </c>
      <c r="H351" s="268">
        <v>0</v>
      </c>
      <c r="I351" s="59" t="e">
        <f>IF(A351=#REF!,TRUE,FALSE)</f>
        <v>#REF!</v>
      </c>
      <c r="J351" s="268" t="e">
        <f>#REF!-SUMM!G351</f>
        <v>#REF!</v>
      </c>
      <c r="K351" s="268" t="e">
        <f>#REF!-SUMM!H351</f>
        <v>#REF!</v>
      </c>
      <c r="O351" s="73" t="e">
        <f>G351-#REF!</f>
        <v>#REF!</v>
      </c>
      <c r="P351" s="73" t="e">
        <f>H351-#REF!</f>
        <v>#REF!</v>
      </c>
    </row>
    <row r="352" spans="1:16">
      <c r="A352" s="89">
        <v>6254520</v>
      </c>
      <c r="B352" s="59" t="s">
        <v>726</v>
      </c>
      <c r="C352" s="268">
        <v>0</v>
      </c>
      <c r="D352" s="268">
        <v>0</v>
      </c>
      <c r="E352" s="268">
        <v>798758.03</v>
      </c>
      <c r="G352" s="268">
        <v>798758.03</v>
      </c>
      <c r="H352" s="268">
        <v>0</v>
      </c>
      <c r="I352" s="59" t="e">
        <f>IF(A352=#REF!,TRUE,FALSE)</f>
        <v>#REF!</v>
      </c>
      <c r="J352" s="268" t="e">
        <f>#REF!-SUMM!G352</f>
        <v>#REF!</v>
      </c>
      <c r="K352" s="268" t="e">
        <f>#REF!-SUMM!H352</f>
        <v>#REF!</v>
      </c>
      <c r="O352" s="73" t="e">
        <f>G352-#REF!</f>
        <v>#REF!</v>
      </c>
      <c r="P352" s="73" t="e">
        <f>H352-#REF!</f>
        <v>#REF!</v>
      </c>
    </row>
    <row r="353" spans="1:16">
      <c r="A353" s="89">
        <v>6255520</v>
      </c>
      <c r="B353" s="59" t="s">
        <v>727</v>
      </c>
      <c r="C353" s="268">
        <v>0</v>
      </c>
      <c r="D353" s="268">
        <v>0</v>
      </c>
      <c r="E353" s="268">
        <v>3021662.42</v>
      </c>
      <c r="F353" s="268"/>
      <c r="G353" s="268">
        <v>3021662.42</v>
      </c>
      <c r="H353" s="268">
        <v>0</v>
      </c>
      <c r="I353" s="59" t="e">
        <f>IF(A353=#REF!,TRUE,FALSE)</f>
        <v>#REF!</v>
      </c>
      <c r="J353" s="268" t="e">
        <f>#REF!-SUMM!G353</f>
        <v>#REF!</v>
      </c>
      <c r="K353" s="268" t="e">
        <f>#REF!-SUMM!H353</f>
        <v>#REF!</v>
      </c>
      <c r="O353" s="73" t="e">
        <f>G353-#REF!</f>
        <v>#REF!</v>
      </c>
      <c r="P353" s="73" t="e">
        <f>H353-#REF!</f>
        <v>#REF!</v>
      </c>
    </row>
    <row r="354" spans="1:16">
      <c r="A354" s="89">
        <v>6261591</v>
      </c>
      <c r="B354" s="59" t="s">
        <v>728</v>
      </c>
      <c r="C354" s="268">
        <v>0</v>
      </c>
      <c r="D354" s="268">
        <v>0</v>
      </c>
      <c r="E354" s="268">
        <v>49015348.270000003</v>
      </c>
      <c r="F354" s="268">
        <v>23311211.469999999</v>
      </c>
      <c r="G354" s="268">
        <v>25704136.800000001</v>
      </c>
      <c r="H354" s="268">
        <v>0</v>
      </c>
      <c r="I354" s="59" t="e">
        <f>IF(A354=#REF!,TRUE,FALSE)</f>
        <v>#REF!</v>
      </c>
      <c r="J354" s="268" t="e">
        <f>#REF!-SUMM!G354</f>
        <v>#REF!</v>
      </c>
      <c r="K354" s="268" t="e">
        <f>#REF!-SUMM!H354</f>
        <v>#REF!</v>
      </c>
      <c r="O354" s="73" t="e">
        <f>G354-#REF!</f>
        <v>#REF!</v>
      </c>
      <c r="P354" s="73" t="e">
        <f>H354-#REF!</f>
        <v>#REF!</v>
      </c>
    </row>
    <row r="355" spans="1:16">
      <c r="A355" s="89">
        <v>6262591</v>
      </c>
      <c r="B355" s="59" t="s">
        <v>729</v>
      </c>
      <c r="C355" s="268">
        <v>0</v>
      </c>
      <c r="D355" s="268">
        <v>0</v>
      </c>
      <c r="E355" s="268">
        <v>1359157.95</v>
      </c>
      <c r="G355" s="268">
        <v>1359157.95</v>
      </c>
      <c r="H355" s="268">
        <v>0</v>
      </c>
      <c r="I355" s="59" t="e">
        <f>IF(A355=#REF!,TRUE,FALSE)</f>
        <v>#REF!</v>
      </c>
      <c r="J355" s="268" t="e">
        <f>#REF!-SUMM!G355</f>
        <v>#REF!</v>
      </c>
      <c r="K355" s="268" t="e">
        <f>#REF!-SUMM!H355</f>
        <v>#REF!</v>
      </c>
      <c r="O355" s="73" t="e">
        <f>G355-#REF!</f>
        <v>#REF!</v>
      </c>
      <c r="P355" s="73" t="e">
        <f>H355-#REF!</f>
        <v>#REF!</v>
      </c>
    </row>
    <row r="356" spans="1:16">
      <c r="A356" s="89">
        <v>6271476</v>
      </c>
      <c r="B356" s="59" t="s">
        <v>730</v>
      </c>
      <c r="C356" s="268">
        <v>0</v>
      </c>
      <c r="D356" s="268">
        <v>0</v>
      </c>
      <c r="E356" s="268">
        <v>17334629.170000002</v>
      </c>
      <c r="G356" s="268">
        <v>17334629.170000002</v>
      </c>
      <c r="H356" s="268">
        <v>0</v>
      </c>
      <c r="I356" s="59" t="e">
        <f>IF(A356=#REF!,TRUE,FALSE)</f>
        <v>#REF!</v>
      </c>
      <c r="J356" s="268" t="e">
        <f>#REF!-SUMM!G356</f>
        <v>#REF!</v>
      </c>
      <c r="K356" s="268" t="e">
        <f>#REF!-SUMM!H356</f>
        <v>#REF!</v>
      </c>
      <c r="O356" s="73" t="e">
        <f>G356-#REF!</f>
        <v>#REF!</v>
      </c>
      <c r="P356" s="73" t="e">
        <f>H356-#REF!</f>
        <v>#REF!</v>
      </c>
    </row>
    <row r="357" spans="1:16">
      <c r="A357" s="89">
        <v>6271484</v>
      </c>
      <c r="B357" s="59" t="s">
        <v>450</v>
      </c>
      <c r="C357" s="268">
        <v>0</v>
      </c>
      <c r="D357" s="268">
        <v>0</v>
      </c>
      <c r="E357" s="268">
        <v>111573677.18000001</v>
      </c>
      <c r="F357" s="268">
        <v>7712990.4100000001</v>
      </c>
      <c r="G357" s="268">
        <v>103860686.77</v>
      </c>
      <c r="H357" s="268">
        <v>0</v>
      </c>
      <c r="I357" s="59" t="e">
        <f>IF(A357=#REF!,TRUE,FALSE)</f>
        <v>#REF!</v>
      </c>
      <c r="J357" s="268" t="e">
        <f>#REF!-SUMM!G357</f>
        <v>#REF!</v>
      </c>
      <c r="K357" s="268" t="e">
        <f>#REF!-SUMM!H357</f>
        <v>#REF!</v>
      </c>
      <c r="O357" s="73" t="e">
        <f>G357-#REF!</f>
        <v>#REF!</v>
      </c>
      <c r="P357" s="73" t="e">
        <f>H357-#REF!</f>
        <v>#REF!</v>
      </c>
    </row>
    <row r="358" spans="1:16">
      <c r="A358" s="89">
        <v>6271487</v>
      </c>
      <c r="B358" s="59" t="s">
        <v>492</v>
      </c>
      <c r="C358" s="268">
        <v>0</v>
      </c>
      <c r="D358" s="268">
        <v>0</v>
      </c>
      <c r="E358" s="268">
        <v>37789009.329999998</v>
      </c>
      <c r="G358" s="268">
        <v>37789009.329999998</v>
      </c>
      <c r="H358" s="268">
        <v>0</v>
      </c>
      <c r="I358" s="59" t="e">
        <f>IF(A358=#REF!,TRUE,FALSE)</f>
        <v>#REF!</v>
      </c>
      <c r="J358" s="268" t="e">
        <f>#REF!-SUMM!G358</f>
        <v>#REF!</v>
      </c>
      <c r="K358" s="268" t="e">
        <f>#REF!-SUMM!H358</f>
        <v>#REF!</v>
      </c>
      <c r="O358" s="73" t="e">
        <f>G358-#REF!</f>
        <v>#REF!</v>
      </c>
      <c r="P358" s="73" t="e">
        <f>H358-#REF!</f>
        <v>#REF!</v>
      </c>
    </row>
    <row r="359" spans="1:16">
      <c r="A359" s="89">
        <v>6272811</v>
      </c>
      <c r="B359" s="59" t="s">
        <v>731</v>
      </c>
      <c r="C359" s="268">
        <v>0</v>
      </c>
      <c r="D359" s="268">
        <v>0</v>
      </c>
      <c r="E359" s="268">
        <v>392669956.07999998</v>
      </c>
      <c r="F359" s="59">
        <v>38457363.009999998</v>
      </c>
      <c r="G359" s="268">
        <v>354212593.06999999</v>
      </c>
      <c r="H359" s="268">
        <v>0</v>
      </c>
      <c r="I359" s="59" t="e">
        <f>IF(A359=#REF!,TRUE,FALSE)</f>
        <v>#REF!</v>
      </c>
      <c r="J359" s="268" t="e">
        <f>#REF!-SUMM!G359</f>
        <v>#REF!</v>
      </c>
      <c r="K359" s="268" t="e">
        <f>#REF!-SUMM!H359</f>
        <v>#REF!</v>
      </c>
      <c r="O359" s="73" t="e">
        <f>G359-#REF!</f>
        <v>#REF!</v>
      </c>
      <c r="P359" s="73" t="e">
        <f>H359-#REF!</f>
        <v>#REF!</v>
      </c>
    </row>
    <row r="360" spans="1:16">
      <c r="A360" s="89">
        <v>6272812</v>
      </c>
      <c r="B360" s="59" t="s">
        <v>493</v>
      </c>
      <c r="C360" s="268">
        <v>0</v>
      </c>
      <c r="D360" s="268">
        <v>0</v>
      </c>
      <c r="E360" s="268">
        <v>32680959.899999999</v>
      </c>
      <c r="F360" s="268">
        <v>5826082.4000000004</v>
      </c>
      <c r="G360" s="268">
        <v>26854877.5</v>
      </c>
      <c r="H360" s="268">
        <v>0</v>
      </c>
      <c r="I360" s="59" t="e">
        <f>IF(A360=#REF!,TRUE,FALSE)</f>
        <v>#REF!</v>
      </c>
      <c r="J360" s="268" t="e">
        <f>#REF!-SUMM!G360</f>
        <v>#REF!</v>
      </c>
      <c r="K360" s="268" t="e">
        <f>#REF!-SUMM!H360</f>
        <v>#REF!</v>
      </c>
      <c r="O360" s="73" t="e">
        <f>G360-#REF!</f>
        <v>#REF!</v>
      </c>
      <c r="P360" s="73" t="e">
        <f>H360-#REF!</f>
        <v>#REF!</v>
      </c>
    </row>
    <row r="361" spans="1:16">
      <c r="A361" s="89">
        <v>6273571</v>
      </c>
      <c r="B361" s="59" t="s">
        <v>732</v>
      </c>
      <c r="C361" s="268">
        <v>0</v>
      </c>
      <c r="D361" s="268">
        <v>0</v>
      </c>
      <c r="E361" s="268">
        <v>60098709.490000002</v>
      </c>
      <c r="F361" s="59">
        <v>19491187.489999998</v>
      </c>
      <c r="G361" s="268">
        <v>40607522</v>
      </c>
      <c r="H361" s="268">
        <v>0</v>
      </c>
      <c r="I361" s="59" t="e">
        <f>IF(A361=#REF!,TRUE,FALSE)</f>
        <v>#REF!</v>
      </c>
      <c r="J361" s="268" t="e">
        <f>#REF!-SUMM!G361</f>
        <v>#REF!</v>
      </c>
      <c r="K361" s="268" t="e">
        <f>#REF!-SUMM!H361</f>
        <v>#REF!</v>
      </c>
      <c r="O361" s="73" t="e">
        <f>G361-#REF!</f>
        <v>#REF!</v>
      </c>
      <c r="P361" s="73" t="e">
        <f>H361-#REF!</f>
        <v>#REF!</v>
      </c>
    </row>
    <row r="362" spans="1:16">
      <c r="A362" s="89">
        <v>6274570</v>
      </c>
      <c r="B362" s="59" t="s">
        <v>733</v>
      </c>
      <c r="C362" s="268">
        <v>0</v>
      </c>
      <c r="D362" s="268">
        <v>0</v>
      </c>
      <c r="E362" s="268">
        <v>3852366.76</v>
      </c>
      <c r="F362" s="268">
        <v>26555.919999999998</v>
      </c>
      <c r="G362" s="268">
        <v>3825810.84</v>
      </c>
      <c r="H362" s="268">
        <v>0</v>
      </c>
      <c r="I362" s="59" t="e">
        <f>IF(A362=#REF!,TRUE,FALSE)</f>
        <v>#REF!</v>
      </c>
      <c r="J362" s="268" t="e">
        <f>#REF!-SUMM!G362</f>
        <v>#REF!</v>
      </c>
      <c r="K362" s="268" t="e">
        <f>#REF!-SUMM!H362</f>
        <v>#REF!</v>
      </c>
      <c r="O362" s="73" t="e">
        <f>G362-#REF!</f>
        <v>#REF!</v>
      </c>
      <c r="P362" s="73" t="e">
        <f>H362-#REF!</f>
        <v>#REF!</v>
      </c>
    </row>
    <row r="363" spans="1:16">
      <c r="A363" s="89">
        <v>6281580</v>
      </c>
      <c r="B363" s="59" t="s">
        <v>734</v>
      </c>
      <c r="C363" s="268">
        <v>0</v>
      </c>
      <c r="D363" s="268">
        <v>0</v>
      </c>
      <c r="E363" s="268">
        <v>10008171.75</v>
      </c>
      <c r="F363" s="268">
        <v>77587.199999999997</v>
      </c>
      <c r="G363" s="268">
        <v>9930584.5500000007</v>
      </c>
      <c r="H363" s="268">
        <v>0</v>
      </c>
      <c r="I363" s="59" t="e">
        <f>IF(A363=#REF!,TRUE,FALSE)</f>
        <v>#REF!</v>
      </c>
      <c r="J363" s="268" t="e">
        <f>#REF!-SUMM!G363</f>
        <v>#REF!</v>
      </c>
      <c r="K363" s="268" t="e">
        <f>#REF!-SUMM!H363</f>
        <v>#REF!</v>
      </c>
      <c r="O363" s="73" t="e">
        <f>G363-#REF!</f>
        <v>#REF!</v>
      </c>
      <c r="P363" s="73" t="e">
        <f>H363-#REF!</f>
        <v>#REF!</v>
      </c>
    </row>
    <row r="364" spans="1:16">
      <c r="A364" s="89">
        <v>6321581</v>
      </c>
      <c r="B364" s="59" t="s">
        <v>735</v>
      </c>
      <c r="C364" s="268">
        <v>0</v>
      </c>
      <c r="D364" s="268">
        <v>0</v>
      </c>
      <c r="E364" s="268">
        <v>897432.33</v>
      </c>
      <c r="F364" s="268">
        <v>897432.33</v>
      </c>
      <c r="G364" s="268">
        <v>0</v>
      </c>
      <c r="H364" s="268">
        <v>0</v>
      </c>
      <c r="I364" s="59" t="e">
        <f>IF(A364=#REF!,TRUE,FALSE)</f>
        <v>#REF!</v>
      </c>
      <c r="J364" s="268" t="e">
        <f>#REF!-SUMM!G364</f>
        <v>#REF!</v>
      </c>
      <c r="K364" s="268" t="e">
        <f>#REF!-SUMM!H364</f>
        <v>#REF!</v>
      </c>
      <c r="O364" s="73" t="e">
        <f>G364-#REF!</f>
        <v>#REF!</v>
      </c>
      <c r="P364" s="73" t="e">
        <f>H364-#REF!</f>
        <v>#REF!</v>
      </c>
    </row>
    <row r="365" spans="1:16">
      <c r="A365" s="89">
        <v>6321582</v>
      </c>
      <c r="B365" s="59" t="s">
        <v>736</v>
      </c>
      <c r="C365" s="268">
        <v>0</v>
      </c>
      <c r="D365" s="268">
        <v>0</v>
      </c>
      <c r="E365" s="268">
        <v>5692706.46</v>
      </c>
      <c r="F365" s="268">
        <v>28000</v>
      </c>
      <c r="G365" s="268">
        <v>5664706.46</v>
      </c>
      <c r="H365" s="268">
        <v>0</v>
      </c>
      <c r="I365" s="59" t="e">
        <f>IF(A365=#REF!,TRUE,FALSE)</f>
        <v>#REF!</v>
      </c>
      <c r="J365" s="268" t="e">
        <f>#REF!-SUMM!G365</f>
        <v>#REF!</v>
      </c>
      <c r="K365" s="268" t="e">
        <f>#REF!-SUMM!H365</f>
        <v>#REF!</v>
      </c>
      <c r="O365" s="73" t="e">
        <f>G365-#REF!</f>
        <v>#REF!</v>
      </c>
      <c r="P365" s="73" t="e">
        <f>H365-#REF!</f>
        <v>#REF!</v>
      </c>
    </row>
    <row r="366" spans="1:16">
      <c r="A366" s="89">
        <v>6341584</v>
      </c>
      <c r="B366" s="59" t="s">
        <v>451</v>
      </c>
      <c r="C366" s="268">
        <v>0</v>
      </c>
      <c r="D366" s="268">
        <v>0</v>
      </c>
      <c r="E366" s="268">
        <v>21311150</v>
      </c>
      <c r="F366" s="268"/>
      <c r="G366" s="268">
        <v>21311150</v>
      </c>
      <c r="H366" s="268">
        <v>0</v>
      </c>
      <c r="I366" s="59" t="e">
        <f>IF(A366=#REF!,TRUE,FALSE)</f>
        <v>#REF!</v>
      </c>
      <c r="J366" s="268" t="e">
        <f>#REF!-SUMM!G366</f>
        <v>#REF!</v>
      </c>
      <c r="K366" s="268" t="e">
        <f>#REF!-SUMM!H366</f>
        <v>#REF!</v>
      </c>
      <c r="O366" s="73" t="e">
        <f>G366-#REF!</f>
        <v>#REF!</v>
      </c>
      <c r="P366" s="73" t="e">
        <f>H366-#REF!</f>
        <v>#REF!</v>
      </c>
    </row>
    <row r="367" spans="1:16">
      <c r="A367" s="89">
        <v>6381471</v>
      </c>
      <c r="B367" s="59" t="s">
        <v>737</v>
      </c>
      <c r="C367" s="268">
        <v>0</v>
      </c>
      <c r="D367" s="268">
        <v>0</v>
      </c>
      <c r="E367" s="268">
        <v>12255114</v>
      </c>
      <c r="F367" s="268">
        <v>347010.41</v>
      </c>
      <c r="G367" s="268">
        <v>11908103.59</v>
      </c>
      <c r="H367" s="268">
        <v>0</v>
      </c>
      <c r="I367" s="59" t="e">
        <f>IF(A367=#REF!,TRUE,FALSE)</f>
        <v>#REF!</v>
      </c>
      <c r="J367" s="268" t="e">
        <f>#REF!-SUMM!G367</f>
        <v>#REF!</v>
      </c>
      <c r="K367" s="268" t="e">
        <f>#REF!-SUMM!H367</f>
        <v>#REF!</v>
      </c>
      <c r="O367" s="73" t="e">
        <f>G367-#REF!</f>
        <v>#REF!</v>
      </c>
      <c r="P367" s="73" t="e">
        <f>H367-#REF!</f>
        <v>#REF!</v>
      </c>
    </row>
    <row r="368" spans="1:16">
      <c r="A368" s="89">
        <v>6381472</v>
      </c>
      <c r="B368" s="59" t="s">
        <v>2110</v>
      </c>
      <c r="C368" s="268">
        <v>0</v>
      </c>
      <c r="D368" s="268">
        <v>0</v>
      </c>
      <c r="E368" s="268">
        <v>1430010.71</v>
      </c>
      <c r="F368" s="268">
        <v>104639.87</v>
      </c>
      <c r="G368" s="268">
        <v>1325370.8400000001</v>
      </c>
      <c r="H368" s="268">
        <v>0</v>
      </c>
      <c r="I368" s="59" t="e">
        <f>IF(A368=#REF!,TRUE,FALSE)</f>
        <v>#REF!</v>
      </c>
      <c r="J368" s="268" t="e">
        <f>#REF!-SUMM!G368</f>
        <v>#REF!</v>
      </c>
      <c r="K368" s="268" t="e">
        <f>#REF!-SUMM!H368</f>
        <v>#REF!</v>
      </c>
      <c r="O368" s="73" t="e">
        <f>G368-#REF!</f>
        <v>#REF!</v>
      </c>
      <c r="P368" s="73" t="e">
        <f>H368-#REF!</f>
        <v>#REF!</v>
      </c>
    </row>
    <row r="369" spans="1:16">
      <c r="A369" s="89">
        <v>6381477</v>
      </c>
      <c r="B369" s="59" t="s">
        <v>738</v>
      </c>
      <c r="C369" s="268">
        <v>0</v>
      </c>
      <c r="D369" s="268">
        <v>0</v>
      </c>
      <c r="E369" s="268">
        <v>1209160.44</v>
      </c>
      <c r="F369" s="59">
        <v>24772</v>
      </c>
      <c r="G369" s="268">
        <v>1184388.44</v>
      </c>
      <c r="H369" s="268">
        <v>0</v>
      </c>
      <c r="I369" s="59" t="e">
        <f>IF(A369=#REF!,TRUE,FALSE)</f>
        <v>#REF!</v>
      </c>
      <c r="J369" s="268" t="e">
        <f>#REF!-SUMM!G369</f>
        <v>#REF!</v>
      </c>
      <c r="K369" s="268" t="e">
        <f>#REF!-SUMM!H369</f>
        <v>#REF!</v>
      </c>
      <c r="O369" s="73" t="e">
        <f>G369-#REF!</f>
        <v>#REF!</v>
      </c>
      <c r="P369" s="73" t="e">
        <f>H369-#REF!</f>
        <v>#REF!</v>
      </c>
    </row>
    <row r="370" spans="1:16">
      <c r="A370" s="89">
        <v>6381585</v>
      </c>
      <c r="B370" s="59" t="s">
        <v>2165</v>
      </c>
      <c r="C370" s="268">
        <v>0</v>
      </c>
      <c r="D370" s="268">
        <v>0</v>
      </c>
      <c r="E370" s="268">
        <v>58563.54</v>
      </c>
      <c r="F370" s="268"/>
      <c r="G370" s="268">
        <v>58563.54</v>
      </c>
      <c r="H370" s="268">
        <v>0</v>
      </c>
      <c r="I370" s="59" t="e">
        <f>IF(A370=#REF!,TRUE,FALSE)</f>
        <v>#REF!</v>
      </c>
      <c r="J370" s="268" t="e">
        <f>#REF!-SUMM!G370</f>
        <v>#REF!</v>
      </c>
      <c r="K370" s="268" t="e">
        <f>#REF!-SUMM!H370</f>
        <v>#REF!</v>
      </c>
      <c r="O370" s="73" t="e">
        <f>G370-#REF!</f>
        <v>#REF!</v>
      </c>
      <c r="P370" s="73" t="e">
        <f>H370-#REF!</f>
        <v>#REF!</v>
      </c>
    </row>
    <row r="371" spans="1:16">
      <c r="A371" s="89">
        <v>6381586</v>
      </c>
      <c r="B371" s="59" t="s">
        <v>471</v>
      </c>
      <c r="C371" s="268">
        <v>0</v>
      </c>
      <c r="D371" s="268">
        <v>0</v>
      </c>
      <c r="E371" s="268">
        <v>215400</v>
      </c>
      <c r="F371" s="268"/>
      <c r="G371" s="268">
        <v>215400</v>
      </c>
      <c r="H371" s="268">
        <v>0</v>
      </c>
      <c r="I371" s="59" t="e">
        <f>IF(A371=#REF!,TRUE,FALSE)</f>
        <v>#REF!</v>
      </c>
      <c r="J371" s="268" t="e">
        <f>#REF!-SUMM!G371</f>
        <v>#REF!</v>
      </c>
      <c r="K371" s="268" t="e">
        <f>#REF!-SUMM!H371</f>
        <v>#REF!</v>
      </c>
      <c r="O371" s="73" t="e">
        <f>G371-#REF!</f>
        <v>#REF!</v>
      </c>
      <c r="P371" s="73" t="e">
        <f>H371-#REF!</f>
        <v>#REF!</v>
      </c>
    </row>
    <row r="372" spans="1:16">
      <c r="A372" s="89">
        <v>6411710</v>
      </c>
      <c r="B372" s="59" t="s">
        <v>739</v>
      </c>
      <c r="C372" s="268">
        <v>0</v>
      </c>
      <c r="D372" s="268">
        <v>0</v>
      </c>
      <c r="E372" s="268">
        <v>379140420</v>
      </c>
      <c r="F372" s="268">
        <v>1774763.04</v>
      </c>
      <c r="G372" s="268">
        <v>377365656.95999998</v>
      </c>
      <c r="H372" s="268">
        <v>0</v>
      </c>
      <c r="I372" s="59" t="e">
        <f>IF(A372=#REF!,TRUE,FALSE)</f>
        <v>#REF!</v>
      </c>
      <c r="J372" s="268" t="e">
        <f>#REF!-SUMM!G372</f>
        <v>#REF!</v>
      </c>
      <c r="K372" s="268" t="e">
        <f>#REF!-SUMM!H372</f>
        <v>#REF!</v>
      </c>
      <c r="O372" s="73" t="e">
        <f>G372-#REF!</f>
        <v>#REF!</v>
      </c>
      <c r="P372" s="73" t="e">
        <f>H372-#REF!</f>
        <v>#REF!</v>
      </c>
    </row>
    <row r="373" spans="1:16">
      <c r="A373" s="89">
        <v>6411715</v>
      </c>
      <c r="B373" s="59" t="s">
        <v>806</v>
      </c>
      <c r="C373" s="268">
        <v>0</v>
      </c>
      <c r="D373" s="268">
        <v>0</v>
      </c>
      <c r="E373" s="268">
        <v>142304246.99000001</v>
      </c>
      <c r="G373" s="268">
        <v>142304246.99000001</v>
      </c>
      <c r="H373" s="268">
        <v>0</v>
      </c>
      <c r="I373" s="59" t="e">
        <f>IF(A373=#REF!,TRUE,FALSE)</f>
        <v>#REF!</v>
      </c>
      <c r="J373" s="268" t="e">
        <f>#REF!-SUMM!G373</f>
        <v>#REF!</v>
      </c>
      <c r="K373" s="268" t="e">
        <f>#REF!-SUMM!H373</f>
        <v>#REF!</v>
      </c>
      <c r="O373" s="73" t="e">
        <f>G373-#REF!</f>
        <v>#REF!</v>
      </c>
      <c r="P373" s="73" t="e">
        <f>H373-#REF!</f>
        <v>#REF!</v>
      </c>
    </row>
    <row r="374" spans="1:16">
      <c r="A374" s="89">
        <v>6441720</v>
      </c>
      <c r="B374" s="59" t="s">
        <v>740</v>
      </c>
      <c r="C374" s="268">
        <v>0</v>
      </c>
      <c r="D374" s="268">
        <v>0</v>
      </c>
      <c r="E374" s="268">
        <v>63868079</v>
      </c>
      <c r="F374" s="59">
        <v>317720.57</v>
      </c>
      <c r="G374" s="268">
        <v>63550358.43</v>
      </c>
      <c r="H374" s="268">
        <v>0</v>
      </c>
      <c r="I374" s="59" t="e">
        <f>IF(A374=#REF!,TRUE,FALSE)</f>
        <v>#REF!</v>
      </c>
      <c r="J374" s="268" t="e">
        <f>#REF!-SUMM!G374</f>
        <v>#REF!</v>
      </c>
      <c r="K374" s="268" t="e">
        <f>#REF!-SUMM!H374</f>
        <v>#REF!</v>
      </c>
      <c r="O374" s="73" t="e">
        <f>G374-#REF!</f>
        <v>#REF!</v>
      </c>
      <c r="P374" s="73" t="e">
        <f>H374-#REF!</f>
        <v>#REF!</v>
      </c>
    </row>
    <row r="375" spans="1:16">
      <c r="A375" s="89">
        <v>6441725</v>
      </c>
      <c r="B375" s="59" t="s">
        <v>807</v>
      </c>
      <c r="C375" s="268">
        <v>0</v>
      </c>
      <c r="D375" s="268">
        <v>0</v>
      </c>
      <c r="E375" s="268">
        <v>4001793.03</v>
      </c>
      <c r="F375" s="268"/>
      <c r="G375" s="268">
        <v>4001793.03</v>
      </c>
      <c r="H375" s="268">
        <v>0</v>
      </c>
      <c r="I375" s="59" t="e">
        <f>IF(A375=#REF!,TRUE,FALSE)</f>
        <v>#REF!</v>
      </c>
      <c r="J375" s="268" t="e">
        <f>#REF!-SUMM!G375</f>
        <v>#REF!</v>
      </c>
      <c r="K375" s="268" t="e">
        <f>#REF!-SUMM!H375</f>
        <v>#REF!</v>
      </c>
      <c r="O375" s="73" t="e">
        <f>G375-#REF!</f>
        <v>#REF!</v>
      </c>
      <c r="P375" s="73" t="e">
        <f>H375-#REF!</f>
        <v>#REF!</v>
      </c>
    </row>
    <row r="376" spans="1:16">
      <c r="A376" s="89">
        <v>6442720</v>
      </c>
      <c r="B376" s="59" t="s">
        <v>741</v>
      </c>
      <c r="C376" s="268">
        <v>0</v>
      </c>
      <c r="D376" s="268">
        <v>0</v>
      </c>
      <c r="E376" s="268">
        <v>5428804</v>
      </c>
      <c r="F376" s="59">
        <v>864</v>
      </c>
      <c r="G376" s="268">
        <v>5427940</v>
      </c>
      <c r="H376" s="268">
        <v>0</v>
      </c>
      <c r="I376" s="59" t="e">
        <f>IF(A376=#REF!,TRUE,FALSE)</f>
        <v>#REF!</v>
      </c>
      <c r="J376" s="268" t="e">
        <f>#REF!-SUMM!G376</f>
        <v>#REF!</v>
      </c>
      <c r="K376" s="268" t="e">
        <f>#REF!-SUMM!H376</f>
        <v>#REF!</v>
      </c>
      <c r="O376" s="73" t="e">
        <f>G376-#REF!</f>
        <v>#REF!</v>
      </c>
      <c r="P376" s="73" t="e">
        <f>H376-#REF!</f>
        <v>#REF!</v>
      </c>
    </row>
    <row r="377" spans="1:16">
      <c r="A377" s="89">
        <v>6442725</v>
      </c>
      <c r="B377" s="59" t="s">
        <v>280</v>
      </c>
      <c r="C377" s="268">
        <v>0</v>
      </c>
      <c r="D377" s="268">
        <v>0</v>
      </c>
      <c r="E377" s="268">
        <v>1582562.77</v>
      </c>
      <c r="F377" s="268">
        <v>1242408.74</v>
      </c>
      <c r="G377" s="268">
        <v>340154.03</v>
      </c>
      <c r="H377" s="268">
        <v>0</v>
      </c>
      <c r="I377" s="59" t="e">
        <f>IF(A377=#REF!,TRUE,FALSE)</f>
        <v>#REF!</v>
      </c>
      <c r="J377" s="268" t="e">
        <f>#REF!-SUMM!G377</f>
        <v>#REF!</v>
      </c>
      <c r="K377" s="268" t="e">
        <f>#REF!-SUMM!H377</f>
        <v>#REF!</v>
      </c>
      <c r="O377" s="73" t="e">
        <f>G377-#REF!</f>
        <v>#REF!</v>
      </c>
      <c r="P377" s="73" t="e">
        <f>H377-#REF!</f>
        <v>#REF!</v>
      </c>
    </row>
    <row r="378" spans="1:16">
      <c r="A378" s="89">
        <v>6451752</v>
      </c>
      <c r="B378" s="59" t="s">
        <v>535</v>
      </c>
      <c r="C378" s="268">
        <v>0</v>
      </c>
      <c r="D378" s="268">
        <v>0</v>
      </c>
      <c r="E378" s="268">
        <v>2945579.63</v>
      </c>
      <c r="G378" s="268">
        <v>2945579.63</v>
      </c>
      <c r="H378" s="268">
        <v>0</v>
      </c>
      <c r="I378" s="59" t="e">
        <f>IF(A378=#REF!,TRUE,FALSE)</f>
        <v>#REF!</v>
      </c>
      <c r="J378" s="268" t="e">
        <f>#REF!-SUMM!G378</f>
        <v>#REF!</v>
      </c>
      <c r="K378" s="268" t="e">
        <f>#REF!-SUMM!H378</f>
        <v>#REF!</v>
      </c>
      <c r="O378" s="73" t="e">
        <f>G378-#REF!</f>
        <v>#REF!</v>
      </c>
      <c r="P378" s="73" t="e">
        <f>H378-#REF!</f>
        <v>#REF!</v>
      </c>
    </row>
    <row r="379" spans="1:16">
      <c r="A379" s="89">
        <v>6482610</v>
      </c>
      <c r="B379" s="59" t="s">
        <v>472</v>
      </c>
      <c r="C379" s="268">
        <v>0</v>
      </c>
      <c r="D379" s="268">
        <v>0</v>
      </c>
      <c r="E379" s="268">
        <v>6556797.2800000003</v>
      </c>
      <c r="G379" s="268">
        <v>6556797.2800000003</v>
      </c>
      <c r="H379" s="268">
        <v>0</v>
      </c>
      <c r="I379" s="59" t="e">
        <f>IF(A379=#REF!,TRUE,FALSE)</f>
        <v>#REF!</v>
      </c>
      <c r="J379" s="268" t="e">
        <f>#REF!-SUMM!G379</f>
        <v>#REF!</v>
      </c>
      <c r="K379" s="268" t="e">
        <f>#REF!-SUMM!H379</f>
        <v>#REF!</v>
      </c>
      <c r="O379" s="73" t="e">
        <f>G379-#REF!</f>
        <v>#REF!</v>
      </c>
      <c r="P379" s="73" t="e">
        <f>H379-#REF!</f>
        <v>#REF!</v>
      </c>
    </row>
    <row r="380" spans="1:16">
      <c r="A380" s="89">
        <v>6483620</v>
      </c>
      <c r="B380" s="59" t="s">
        <v>742</v>
      </c>
      <c r="C380" s="268">
        <v>0</v>
      </c>
      <c r="D380" s="268">
        <v>0</v>
      </c>
      <c r="E380" s="268">
        <v>1234542.83</v>
      </c>
      <c r="F380" s="268"/>
      <c r="G380" s="268">
        <v>1234542.83</v>
      </c>
      <c r="H380" s="268">
        <v>0</v>
      </c>
      <c r="I380" s="59" t="e">
        <f>IF(A380=#REF!,TRUE,FALSE)</f>
        <v>#REF!</v>
      </c>
      <c r="J380" s="268" t="e">
        <f>#REF!-SUMM!G380</f>
        <v>#REF!</v>
      </c>
      <c r="K380" s="268" t="e">
        <f>#REF!-SUMM!H380</f>
        <v>#REF!</v>
      </c>
      <c r="O380" s="73" t="e">
        <f>G380-#REF!</f>
        <v>#REF!</v>
      </c>
      <c r="P380" s="73" t="e">
        <f>H380-#REF!</f>
        <v>#REF!</v>
      </c>
    </row>
    <row r="381" spans="1:16">
      <c r="A381" s="89">
        <v>6521051</v>
      </c>
      <c r="B381" s="59" t="s">
        <v>2111</v>
      </c>
      <c r="C381" s="268">
        <v>0</v>
      </c>
      <c r="D381" s="268">
        <v>0</v>
      </c>
      <c r="E381" s="268">
        <v>2759795.27</v>
      </c>
      <c r="G381" s="268">
        <v>2759795.27</v>
      </c>
      <c r="H381" s="268">
        <v>0</v>
      </c>
      <c r="I381" s="59" t="e">
        <f>IF(A381=#REF!,TRUE,FALSE)</f>
        <v>#REF!</v>
      </c>
      <c r="J381" s="268" t="e">
        <f>#REF!-SUMM!G381</f>
        <v>#REF!</v>
      </c>
      <c r="K381" s="268" t="e">
        <f>#REF!-SUMM!H381</f>
        <v>#REF!</v>
      </c>
      <c r="O381" s="73" t="e">
        <f>G381-#REF!</f>
        <v>#REF!</v>
      </c>
      <c r="P381" s="73" t="e">
        <f>H381-#REF!</f>
        <v>#REF!</v>
      </c>
    </row>
    <row r="382" spans="1:16">
      <c r="A382" s="89">
        <v>6521935</v>
      </c>
      <c r="B382" s="59" t="s">
        <v>2166</v>
      </c>
      <c r="C382" s="268">
        <v>0</v>
      </c>
      <c r="D382" s="268">
        <v>0</v>
      </c>
      <c r="E382" s="268">
        <v>209881622.50999999</v>
      </c>
      <c r="G382" s="268">
        <v>209881622.50999999</v>
      </c>
      <c r="H382" s="268">
        <v>0</v>
      </c>
      <c r="I382" s="59" t="e">
        <f>IF(A382=#REF!,TRUE,FALSE)</f>
        <v>#REF!</v>
      </c>
      <c r="J382" s="268" t="e">
        <f>#REF!-SUMM!G382</f>
        <v>#REF!</v>
      </c>
      <c r="K382" s="268" t="e">
        <f>#REF!-SUMM!H382</f>
        <v>#REF!</v>
      </c>
      <c r="O382" s="73" t="e">
        <f>G382-#REF!</f>
        <v>#REF!</v>
      </c>
      <c r="P382" s="73" t="e">
        <f>H382-#REF!</f>
        <v>#REF!</v>
      </c>
    </row>
    <row r="383" spans="1:16">
      <c r="A383" s="89">
        <v>6531530</v>
      </c>
      <c r="B383" s="59" t="s">
        <v>743</v>
      </c>
      <c r="C383" s="268">
        <v>0</v>
      </c>
      <c r="D383" s="268">
        <v>0</v>
      </c>
      <c r="E383" s="268">
        <v>8180362</v>
      </c>
      <c r="F383" s="59">
        <v>100000</v>
      </c>
      <c r="G383" s="268">
        <v>8080362</v>
      </c>
      <c r="H383" s="268">
        <v>0</v>
      </c>
      <c r="I383" s="59" t="e">
        <f>IF(A383=#REF!,TRUE,FALSE)</f>
        <v>#REF!</v>
      </c>
      <c r="J383" s="268" t="e">
        <f>#REF!-SUMM!G383</f>
        <v>#REF!</v>
      </c>
      <c r="K383" s="268" t="e">
        <f>#REF!-SUMM!H383</f>
        <v>#REF!</v>
      </c>
      <c r="O383" s="73" t="e">
        <f>G383-#REF!</f>
        <v>#REF!</v>
      </c>
      <c r="P383" s="73" t="e">
        <f>H383-#REF!</f>
        <v>#REF!</v>
      </c>
    </row>
    <row r="384" spans="1:16">
      <c r="A384" s="89">
        <v>6541980</v>
      </c>
      <c r="B384" s="59" t="s">
        <v>744</v>
      </c>
      <c r="C384" s="268">
        <v>0</v>
      </c>
      <c r="D384" s="268">
        <v>0</v>
      </c>
      <c r="E384" s="268">
        <v>16315520.939999999</v>
      </c>
      <c r="F384" s="59">
        <v>161265</v>
      </c>
      <c r="G384" s="268">
        <v>16154255.939999999</v>
      </c>
      <c r="H384" s="268">
        <v>0</v>
      </c>
      <c r="I384" s="59" t="e">
        <f>IF(A384=#REF!,TRUE,FALSE)</f>
        <v>#REF!</v>
      </c>
      <c r="J384" s="268" t="e">
        <f>#REF!-SUMM!G384</f>
        <v>#REF!</v>
      </c>
      <c r="K384" s="268" t="e">
        <f>#REF!-SUMM!H384</f>
        <v>#REF!</v>
      </c>
      <c r="O384" s="73" t="e">
        <f>G384-#REF!</f>
        <v>#REF!</v>
      </c>
      <c r="P384" s="73" t="e">
        <f>H384-#REF!</f>
        <v>#REF!</v>
      </c>
    </row>
    <row r="385" spans="1:16">
      <c r="A385" s="89">
        <v>6571981</v>
      </c>
      <c r="B385" s="59" t="s">
        <v>452</v>
      </c>
      <c r="C385" s="268">
        <v>0</v>
      </c>
      <c r="D385" s="268">
        <v>0</v>
      </c>
      <c r="E385" s="268">
        <v>295584960.48000002</v>
      </c>
      <c r="F385" s="59">
        <v>87874552</v>
      </c>
      <c r="G385" s="268">
        <v>207710408.47999999</v>
      </c>
      <c r="H385" s="268">
        <v>0</v>
      </c>
      <c r="I385" s="59" t="e">
        <f>IF(A385=#REF!,TRUE,FALSE)</f>
        <v>#REF!</v>
      </c>
      <c r="J385" s="268" t="e">
        <f>#REF!-SUMM!G385</f>
        <v>#REF!</v>
      </c>
      <c r="K385" s="268" t="e">
        <f>#REF!-SUMM!H385</f>
        <v>#REF!</v>
      </c>
      <c r="O385" s="73" t="e">
        <f>G385-#REF!</f>
        <v>#REF!</v>
      </c>
      <c r="P385" s="73" t="e">
        <f>H385-#REF!</f>
        <v>#REF!</v>
      </c>
    </row>
    <row r="386" spans="1:16">
      <c r="A386" s="89">
        <v>6671930</v>
      </c>
      <c r="B386" s="59" t="s">
        <v>536</v>
      </c>
      <c r="C386" s="268">
        <v>0</v>
      </c>
      <c r="D386" s="268">
        <v>0</v>
      </c>
      <c r="E386" s="268">
        <v>681018055.07000005</v>
      </c>
      <c r="F386" s="268">
        <v>496842894.56999999</v>
      </c>
      <c r="G386" s="268">
        <v>184175160.5</v>
      </c>
      <c r="H386" s="268">
        <v>0</v>
      </c>
      <c r="I386" s="59" t="e">
        <f>IF(A386=#REF!,TRUE,FALSE)</f>
        <v>#REF!</v>
      </c>
      <c r="J386" s="268" t="e">
        <f>#REF!-SUMM!G386</f>
        <v>#REF!</v>
      </c>
      <c r="K386" s="268" t="e">
        <f>#REF!-SUMM!H386</f>
        <v>#REF!</v>
      </c>
      <c r="O386" s="73" t="e">
        <f>G386-#REF!</f>
        <v>#REF!</v>
      </c>
      <c r="P386" s="73" t="e">
        <f>H386-#REF!</f>
        <v>#REF!</v>
      </c>
    </row>
    <row r="387" spans="1:16">
      <c r="A387" s="89">
        <v>6672930</v>
      </c>
      <c r="B387" s="59" t="s">
        <v>537</v>
      </c>
      <c r="C387" s="268">
        <v>0</v>
      </c>
      <c r="D387" s="268">
        <v>0</v>
      </c>
      <c r="E387" s="268">
        <v>50745385.109999999</v>
      </c>
      <c r="F387" s="268"/>
      <c r="G387" s="268">
        <v>50745385.109999999</v>
      </c>
      <c r="H387" s="268">
        <v>0</v>
      </c>
      <c r="I387" s="59" t="e">
        <f>IF(A387=#REF!,TRUE,FALSE)</f>
        <v>#REF!</v>
      </c>
      <c r="J387" s="268" t="e">
        <f>#REF!-SUMM!G387</f>
        <v>#REF!</v>
      </c>
      <c r="K387" s="268" t="e">
        <f>#REF!-SUMM!H387</f>
        <v>#REF!</v>
      </c>
      <c r="O387" s="73" t="e">
        <f>G387-#REF!</f>
        <v>#REF!</v>
      </c>
      <c r="P387" s="73" t="e">
        <f>H387-#REF!</f>
        <v>#REF!</v>
      </c>
    </row>
    <row r="388" spans="1:16">
      <c r="A388" s="89">
        <v>6673930</v>
      </c>
      <c r="B388" s="59" t="s">
        <v>538</v>
      </c>
      <c r="C388" s="268">
        <v>0</v>
      </c>
      <c r="D388" s="268">
        <v>0</v>
      </c>
      <c r="E388" s="268">
        <v>191194077.47</v>
      </c>
      <c r="F388" s="268">
        <v>7126750.1799999997</v>
      </c>
      <c r="G388" s="268">
        <v>184067327.28999999</v>
      </c>
      <c r="H388" s="268">
        <v>0</v>
      </c>
      <c r="I388" s="59" t="e">
        <f>IF(A388=#REF!,TRUE,FALSE)</f>
        <v>#REF!</v>
      </c>
      <c r="J388" s="268" t="e">
        <f>#REF!-SUMM!G388</f>
        <v>#REF!</v>
      </c>
      <c r="K388" s="268" t="e">
        <f>#REF!-SUMM!H388</f>
        <v>#REF!</v>
      </c>
      <c r="O388" s="73" t="e">
        <f>G388-#REF!</f>
        <v>#REF!</v>
      </c>
      <c r="P388" s="73" t="e">
        <f>H388-#REF!</f>
        <v>#REF!</v>
      </c>
    </row>
    <row r="389" spans="1:16">
      <c r="A389" s="89">
        <v>6674930</v>
      </c>
      <c r="B389" s="59" t="s">
        <v>539</v>
      </c>
      <c r="C389" s="268">
        <v>0</v>
      </c>
      <c r="D389" s="268">
        <v>0</v>
      </c>
      <c r="E389" s="268">
        <v>62371370.920000002</v>
      </c>
      <c r="F389" s="268"/>
      <c r="G389" s="268">
        <v>62371370.920000002</v>
      </c>
      <c r="H389" s="268">
        <v>0</v>
      </c>
      <c r="I389" s="59" t="e">
        <f>IF(A389=#REF!,TRUE,FALSE)</f>
        <v>#REF!</v>
      </c>
      <c r="J389" s="268" t="e">
        <f>#REF!-SUMM!G389</f>
        <v>#REF!</v>
      </c>
      <c r="K389" s="268" t="e">
        <f>#REF!-SUMM!H389</f>
        <v>#REF!</v>
      </c>
      <c r="O389" s="73" t="e">
        <f>G389-#REF!</f>
        <v>#REF!</v>
      </c>
      <c r="P389" s="73" t="e">
        <f>H389-#REF!</f>
        <v>#REF!</v>
      </c>
    </row>
    <row r="390" spans="1:16">
      <c r="A390" s="89">
        <v>6675930</v>
      </c>
      <c r="B390" s="59" t="s">
        <v>540</v>
      </c>
      <c r="C390" s="268">
        <v>0</v>
      </c>
      <c r="D390" s="268">
        <v>0</v>
      </c>
      <c r="E390" s="268">
        <v>39982995.829999998</v>
      </c>
      <c r="G390" s="268">
        <v>39982995.829999998</v>
      </c>
      <c r="H390" s="268">
        <v>0</v>
      </c>
      <c r="I390" s="59" t="e">
        <f>IF(A390=#REF!,TRUE,FALSE)</f>
        <v>#REF!</v>
      </c>
      <c r="J390" s="268" t="e">
        <f>#REF!-SUMM!G390</f>
        <v>#REF!</v>
      </c>
      <c r="K390" s="268" t="e">
        <f>#REF!-SUMM!H390</f>
        <v>#REF!</v>
      </c>
      <c r="O390" s="73" t="e">
        <f>G390-#REF!</f>
        <v>#REF!</v>
      </c>
      <c r="P390" s="73" t="e">
        <f>H390-#REF!</f>
        <v>#REF!</v>
      </c>
    </row>
    <row r="391" spans="1:16">
      <c r="A391" s="89">
        <v>6676930</v>
      </c>
      <c r="B391" s="59" t="s">
        <v>3140</v>
      </c>
      <c r="C391" s="268">
        <v>0</v>
      </c>
      <c r="D391" s="268">
        <v>0</v>
      </c>
      <c r="E391" s="268">
        <v>2035540.75</v>
      </c>
      <c r="F391" s="268"/>
      <c r="G391" s="268">
        <v>2035540.75</v>
      </c>
      <c r="H391" s="268">
        <v>0</v>
      </c>
      <c r="I391" s="59" t="e">
        <f>IF(A391=#REF!,TRUE,FALSE)</f>
        <v>#REF!</v>
      </c>
      <c r="J391" s="268" t="e">
        <f>#REF!-SUMM!G391</f>
        <v>#REF!</v>
      </c>
      <c r="K391" s="268" t="e">
        <f>#REF!-SUMM!H391</f>
        <v>#REF!</v>
      </c>
      <c r="O391" s="73" t="e">
        <f>G391-#REF!</f>
        <v>#REF!</v>
      </c>
      <c r="P391" s="73" t="e">
        <f>H391-#REF!</f>
        <v>#REF!</v>
      </c>
    </row>
    <row r="392" spans="1:16">
      <c r="A392" s="89">
        <v>6681940</v>
      </c>
      <c r="B392" s="59" t="s">
        <v>746</v>
      </c>
      <c r="C392" s="268">
        <v>0</v>
      </c>
      <c r="D392" s="268">
        <v>0</v>
      </c>
      <c r="E392" s="268">
        <v>11381971.560000001</v>
      </c>
      <c r="G392" s="268">
        <v>11381971.560000001</v>
      </c>
      <c r="H392" s="268">
        <v>0</v>
      </c>
      <c r="I392" s="59" t="e">
        <f>IF(A392=#REF!,TRUE,FALSE)</f>
        <v>#REF!</v>
      </c>
      <c r="J392" s="268" t="e">
        <f>#REF!-SUMM!G392</f>
        <v>#REF!</v>
      </c>
      <c r="K392" s="268" t="e">
        <f>#REF!-SUMM!H392</f>
        <v>#REF!</v>
      </c>
      <c r="O392" s="73" t="e">
        <f>G392-#REF!</f>
        <v>#REF!</v>
      </c>
      <c r="P392" s="73" t="e">
        <f>H392-#REF!</f>
        <v>#REF!</v>
      </c>
    </row>
    <row r="393" spans="1:16">
      <c r="A393" s="89">
        <v>6691001</v>
      </c>
      <c r="B393" s="59" t="s">
        <v>747</v>
      </c>
      <c r="C393" s="268">
        <v>0</v>
      </c>
      <c r="D393" s="268">
        <v>0</v>
      </c>
      <c r="E393" s="268">
        <v>1913713.86</v>
      </c>
      <c r="F393" s="268">
        <v>1913713.86</v>
      </c>
      <c r="G393" s="268">
        <v>0</v>
      </c>
      <c r="H393" s="268">
        <v>0</v>
      </c>
      <c r="I393" s="59" t="e">
        <f>IF(A393=#REF!,TRUE,FALSE)</f>
        <v>#REF!</v>
      </c>
      <c r="J393" s="268" t="e">
        <f>#REF!-SUMM!G393</f>
        <v>#REF!</v>
      </c>
      <c r="K393" s="268" t="e">
        <f>#REF!-SUMM!H393</f>
        <v>#REF!</v>
      </c>
      <c r="O393" s="73" t="e">
        <f>G393-#REF!</f>
        <v>#REF!</v>
      </c>
      <c r="P393" s="73" t="e">
        <f>H393-#REF!</f>
        <v>#REF!</v>
      </c>
    </row>
    <row r="394" spans="1:16">
      <c r="A394" s="89">
        <v>6691941</v>
      </c>
      <c r="B394" s="59" t="s">
        <v>523</v>
      </c>
      <c r="C394" s="268">
        <v>0</v>
      </c>
      <c r="D394" s="268">
        <v>0</v>
      </c>
      <c r="E394" s="268">
        <v>595842392.57000005</v>
      </c>
      <c r="F394" s="268">
        <v>401210717.87</v>
      </c>
      <c r="G394" s="268">
        <v>194631674.69999999</v>
      </c>
      <c r="H394" s="268">
        <v>0</v>
      </c>
      <c r="I394" s="59" t="e">
        <f>IF(A394=#REF!,TRUE,FALSE)</f>
        <v>#REF!</v>
      </c>
      <c r="J394" s="268" t="e">
        <f>#REF!-SUMM!G394</f>
        <v>#REF!</v>
      </c>
      <c r="K394" s="268" t="e">
        <f>#REF!-SUMM!H394</f>
        <v>#REF!</v>
      </c>
      <c r="O394" s="73" t="e">
        <f>G394-#REF!</f>
        <v>#REF!</v>
      </c>
      <c r="P394" s="73" t="e">
        <f>H394-#REF!</f>
        <v>#REF!</v>
      </c>
    </row>
    <row r="395" spans="1:16">
      <c r="A395" s="89">
        <v>6691942</v>
      </c>
      <c r="B395" s="59" t="s">
        <v>524</v>
      </c>
      <c r="C395" s="268">
        <v>0</v>
      </c>
      <c r="D395" s="268">
        <v>0</v>
      </c>
      <c r="E395" s="268">
        <v>5084604020.6099997</v>
      </c>
      <c r="F395" s="59">
        <v>4474374766.9799995</v>
      </c>
      <c r="G395" s="268">
        <v>610229253.63</v>
      </c>
      <c r="H395" s="268">
        <v>0</v>
      </c>
      <c r="I395" s="59" t="e">
        <f>IF(A395=#REF!,TRUE,FALSE)</f>
        <v>#REF!</v>
      </c>
      <c r="J395" s="268" t="e">
        <f>#REF!-SUMM!G395</f>
        <v>#REF!</v>
      </c>
      <c r="K395" s="268" t="e">
        <f>#REF!-SUMM!H395</f>
        <v>#REF!</v>
      </c>
      <c r="O395" s="73" t="e">
        <f>G395-#REF!</f>
        <v>#REF!</v>
      </c>
      <c r="P395" s="73" t="e">
        <f>H395-#REF!</f>
        <v>#REF!</v>
      </c>
    </row>
    <row r="396" spans="1:16">
      <c r="A396" s="89">
        <v>6812920</v>
      </c>
      <c r="B396" s="59" t="s">
        <v>748</v>
      </c>
      <c r="C396" s="268">
        <v>0</v>
      </c>
      <c r="D396" s="268">
        <v>0</v>
      </c>
      <c r="E396" s="268">
        <v>157977901</v>
      </c>
      <c r="F396" s="268">
        <v>75612.639999999999</v>
      </c>
      <c r="G396" s="268">
        <v>157902288.36000001</v>
      </c>
      <c r="H396" s="268">
        <v>0</v>
      </c>
      <c r="I396" s="59" t="e">
        <f>IF(A396=#REF!,TRUE,FALSE)</f>
        <v>#REF!</v>
      </c>
      <c r="J396" s="268" t="e">
        <f>#REF!-SUMM!G396</f>
        <v>#REF!</v>
      </c>
      <c r="K396" s="268" t="e">
        <f>#REF!-SUMM!H396</f>
        <v>#REF!</v>
      </c>
      <c r="O396" s="73" t="e">
        <f>G396-#REF!</f>
        <v>#REF!</v>
      </c>
      <c r="P396" s="73" t="e">
        <f>H396-#REF!</f>
        <v>#REF!</v>
      </c>
    </row>
    <row r="397" spans="1:16">
      <c r="A397" s="89">
        <v>6813920</v>
      </c>
      <c r="B397" s="59" t="s">
        <v>2113</v>
      </c>
      <c r="C397" s="268">
        <v>0</v>
      </c>
      <c r="D397" s="268">
        <v>0</v>
      </c>
      <c r="E397" s="268">
        <v>431062197</v>
      </c>
      <c r="F397" s="268">
        <v>760629.98</v>
      </c>
      <c r="G397" s="268">
        <v>430301567.01999998</v>
      </c>
      <c r="H397" s="268">
        <v>0</v>
      </c>
      <c r="I397" s="59" t="e">
        <f>IF(A397=#REF!,TRUE,FALSE)</f>
        <v>#REF!</v>
      </c>
      <c r="J397" s="268" t="e">
        <f>#REF!-SUMM!G397</f>
        <v>#REF!</v>
      </c>
      <c r="K397" s="268" t="e">
        <f>#REF!-SUMM!H397</f>
        <v>#REF!</v>
      </c>
      <c r="O397" s="73" t="e">
        <f>G397-#REF!</f>
        <v>#REF!</v>
      </c>
      <c r="P397" s="73" t="e">
        <f>H397-#REF!</f>
        <v>#REF!</v>
      </c>
    </row>
    <row r="398" spans="1:16">
      <c r="A398" s="89">
        <v>6815920</v>
      </c>
      <c r="B398" s="59" t="s">
        <v>2114</v>
      </c>
      <c r="C398" s="268">
        <v>0</v>
      </c>
      <c r="D398" s="268">
        <v>0</v>
      </c>
      <c r="E398" s="268">
        <v>9157254</v>
      </c>
      <c r="F398" s="268">
        <v>3992.19</v>
      </c>
      <c r="G398" s="268">
        <v>9153261.8100000005</v>
      </c>
      <c r="H398" s="268">
        <v>0</v>
      </c>
      <c r="I398" s="59" t="e">
        <f>IF(A398=#REF!,TRUE,FALSE)</f>
        <v>#REF!</v>
      </c>
      <c r="J398" s="268" t="e">
        <f>#REF!-SUMM!G398</f>
        <v>#REF!</v>
      </c>
      <c r="K398" s="268" t="e">
        <f>#REF!-SUMM!H398</f>
        <v>#REF!</v>
      </c>
      <c r="O398" s="73" t="e">
        <f>G398-#REF!</f>
        <v>#REF!</v>
      </c>
      <c r="P398" s="73" t="e">
        <f>H398-#REF!</f>
        <v>#REF!</v>
      </c>
    </row>
    <row r="399" spans="1:16">
      <c r="A399" s="89">
        <v>6817485</v>
      </c>
      <c r="B399" s="59" t="s">
        <v>2115</v>
      </c>
      <c r="C399" s="268">
        <v>0</v>
      </c>
      <c r="D399" s="268">
        <v>0</v>
      </c>
      <c r="E399" s="268">
        <v>120017632.89</v>
      </c>
      <c r="F399" s="268"/>
      <c r="G399" s="268">
        <v>120017632.89</v>
      </c>
      <c r="H399" s="268">
        <v>0</v>
      </c>
      <c r="I399" s="59" t="e">
        <f>IF(A399=#REF!,TRUE,FALSE)</f>
        <v>#REF!</v>
      </c>
      <c r="J399" s="268" t="e">
        <f>#REF!-SUMM!G399</f>
        <v>#REF!</v>
      </c>
      <c r="K399" s="268" t="e">
        <f>#REF!-SUMM!H399</f>
        <v>#REF!</v>
      </c>
      <c r="O399" s="73" t="e">
        <f>G399-#REF!</f>
        <v>#REF!</v>
      </c>
      <c r="P399" s="73" t="e">
        <f>H399-#REF!</f>
        <v>#REF!</v>
      </c>
    </row>
    <row r="400" spans="1:16">
      <c r="A400" s="89">
        <v>6818101</v>
      </c>
      <c r="B400" s="59" t="s">
        <v>2116</v>
      </c>
      <c r="C400" s="268">
        <v>0</v>
      </c>
      <c r="D400" s="268">
        <v>0</v>
      </c>
      <c r="E400" s="268">
        <v>3771778</v>
      </c>
      <c r="F400" s="268">
        <v>1229.53</v>
      </c>
      <c r="G400" s="268">
        <v>3770548.47</v>
      </c>
      <c r="H400" s="268">
        <v>0</v>
      </c>
      <c r="I400" s="59" t="e">
        <f>IF(A400=#REF!,TRUE,FALSE)</f>
        <v>#REF!</v>
      </c>
      <c r="J400" s="268" t="e">
        <f>#REF!-SUMM!G400</f>
        <v>#REF!</v>
      </c>
      <c r="K400" s="268" t="e">
        <f>#REF!-SUMM!H400</f>
        <v>#REF!</v>
      </c>
      <c r="O400" s="73" t="e">
        <f>G400-#REF!</f>
        <v>#REF!</v>
      </c>
      <c r="P400" s="73" t="e">
        <f>H400-#REF!</f>
        <v>#REF!</v>
      </c>
    </row>
    <row r="401" spans="1:16" s="272" customFormat="1">
      <c r="A401" s="271">
        <v>6818201</v>
      </c>
      <c r="B401" s="272" t="s">
        <v>2117</v>
      </c>
      <c r="C401" s="273">
        <v>0</v>
      </c>
      <c r="D401" s="273">
        <v>0</v>
      </c>
      <c r="E401" s="273">
        <v>16599456</v>
      </c>
      <c r="F401" s="273">
        <v>15398.46</v>
      </c>
      <c r="G401" s="273">
        <v>16584057.539999999</v>
      </c>
      <c r="H401" s="273">
        <v>0</v>
      </c>
      <c r="I401" s="59" t="e">
        <f>IF(A401=#REF!,TRUE,FALSE)</f>
        <v>#REF!</v>
      </c>
      <c r="J401" s="268" t="e">
        <f>#REF!-SUMM!G401</f>
        <v>#REF!</v>
      </c>
      <c r="K401" s="268" t="e">
        <f>#REF!-SUMM!H401</f>
        <v>#REF!</v>
      </c>
      <c r="L401" s="277"/>
      <c r="M401" s="277"/>
      <c r="N401" s="277"/>
      <c r="O401" s="73" t="e">
        <f>G401-#REF!</f>
        <v>#REF!</v>
      </c>
      <c r="P401" s="73" t="e">
        <f>H401-#REF!</f>
        <v>#REF!</v>
      </c>
    </row>
    <row r="402" spans="1:16">
      <c r="A402" s="89">
        <v>6818485</v>
      </c>
      <c r="B402" s="59" t="s">
        <v>556</v>
      </c>
      <c r="C402" s="268">
        <v>0</v>
      </c>
      <c r="D402" s="268">
        <v>0</v>
      </c>
      <c r="E402" s="268">
        <v>172722</v>
      </c>
      <c r="G402" s="268">
        <v>172722</v>
      </c>
      <c r="H402" s="268">
        <v>0</v>
      </c>
      <c r="I402" s="59" t="e">
        <f>IF(A402=#REF!,TRUE,FALSE)</f>
        <v>#REF!</v>
      </c>
      <c r="J402" s="268" t="e">
        <f>#REF!-SUMM!G402</f>
        <v>#REF!</v>
      </c>
      <c r="K402" s="268" t="e">
        <f>#REF!-SUMM!H402</f>
        <v>#REF!</v>
      </c>
      <c r="O402" s="73" t="e">
        <f>G402-#REF!</f>
        <v>#REF!</v>
      </c>
      <c r="P402" s="73" t="e">
        <f>H402-#REF!</f>
        <v>#REF!</v>
      </c>
    </row>
    <row r="403" spans="1:16">
      <c r="A403" s="89">
        <v>6818801</v>
      </c>
      <c r="B403" s="59" t="s">
        <v>2162</v>
      </c>
      <c r="C403" s="268">
        <v>0</v>
      </c>
      <c r="D403" s="268">
        <v>0</v>
      </c>
      <c r="E403" s="268">
        <v>19673331.23</v>
      </c>
      <c r="F403" s="268">
        <v>19673331.23</v>
      </c>
      <c r="G403" s="268">
        <v>0</v>
      </c>
      <c r="H403" s="268">
        <v>0</v>
      </c>
      <c r="I403" s="59" t="e">
        <f>IF(A403=#REF!,TRUE,FALSE)</f>
        <v>#REF!</v>
      </c>
      <c r="J403" s="268" t="e">
        <f>#REF!-SUMM!G403</f>
        <v>#REF!</v>
      </c>
      <c r="K403" s="268" t="e">
        <f>#REF!-SUMM!H403</f>
        <v>#REF!</v>
      </c>
      <c r="O403" s="73" t="e">
        <f>G403-#REF!</f>
        <v>#REF!</v>
      </c>
      <c r="P403" s="73" t="e">
        <f>H403-#REF!</f>
        <v>#REF!</v>
      </c>
    </row>
    <row r="404" spans="1:16">
      <c r="A404" s="89">
        <v>6818802</v>
      </c>
      <c r="B404" s="59" t="s">
        <v>2163</v>
      </c>
      <c r="C404" s="268">
        <v>0</v>
      </c>
      <c r="D404" s="268">
        <v>0</v>
      </c>
      <c r="E404" s="268">
        <v>21115</v>
      </c>
      <c r="F404" s="268">
        <v>21115</v>
      </c>
      <c r="G404" s="268">
        <v>0</v>
      </c>
      <c r="H404" s="268">
        <v>0</v>
      </c>
      <c r="I404" s="59" t="e">
        <f>IF(A404=#REF!,TRUE,FALSE)</f>
        <v>#REF!</v>
      </c>
      <c r="J404" s="268" t="e">
        <f>#REF!-SUMM!G404</f>
        <v>#REF!</v>
      </c>
      <c r="K404" s="268" t="e">
        <f>#REF!-SUMM!H404</f>
        <v>#REF!</v>
      </c>
      <c r="O404" s="73" t="e">
        <f>G404-#REF!</f>
        <v>#REF!</v>
      </c>
      <c r="P404" s="73" t="e">
        <f>H404-#REF!</f>
        <v>#REF!</v>
      </c>
    </row>
    <row r="405" spans="1:16">
      <c r="A405" s="89">
        <v>6871921</v>
      </c>
      <c r="B405" s="59" t="s">
        <v>3142</v>
      </c>
      <c r="C405" s="268">
        <v>0</v>
      </c>
      <c r="D405" s="268">
        <v>0</v>
      </c>
      <c r="E405" s="268">
        <v>88117752</v>
      </c>
      <c r="G405" s="268">
        <v>88117752</v>
      </c>
      <c r="H405" s="268">
        <v>0</v>
      </c>
      <c r="I405" s="59" t="e">
        <f>IF(A405=#REF!,TRUE,FALSE)</f>
        <v>#REF!</v>
      </c>
      <c r="J405" s="268" t="e">
        <f>#REF!-SUMM!G405</f>
        <v>#REF!</v>
      </c>
      <c r="K405" s="268" t="e">
        <f>#REF!-SUMM!H405</f>
        <v>#REF!</v>
      </c>
      <c r="O405" s="73" t="e">
        <f>G405-#REF!</f>
        <v>#REF!</v>
      </c>
      <c r="P405" s="73" t="e">
        <f>H405-#REF!</f>
        <v>#REF!</v>
      </c>
    </row>
    <row r="406" spans="1:16">
      <c r="A406" s="89">
        <v>6872922</v>
      </c>
      <c r="B406" s="59" t="s">
        <v>3143</v>
      </c>
      <c r="C406" s="268">
        <v>0</v>
      </c>
      <c r="D406" s="268">
        <v>0</v>
      </c>
      <c r="E406" s="268">
        <v>242632</v>
      </c>
      <c r="F406" s="268"/>
      <c r="G406" s="268">
        <v>242632</v>
      </c>
      <c r="H406" s="268">
        <v>0</v>
      </c>
      <c r="I406" s="59" t="e">
        <f>IF(A406=#REF!,TRUE,FALSE)</f>
        <v>#REF!</v>
      </c>
      <c r="J406" s="268" t="e">
        <f>#REF!-SUMM!G406</f>
        <v>#REF!</v>
      </c>
      <c r="K406" s="268" t="e">
        <f>#REF!-SUMM!H406</f>
        <v>#REF!</v>
      </c>
      <c r="O406" s="73" t="e">
        <f>G406-#REF!</f>
        <v>#REF!</v>
      </c>
      <c r="P406" s="73" t="e">
        <f>H406-#REF!</f>
        <v>#REF!</v>
      </c>
    </row>
    <row r="407" spans="1:16">
      <c r="A407" s="89">
        <v>6890001</v>
      </c>
      <c r="B407" s="59" t="s">
        <v>2118</v>
      </c>
      <c r="C407" s="268">
        <v>0</v>
      </c>
      <c r="D407" s="268">
        <v>0</v>
      </c>
      <c r="E407" s="268">
        <v>17699234.98</v>
      </c>
      <c r="F407" s="268"/>
      <c r="G407" s="268">
        <v>17699234.98</v>
      </c>
      <c r="H407" s="268">
        <v>0</v>
      </c>
      <c r="I407" s="59" t="e">
        <f>IF(A407=#REF!,TRUE,FALSE)</f>
        <v>#REF!</v>
      </c>
      <c r="J407" s="268" t="e">
        <f>#REF!-SUMM!G407</f>
        <v>#REF!</v>
      </c>
      <c r="K407" s="268" t="e">
        <f>#REF!-SUMM!H407</f>
        <v>#REF!</v>
      </c>
      <c r="O407" s="73" t="e">
        <f>G407-#REF!</f>
        <v>#REF!</v>
      </c>
      <c r="P407" s="73" t="e">
        <f>H407-#REF!</f>
        <v>#REF!</v>
      </c>
    </row>
    <row r="408" spans="1:16">
      <c r="C408" s="268"/>
      <c r="D408" s="268"/>
      <c r="E408" s="268"/>
      <c r="F408" s="268"/>
      <c r="G408" s="268"/>
      <c r="H408" s="268"/>
      <c r="I408" s="59" t="e">
        <f>IF(A408=#REF!,TRUE,FALSE)</f>
        <v>#REF!</v>
      </c>
      <c r="J408" s="268" t="e">
        <f>#REF!-SUMM!G408</f>
        <v>#REF!</v>
      </c>
      <c r="K408" s="268" t="e">
        <f>#REF!-SUMM!H408</f>
        <v>#REF!</v>
      </c>
      <c r="O408" s="73" t="e">
        <f>G408-#REF!</f>
        <v>#REF!</v>
      </c>
      <c r="P408" s="73" t="e">
        <f>H408-#REF!</f>
        <v>#REF!</v>
      </c>
    </row>
    <row r="409" spans="1:16">
      <c r="C409" s="268"/>
      <c r="D409" s="268"/>
      <c r="E409" s="268"/>
      <c r="F409" s="268"/>
      <c r="G409" s="268"/>
      <c r="H409" s="268"/>
      <c r="I409" s="59" t="e">
        <f>IF(A409=#REF!,TRUE,FALSE)</f>
        <v>#REF!</v>
      </c>
      <c r="J409" s="268" t="e">
        <f>#REF!-SUMM!G409</f>
        <v>#REF!</v>
      </c>
      <c r="K409" s="268" t="e">
        <f>#REF!-SUMM!H409</f>
        <v>#REF!</v>
      </c>
      <c r="O409" s="73" t="e">
        <f>G409-#REF!</f>
        <v>#REF!</v>
      </c>
      <c r="P409" s="73" t="e">
        <f>H409-#REF!</f>
        <v>#REF!</v>
      </c>
    </row>
    <row r="410" spans="1:16">
      <c r="A410" s="89">
        <v>7011002</v>
      </c>
      <c r="B410" s="59" t="s">
        <v>751</v>
      </c>
      <c r="C410" s="268">
        <v>0</v>
      </c>
      <c r="D410" s="268">
        <v>0</v>
      </c>
      <c r="E410" s="268">
        <v>14360743.52</v>
      </c>
      <c r="F410" s="268">
        <v>2560223482.8499999</v>
      </c>
      <c r="G410" s="268">
        <v>0</v>
      </c>
      <c r="H410" s="268">
        <v>2545862739.3299999</v>
      </c>
      <c r="I410" s="59" t="e">
        <f>IF(A410=#REF!,TRUE,FALSE)</f>
        <v>#REF!</v>
      </c>
      <c r="J410" s="268" t="e">
        <f>#REF!-SUMM!G410</f>
        <v>#REF!</v>
      </c>
      <c r="K410" s="268" t="e">
        <f>#REF!-SUMM!H410</f>
        <v>#REF!</v>
      </c>
      <c r="O410" s="73" t="e">
        <f>G410-#REF!</f>
        <v>#REF!</v>
      </c>
      <c r="P410" s="73" t="e">
        <f>H410-#REF!</f>
        <v>#REF!</v>
      </c>
    </row>
    <row r="411" spans="1:16">
      <c r="A411" s="89">
        <v>7011004</v>
      </c>
      <c r="B411" s="59" t="s">
        <v>752</v>
      </c>
      <c r="C411" s="268">
        <v>0</v>
      </c>
      <c r="D411" s="268">
        <v>0</v>
      </c>
      <c r="E411" s="268"/>
      <c r="F411" s="268">
        <v>2894571386.8800001</v>
      </c>
      <c r="G411" s="268">
        <v>0</v>
      </c>
      <c r="H411" s="268">
        <v>2894571386.8800001</v>
      </c>
      <c r="I411" s="59" t="e">
        <f>IF(A411=#REF!,TRUE,FALSE)</f>
        <v>#REF!</v>
      </c>
      <c r="J411" s="268" t="e">
        <f>#REF!-SUMM!G411</f>
        <v>#REF!</v>
      </c>
      <c r="K411" s="268" t="e">
        <f>#REF!-SUMM!H411</f>
        <v>#REF!</v>
      </c>
      <c r="O411" s="73" t="e">
        <f>G411-#REF!</f>
        <v>#REF!</v>
      </c>
      <c r="P411" s="73" t="e">
        <f>H411-#REF!</f>
        <v>#REF!</v>
      </c>
    </row>
    <row r="412" spans="1:16">
      <c r="A412" s="89">
        <v>7011007</v>
      </c>
      <c r="B412" s="59" t="s">
        <v>473</v>
      </c>
      <c r="C412" s="268">
        <v>0</v>
      </c>
      <c r="D412" s="268">
        <v>0</v>
      </c>
      <c r="E412" s="268"/>
      <c r="F412" s="59">
        <v>137656561.40000001</v>
      </c>
      <c r="G412" s="268">
        <v>0</v>
      </c>
      <c r="H412" s="268">
        <v>137656561.40000001</v>
      </c>
      <c r="I412" s="59" t="e">
        <f>IF(A412=#REF!,TRUE,FALSE)</f>
        <v>#REF!</v>
      </c>
      <c r="J412" s="268" t="e">
        <f>#REF!-SUMM!G412</f>
        <v>#REF!</v>
      </c>
      <c r="K412" s="268" t="e">
        <f>#REF!-SUMM!H412</f>
        <v>#REF!</v>
      </c>
      <c r="O412" s="73" t="e">
        <f>G412-#REF!</f>
        <v>#REF!</v>
      </c>
      <c r="P412" s="73" t="e">
        <f>H412-#REF!</f>
        <v>#REF!</v>
      </c>
    </row>
    <row r="413" spans="1:16">
      <c r="A413" s="89">
        <v>7011102</v>
      </c>
      <c r="B413" s="59" t="s">
        <v>282</v>
      </c>
      <c r="C413" s="268">
        <v>0</v>
      </c>
      <c r="D413" s="268">
        <v>0</v>
      </c>
      <c r="E413" s="268"/>
      <c r="F413" s="59">
        <v>590141605.10000002</v>
      </c>
      <c r="G413" s="268">
        <v>0</v>
      </c>
      <c r="H413" s="268">
        <v>590141605.10000002</v>
      </c>
      <c r="I413" s="59" t="e">
        <f>IF(A413=#REF!,TRUE,FALSE)</f>
        <v>#REF!</v>
      </c>
      <c r="J413" s="268" t="e">
        <f>#REF!-SUMM!G413</f>
        <v>#REF!</v>
      </c>
      <c r="K413" s="268" t="e">
        <f>#REF!-SUMM!H413</f>
        <v>#REF!</v>
      </c>
      <c r="O413" s="73" t="e">
        <f>G413-#REF!</f>
        <v>#REF!</v>
      </c>
      <c r="P413" s="73" t="e">
        <f>H413-#REF!</f>
        <v>#REF!</v>
      </c>
    </row>
    <row r="414" spans="1:16">
      <c r="A414" s="89">
        <v>7011104</v>
      </c>
      <c r="B414" s="59" t="s">
        <v>541</v>
      </c>
      <c r="C414" s="268">
        <v>0</v>
      </c>
      <c r="D414" s="268">
        <v>0</v>
      </c>
      <c r="E414" s="268"/>
      <c r="F414" s="59">
        <v>76068272.189999998</v>
      </c>
      <c r="G414" s="268">
        <v>0</v>
      </c>
      <c r="H414" s="268">
        <v>76068272.189999998</v>
      </c>
      <c r="I414" s="59" t="e">
        <f>IF(A414=#REF!,TRUE,FALSE)</f>
        <v>#REF!</v>
      </c>
      <c r="J414" s="268" t="e">
        <f>#REF!-SUMM!G414</f>
        <v>#REF!</v>
      </c>
      <c r="K414" s="268" t="e">
        <f>#REF!-SUMM!H414</f>
        <v>#REF!</v>
      </c>
      <c r="O414" s="73" t="e">
        <f>G414-#REF!</f>
        <v>#REF!</v>
      </c>
      <c r="P414" s="73" t="e">
        <f>H414-#REF!</f>
        <v>#REF!</v>
      </c>
    </row>
    <row r="415" spans="1:16">
      <c r="A415" s="89">
        <v>7021003</v>
      </c>
      <c r="B415" s="59" t="s">
        <v>474</v>
      </c>
      <c r="C415" s="268">
        <v>0</v>
      </c>
      <c r="D415" s="268">
        <v>0</v>
      </c>
      <c r="E415" s="268"/>
      <c r="F415" s="268">
        <v>159527920</v>
      </c>
      <c r="G415" s="268">
        <v>0</v>
      </c>
      <c r="H415" s="268">
        <v>159527920</v>
      </c>
      <c r="I415" s="59" t="e">
        <f>IF(A415=#REF!,TRUE,FALSE)</f>
        <v>#REF!</v>
      </c>
      <c r="J415" s="268" t="e">
        <f>#REF!-SUMM!G415</f>
        <v>#REF!</v>
      </c>
      <c r="K415" s="268" t="e">
        <f>#REF!-SUMM!H415</f>
        <v>#REF!</v>
      </c>
      <c r="O415" s="73" t="e">
        <f>G415-#REF!</f>
        <v>#REF!</v>
      </c>
      <c r="P415" s="73" t="e">
        <f>H415-#REF!</f>
        <v>#REF!</v>
      </c>
    </row>
    <row r="416" spans="1:16">
      <c r="A416" s="89">
        <v>7021103</v>
      </c>
      <c r="B416" s="59" t="s">
        <v>3141</v>
      </c>
      <c r="C416" s="268">
        <v>0</v>
      </c>
      <c r="D416" s="268">
        <v>0</v>
      </c>
      <c r="F416" s="268">
        <v>332646350.50999999</v>
      </c>
      <c r="G416" s="268">
        <v>0</v>
      </c>
      <c r="H416" s="268">
        <v>332646350.50999999</v>
      </c>
      <c r="I416" s="59" t="e">
        <f>IF(A416=#REF!,TRUE,FALSE)</f>
        <v>#REF!</v>
      </c>
      <c r="J416" s="268" t="e">
        <f>#REF!-SUMM!G416</f>
        <v>#REF!</v>
      </c>
      <c r="K416" s="268" t="e">
        <f>#REF!-SUMM!H416</f>
        <v>#REF!</v>
      </c>
      <c r="O416" s="73" t="e">
        <f>G416-#REF!</f>
        <v>#REF!</v>
      </c>
      <c r="P416" s="73" t="e">
        <f>H416-#REF!</f>
        <v>#REF!</v>
      </c>
    </row>
    <row r="417" spans="1:16">
      <c r="A417" s="89">
        <v>7081004</v>
      </c>
      <c r="B417" s="59" t="s">
        <v>753</v>
      </c>
      <c r="C417" s="268">
        <v>0</v>
      </c>
      <c r="D417" s="268">
        <v>0</v>
      </c>
      <c r="F417" s="268">
        <v>436777493.62</v>
      </c>
      <c r="G417" s="268">
        <v>0</v>
      </c>
      <c r="H417" s="268">
        <v>436777493.62</v>
      </c>
      <c r="I417" s="59" t="e">
        <f>IF(A417=#REF!,TRUE,FALSE)</f>
        <v>#REF!</v>
      </c>
      <c r="J417" s="268" t="e">
        <f>#REF!-SUMM!G417</f>
        <v>#REF!</v>
      </c>
      <c r="K417" s="268" t="e">
        <f>#REF!-SUMM!H417</f>
        <v>#REF!</v>
      </c>
      <c r="O417" s="73" t="e">
        <f>G417-#REF!</f>
        <v>#REF!</v>
      </c>
      <c r="P417" s="73" t="e">
        <f>H417-#REF!</f>
        <v>#REF!</v>
      </c>
    </row>
    <row r="418" spans="1:16">
      <c r="A418" s="89">
        <v>7111001</v>
      </c>
      <c r="B418" s="59" t="s">
        <v>2119</v>
      </c>
      <c r="C418" s="268">
        <v>0</v>
      </c>
      <c r="D418" s="268">
        <v>0</v>
      </c>
      <c r="E418" s="268">
        <v>370781553.19</v>
      </c>
      <c r="F418" s="268">
        <v>395868631.94999999</v>
      </c>
      <c r="G418" s="268">
        <v>0</v>
      </c>
      <c r="H418" s="268">
        <f>F418-E418</f>
        <v>25087078.75999999</v>
      </c>
      <c r="I418" s="59" t="e">
        <f>IF(A418=#REF!,TRUE,FALSE)</f>
        <v>#REF!</v>
      </c>
      <c r="J418" s="268" t="e">
        <f>#REF!-SUMM!G418</f>
        <v>#REF!</v>
      </c>
      <c r="K418" s="268" t="e">
        <f>#REF!-SUMM!H418</f>
        <v>#REF!</v>
      </c>
      <c r="L418" s="268">
        <v>6338018.3402128108</v>
      </c>
      <c r="O418" s="73" t="e">
        <f>G418-#REF!</f>
        <v>#REF!</v>
      </c>
      <c r="P418" s="73" t="e">
        <f>H418-#REF!</f>
        <v>#REF!</v>
      </c>
    </row>
    <row r="419" spans="1:16">
      <c r="A419" s="89">
        <v>7111004</v>
      </c>
      <c r="B419" s="59" t="s">
        <v>2120</v>
      </c>
      <c r="C419" s="268">
        <v>0</v>
      </c>
      <c r="D419" s="268">
        <v>0</v>
      </c>
      <c r="E419" s="268">
        <v>15005961.82</v>
      </c>
      <c r="F419" s="268">
        <v>13792582.720000001</v>
      </c>
      <c r="G419" s="268">
        <f>E419-F419</f>
        <v>1213379.0999999996</v>
      </c>
      <c r="H419" s="268">
        <v>0</v>
      </c>
      <c r="I419" s="59" t="e">
        <f>IF(A419=#REF!,TRUE,FALSE)</f>
        <v>#REF!</v>
      </c>
      <c r="J419" s="268" t="e">
        <f>#REF!-SUMM!G419</f>
        <v>#REF!</v>
      </c>
      <c r="K419" s="268" t="e">
        <f>#REF!-SUMM!H419</f>
        <v>#REF!</v>
      </c>
      <c r="L419" s="268">
        <v>242432.48381281679</v>
      </c>
      <c r="O419" s="73" t="e">
        <f>G419-#REF!</f>
        <v>#REF!</v>
      </c>
      <c r="P419" s="73" t="e">
        <f>H419-#REF!</f>
        <v>#REF!</v>
      </c>
    </row>
    <row r="420" spans="1:16">
      <c r="A420" s="89">
        <v>7111005</v>
      </c>
      <c r="B420" s="59" t="s">
        <v>2121</v>
      </c>
      <c r="C420" s="268">
        <v>0</v>
      </c>
      <c r="D420" s="268">
        <v>0</v>
      </c>
      <c r="E420" s="268">
        <v>256896083.87</v>
      </c>
      <c r="F420" s="268">
        <v>262800358.16</v>
      </c>
      <c r="G420" s="268">
        <v>0</v>
      </c>
      <c r="H420" s="268">
        <f>F420-E420</f>
        <v>5904274.2899999917</v>
      </c>
      <c r="I420" s="59" t="e">
        <f>IF(A420=#REF!,TRUE,FALSE)</f>
        <v>#REF!</v>
      </c>
      <c r="J420" s="268" t="e">
        <f>#REF!-SUMM!G420</f>
        <v>#REF!</v>
      </c>
      <c r="K420" s="268" t="e">
        <f>#REF!-SUMM!H420</f>
        <v>#REF!</v>
      </c>
      <c r="L420" s="268">
        <v>-5102207.9745721482</v>
      </c>
      <c r="O420" s="73" t="e">
        <f>G420-#REF!</f>
        <v>#REF!</v>
      </c>
      <c r="P420" s="73" t="e">
        <f>H420-#REF!</f>
        <v>#REF!</v>
      </c>
    </row>
    <row r="421" spans="1:16">
      <c r="A421" s="89">
        <v>7111007</v>
      </c>
      <c r="B421" s="59" t="s">
        <v>2122</v>
      </c>
      <c r="C421" s="268">
        <v>0</v>
      </c>
      <c r="D421" s="268">
        <v>0</v>
      </c>
      <c r="E421" s="268">
        <v>136694209.13999999</v>
      </c>
      <c r="F421" s="268">
        <v>143247724.34999999</v>
      </c>
      <c r="G421" s="268">
        <v>0</v>
      </c>
      <c r="H421" s="268">
        <f>F421-E421</f>
        <v>6553515.2100000083</v>
      </c>
      <c r="I421" s="59" t="e">
        <f>IF(A421=#REF!,TRUE,FALSE)</f>
        <v>#REF!</v>
      </c>
      <c r="J421" s="268" t="e">
        <f>#REF!-SUMM!G421</f>
        <v>#REF!</v>
      </c>
      <c r="K421" s="268" t="e">
        <f>#REF!-SUMM!H421</f>
        <v>#REF!</v>
      </c>
      <c r="L421" s="268">
        <v>2195909.0611925498</v>
      </c>
      <c r="O421" s="73" t="e">
        <f>G421-#REF!</f>
        <v>#REF!</v>
      </c>
      <c r="P421" s="73" t="e">
        <f>H421-#REF!</f>
        <v>#REF!</v>
      </c>
    </row>
    <row r="422" spans="1:16">
      <c r="A422" s="89">
        <v>7111008</v>
      </c>
      <c r="B422" s="59" t="s">
        <v>2123</v>
      </c>
      <c r="C422" s="268">
        <v>0</v>
      </c>
      <c r="D422" s="268">
        <v>0</v>
      </c>
      <c r="E422" s="268">
        <v>176948457.61000001</v>
      </c>
      <c r="F422" s="268">
        <v>168855665.44</v>
      </c>
      <c r="G422" s="268">
        <f>E422-F422</f>
        <v>8092792.1700000167</v>
      </c>
      <c r="H422" s="268">
        <v>0</v>
      </c>
      <c r="I422" s="59" t="e">
        <f>IF(A422=#REF!,TRUE,FALSE)</f>
        <v>#REF!</v>
      </c>
      <c r="J422" s="268" t="e">
        <f>#REF!-SUMM!G422</f>
        <v>#REF!</v>
      </c>
      <c r="K422" s="268" t="e">
        <f>#REF!-SUMM!H422</f>
        <v>#REF!</v>
      </c>
      <c r="L422" s="268">
        <v>96412.291310472414</v>
      </c>
      <c r="O422" s="73" t="e">
        <f>G422-#REF!</f>
        <v>#REF!</v>
      </c>
      <c r="P422" s="73" t="e">
        <f>H422-#REF!</f>
        <v>#REF!</v>
      </c>
    </row>
    <row r="423" spans="1:16">
      <c r="A423" s="89">
        <v>7111009</v>
      </c>
      <c r="B423" s="59" t="s">
        <v>756</v>
      </c>
      <c r="C423" s="268">
        <v>0</v>
      </c>
      <c r="D423" s="268">
        <v>0</v>
      </c>
      <c r="E423" s="268">
        <v>2078125305</v>
      </c>
      <c r="F423" s="268">
        <v>2189875650</v>
      </c>
      <c r="G423" s="268">
        <v>0</v>
      </c>
      <c r="H423" s="268">
        <f>F423-E423</f>
        <v>111750345</v>
      </c>
      <c r="I423" s="59" t="e">
        <f>IF(A423=#REF!,TRUE,FALSE)</f>
        <v>#REF!</v>
      </c>
      <c r="J423" s="268" t="e">
        <f>#REF!-SUMM!G423</f>
        <v>#REF!</v>
      </c>
      <c r="K423" s="268" t="e">
        <f>#REF!-SUMM!H423</f>
        <v>#REF!</v>
      </c>
      <c r="L423" s="268">
        <v>-1501074.3786873817</v>
      </c>
      <c r="O423" s="73" t="e">
        <f>G423-#REF!</f>
        <v>#REF!</v>
      </c>
      <c r="P423" s="73" t="e">
        <f>H423-#REF!</f>
        <v>#REF!</v>
      </c>
    </row>
    <row r="424" spans="1:16">
      <c r="A424" s="89">
        <v>7121001</v>
      </c>
      <c r="B424" s="59" t="s">
        <v>757</v>
      </c>
      <c r="C424" s="268">
        <v>0</v>
      </c>
      <c r="D424" s="268">
        <v>0</v>
      </c>
      <c r="E424" s="268">
        <v>854343339</v>
      </c>
      <c r="F424" s="268">
        <v>821485764</v>
      </c>
      <c r="G424" s="268">
        <f>E424-F424</f>
        <v>32857575</v>
      </c>
      <c r="H424" s="268">
        <v>0</v>
      </c>
      <c r="I424" s="59" t="e">
        <f>IF(A424=#REF!,TRUE,FALSE)</f>
        <v>#REF!</v>
      </c>
      <c r="J424" s="268" t="e">
        <f>#REF!-SUMM!G424</f>
        <v>#REF!</v>
      </c>
      <c r="K424" s="268" t="e">
        <f>#REF!-SUMM!H424</f>
        <v>#REF!</v>
      </c>
      <c r="L424" s="268">
        <v>3790579.9450824261</v>
      </c>
      <c r="O424" s="73" t="e">
        <f>G424-#REF!</f>
        <v>#REF!</v>
      </c>
      <c r="P424" s="73" t="e">
        <f>H424-#REF!</f>
        <v>#REF!</v>
      </c>
    </row>
    <row r="425" spans="1:16">
      <c r="A425" s="89">
        <v>7121002</v>
      </c>
      <c r="B425" s="59" t="s">
        <v>758</v>
      </c>
      <c r="C425" s="268">
        <v>0</v>
      </c>
      <c r="D425" s="268">
        <v>0</v>
      </c>
      <c r="E425" s="268">
        <v>374976349</v>
      </c>
      <c r="F425" s="268">
        <v>382975506</v>
      </c>
      <c r="G425" s="268">
        <v>0</v>
      </c>
      <c r="H425" s="268">
        <f>F425-E425</f>
        <v>7999157</v>
      </c>
      <c r="I425" s="59" t="e">
        <f>IF(A425=#REF!,TRUE,FALSE)</f>
        <v>#REF!</v>
      </c>
      <c r="J425" s="268" t="e">
        <f>#REF!-SUMM!G425</f>
        <v>#REF!</v>
      </c>
      <c r="K425" s="268" t="e">
        <f>#REF!-SUMM!H425</f>
        <v>#REF!</v>
      </c>
      <c r="L425" s="268">
        <v>-1243469.5066111088</v>
      </c>
      <c r="O425" s="73" t="e">
        <f>G425-#REF!</f>
        <v>#REF!</v>
      </c>
      <c r="P425" s="73" t="e">
        <f>H425-#REF!</f>
        <v>#REF!</v>
      </c>
    </row>
    <row r="426" spans="1:16">
      <c r="A426" s="89">
        <v>7121004</v>
      </c>
      <c r="B426" s="59" t="s">
        <v>759</v>
      </c>
      <c r="C426" s="268">
        <v>0</v>
      </c>
      <c r="D426" s="268">
        <v>0</v>
      </c>
      <c r="E426" s="268">
        <v>554149486</v>
      </c>
      <c r="F426" s="268">
        <v>561592146</v>
      </c>
      <c r="G426" s="268">
        <v>0</v>
      </c>
      <c r="H426" s="268">
        <f>F426-E426</f>
        <v>7442660</v>
      </c>
      <c r="I426" s="59" t="e">
        <f>IF(A426=#REF!,TRUE,FALSE)</f>
        <v>#REF!</v>
      </c>
      <c r="J426" s="268" t="e">
        <f>#REF!-SUMM!G426</f>
        <v>#REF!</v>
      </c>
      <c r="K426" s="268" t="e">
        <f>#REF!-SUMM!H426</f>
        <v>#REF!</v>
      </c>
      <c r="L426" s="268">
        <v>1531537.7221590281</v>
      </c>
      <c r="O426" s="73" t="e">
        <f>G426-#REF!</f>
        <v>#REF!</v>
      </c>
      <c r="P426" s="73" t="e">
        <f>H426-#REF!</f>
        <v>#REF!</v>
      </c>
    </row>
    <row r="427" spans="1:16">
      <c r="A427" s="89">
        <v>7121007</v>
      </c>
      <c r="B427" s="59" t="s">
        <v>455</v>
      </c>
      <c r="C427" s="268">
        <v>0</v>
      </c>
      <c r="D427" s="268">
        <v>0</v>
      </c>
      <c r="E427" s="268">
        <v>85730397</v>
      </c>
      <c r="F427" s="268">
        <v>93379862</v>
      </c>
      <c r="G427" s="268">
        <v>0</v>
      </c>
      <c r="H427" s="268">
        <f>F427-E427</f>
        <v>7649465</v>
      </c>
      <c r="I427" s="59" t="e">
        <f>IF(A427=#REF!,TRUE,FALSE)</f>
        <v>#REF!</v>
      </c>
      <c r="J427" s="268" t="e">
        <f>#REF!-SUMM!G427</f>
        <v>#REF!</v>
      </c>
      <c r="K427" s="268" t="e">
        <f>#REF!-SUMM!H427</f>
        <v>#REF!</v>
      </c>
      <c r="L427" s="268">
        <v>196702.195190873</v>
      </c>
      <c r="O427" s="73" t="e">
        <f>G427-#REF!</f>
        <v>#REF!</v>
      </c>
      <c r="P427" s="73" t="e">
        <f>H427-#REF!</f>
        <v>#REF!</v>
      </c>
    </row>
    <row r="428" spans="1:16">
      <c r="A428" s="89">
        <v>7671001</v>
      </c>
      <c r="B428" s="59" t="s">
        <v>495</v>
      </c>
      <c r="C428" s="268">
        <v>0</v>
      </c>
      <c r="D428" s="268">
        <v>0</v>
      </c>
      <c r="E428" s="268"/>
      <c r="F428" s="268">
        <v>163369.60000000001</v>
      </c>
      <c r="G428" s="268">
        <v>0</v>
      </c>
      <c r="H428" s="268">
        <v>163369.60000000001</v>
      </c>
      <c r="I428" s="59" t="e">
        <f>IF(A428=#REF!,TRUE,FALSE)</f>
        <v>#REF!</v>
      </c>
      <c r="J428" s="268" t="e">
        <f>#REF!-SUMM!G428</f>
        <v>#REF!</v>
      </c>
      <c r="K428" s="268" t="e">
        <f>#REF!-SUMM!H428</f>
        <v>#REF!</v>
      </c>
      <c r="O428" s="73" t="e">
        <f>G428-#REF!</f>
        <v>#REF!</v>
      </c>
      <c r="P428" s="73" t="e">
        <f>H428-#REF!</f>
        <v>#REF!</v>
      </c>
    </row>
    <row r="429" spans="1:16">
      <c r="A429" s="89">
        <v>7691001</v>
      </c>
      <c r="B429" s="59" t="s">
        <v>760</v>
      </c>
      <c r="C429" s="268">
        <v>0</v>
      </c>
      <c r="D429" s="268">
        <v>0</v>
      </c>
      <c r="E429" s="268">
        <v>8215062.5099999998</v>
      </c>
      <c r="F429" s="268">
        <v>8215062.5099999998</v>
      </c>
      <c r="G429" s="268">
        <v>0</v>
      </c>
      <c r="H429" s="268">
        <v>0</v>
      </c>
      <c r="I429" s="59" t="e">
        <f>IF(A429=#REF!,TRUE,FALSE)</f>
        <v>#REF!</v>
      </c>
      <c r="J429" s="268" t="e">
        <f>#REF!-SUMM!G429</f>
        <v>#REF!</v>
      </c>
      <c r="K429" s="268" t="e">
        <f>#REF!-SUMM!H429</f>
        <v>#REF!</v>
      </c>
      <c r="O429" s="73" t="e">
        <f>G429-#REF!</f>
        <v>#REF!</v>
      </c>
      <c r="P429" s="73" t="e">
        <f>H429-#REF!</f>
        <v>#REF!</v>
      </c>
    </row>
    <row r="430" spans="1:16">
      <c r="A430" s="89">
        <v>7691941</v>
      </c>
      <c r="B430" s="59" t="s">
        <v>525</v>
      </c>
      <c r="C430" s="268">
        <v>0</v>
      </c>
      <c r="D430" s="268">
        <v>0</v>
      </c>
      <c r="E430" s="268">
        <v>10468827</v>
      </c>
      <c r="F430" s="268">
        <v>126573667.68000001</v>
      </c>
      <c r="G430" s="268">
        <v>0</v>
      </c>
      <c r="H430" s="268">
        <v>116104840.68000001</v>
      </c>
      <c r="I430" s="59" t="e">
        <f>IF(A430=#REF!,TRUE,FALSE)</f>
        <v>#REF!</v>
      </c>
      <c r="J430" s="268" t="e">
        <f>#REF!-SUMM!G430</f>
        <v>#REF!</v>
      </c>
      <c r="K430" s="268" t="e">
        <f>#REF!-SUMM!H430</f>
        <v>#REF!</v>
      </c>
      <c r="O430" s="73" t="e">
        <f>G430-#REF!</f>
        <v>#REF!</v>
      </c>
      <c r="P430" s="73" t="e">
        <f>H430-#REF!</f>
        <v>#REF!</v>
      </c>
    </row>
    <row r="431" spans="1:16">
      <c r="A431" s="89">
        <v>7691942</v>
      </c>
      <c r="B431" s="59" t="s">
        <v>526</v>
      </c>
      <c r="C431" s="268">
        <v>0</v>
      </c>
      <c r="D431" s="268">
        <v>0</v>
      </c>
      <c r="E431" s="268">
        <v>394959434</v>
      </c>
      <c r="F431" s="268">
        <v>429118391.73000002</v>
      </c>
      <c r="G431" s="268">
        <v>0</v>
      </c>
      <c r="H431" s="268">
        <f>F431-E431</f>
        <v>34158957.730000019</v>
      </c>
      <c r="I431" s="59" t="e">
        <f>IF(A431=#REF!,TRUE,FALSE)</f>
        <v>#REF!</v>
      </c>
      <c r="J431" s="268" t="e">
        <f>#REF!-SUMM!G431</f>
        <v>#REF!</v>
      </c>
      <c r="K431" s="268" t="e">
        <f>#REF!-SUMM!H431</f>
        <v>#REF!</v>
      </c>
      <c r="O431" s="73" t="e">
        <f>G431-#REF!</f>
        <v>#REF!</v>
      </c>
      <c r="P431" s="73" t="e">
        <f>H431-#REF!</f>
        <v>#REF!</v>
      </c>
    </row>
    <row r="432" spans="1:16">
      <c r="A432" s="89">
        <v>7711001</v>
      </c>
      <c r="B432" s="59" t="s">
        <v>456</v>
      </c>
      <c r="C432" s="268">
        <v>0</v>
      </c>
      <c r="D432" s="268">
        <v>0</v>
      </c>
      <c r="E432" s="268"/>
      <c r="F432" s="268">
        <v>9468749.7300000004</v>
      </c>
      <c r="G432" s="268">
        <v>0</v>
      </c>
      <c r="H432" s="268">
        <v>9468749.7300000004</v>
      </c>
      <c r="I432" s="59" t="e">
        <f>IF(A432=#REF!,TRUE,FALSE)</f>
        <v>#REF!</v>
      </c>
      <c r="J432" s="268" t="e">
        <f>#REF!-SUMM!G432</f>
        <v>#REF!</v>
      </c>
      <c r="K432" s="268" t="e">
        <f>#REF!-SUMM!H432</f>
        <v>#REF!</v>
      </c>
      <c r="O432" s="73" t="e">
        <f>G432-#REF!</f>
        <v>#REF!</v>
      </c>
      <c r="P432" s="73" t="e">
        <f>H432-#REF!</f>
        <v>#REF!</v>
      </c>
    </row>
    <row r="433" spans="1:16">
      <c r="A433" s="89">
        <v>890</v>
      </c>
      <c r="B433" s="59" t="s">
        <v>761</v>
      </c>
      <c r="C433" s="268">
        <v>0.01</v>
      </c>
      <c r="D433" s="268">
        <v>0</v>
      </c>
      <c r="E433" s="59">
        <v>12316276123.42</v>
      </c>
      <c r="F433" s="268">
        <v>12316276123.43</v>
      </c>
      <c r="G433" s="268">
        <v>0</v>
      </c>
      <c r="H433" s="268">
        <v>0</v>
      </c>
      <c r="I433" s="59" t="e">
        <f>IF(A433=#REF!,TRUE,FALSE)</f>
        <v>#REF!</v>
      </c>
      <c r="J433" s="268" t="e">
        <f>#REF!-SUMM!G433</f>
        <v>#REF!</v>
      </c>
      <c r="K433" s="268" t="e">
        <f>#REF!-SUMM!H433</f>
        <v>#REF!</v>
      </c>
      <c r="O433" s="73" t="e">
        <f>G433-#REF!</f>
        <v>#REF!</v>
      </c>
      <c r="P433" s="73" t="e">
        <f>H433-#REF!</f>
        <v>#REF!</v>
      </c>
    </row>
    <row r="434" spans="1:16">
      <c r="C434" s="268"/>
      <c r="D434" s="268"/>
      <c r="F434" s="268"/>
      <c r="G434" s="274">
        <f>SUM(G258:G433)</f>
        <v>8711242095.8899994</v>
      </c>
      <c r="H434" s="274">
        <f>SUM(H258:H433)</f>
        <v>7505534742.0300007</v>
      </c>
      <c r="J434" s="268"/>
      <c r="K434" s="268"/>
    </row>
    <row r="435" spans="1:16">
      <c r="C435" s="268"/>
      <c r="D435" s="268"/>
      <c r="F435" s="268"/>
      <c r="G435" s="274"/>
      <c r="H435" s="274">
        <f>H434-G434</f>
        <v>-1205707353.8599987</v>
      </c>
      <c r="J435" s="268"/>
      <c r="K435" s="268"/>
    </row>
    <row r="436" spans="1:16">
      <c r="C436" s="268"/>
      <c r="D436" s="268"/>
      <c r="F436" s="268"/>
      <c r="G436" s="274"/>
      <c r="H436" s="274">
        <f>H256</f>
        <v>-1205707353.8599892</v>
      </c>
      <c r="J436" s="268"/>
      <c r="K436" s="268"/>
    </row>
    <row r="437" spans="1:16" s="267" customFormat="1">
      <c r="A437" s="266" t="s">
        <v>285</v>
      </c>
      <c r="C437" s="274">
        <v>17436189027.049999</v>
      </c>
      <c r="D437" s="274">
        <v>17436189027.049999</v>
      </c>
      <c r="E437" s="274">
        <v>102787203766.34001</v>
      </c>
      <c r="F437" s="274">
        <v>102787203766.33994</v>
      </c>
      <c r="G437" s="274">
        <v>27001826009.360001</v>
      </c>
      <c r="H437" s="274">
        <v>27001826009.359993</v>
      </c>
      <c r="J437" s="274" t="e">
        <f>#REF!-SUMM!G437</f>
        <v>#REF!</v>
      </c>
      <c r="K437" s="274" t="e">
        <f>#REF!-SUMM!H437</f>
        <v>#REF!</v>
      </c>
      <c r="L437" s="277"/>
      <c r="M437" s="277"/>
      <c r="N437" s="277"/>
    </row>
    <row r="438" spans="1:16" s="267" customFormat="1">
      <c r="A438" s="266"/>
      <c r="C438" s="274"/>
      <c r="D438" s="274"/>
      <c r="E438" s="274">
        <v>102787203766.34</v>
      </c>
      <c r="F438" s="274">
        <v>102787203766.34</v>
      </c>
      <c r="G438" s="274"/>
      <c r="H438" s="274"/>
      <c r="J438" s="274" t="e">
        <f>#REF!-SUMM!G438</f>
        <v>#REF!</v>
      </c>
      <c r="K438" s="274" t="e">
        <f>#REF!-SUMM!H438</f>
        <v>#REF!</v>
      </c>
      <c r="L438" s="277"/>
      <c r="M438" s="277"/>
      <c r="N438" s="277"/>
    </row>
  </sheetData>
  <autoFilter ref="J1:K638"/>
  <mergeCells count="2">
    <mergeCell ref="C6:D6"/>
    <mergeCell ref="G6:H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K53"/>
  <sheetViews>
    <sheetView tabSelected="1" view="pageBreakPreview" zoomScale="110" zoomScaleSheetLayoutView="110" workbookViewId="0">
      <selection activeCell="G15" sqref="G15"/>
    </sheetView>
  </sheetViews>
  <sheetFormatPr defaultRowHeight="12.75"/>
  <cols>
    <col min="1" max="1" width="3.5703125" style="437" customWidth="1"/>
    <col min="2" max="3" width="9.140625" style="437"/>
    <col min="4" max="4" width="9.28515625" style="437" customWidth="1"/>
    <col min="5" max="5" width="11.42578125" style="437" customWidth="1"/>
    <col min="6" max="6" width="12.85546875" style="437" customWidth="1"/>
    <col min="7" max="7" width="5.42578125" style="437" customWidth="1"/>
    <col min="8" max="9" width="9.140625" style="437"/>
    <col min="10" max="10" width="3.140625" style="437" customWidth="1"/>
    <col min="11" max="11" width="9.42578125" style="437" customWidth="1"/>
    <col min="12" max="12" width="1.85546875" style="437" customWidth="1"/>
    <col min="13" max="256" width="9.140625" style="437"/>
    <col min="257" max="257" width="13.5703125" style="437" customWidth="1"/>
    <col min="258" max="259" width="9.140625" style="437"/>
    <col min="260" max="260" width="9.28515625" style="437" customWidth="1"/>
    <col min="261" max="261" width="11.42578125" style="437" customWidth="1"/>
    <col min="262" max="262" width="12.85546875" style="437" customWidth="1"/>
    <col min="263" max="263" width="5.42578125" style="437" customWidth="1"/>
    <col min="264" max="265" width="9.140625" style="437"/>
    <col min="266" max="266" width="3.140625" style="437" customWidth="1"/>
    <col min="267" max="267" width="9.42578125" style="437" customWidth="1"/>
    <col min="268" max="268" width="1.85546875" style="437" customWidth="1"/>
    <col min="269" max="512" width="9.140625" style="437"/>
    <col min="513" max="513" width="13.5703125" style="437" customWidth="1"/>
    <col min="514" max="515" width="9.140625" style="437"/>
    <col min="516" max="516" width="9.28515625" style="437" customWidth="1"/>
    <col min="517" max="517" width="11.42578125" style="437" customWidth="1"/>
    <col min="518" max="518" width="12.85546875" style="437" customWidth="1"/>
    <col min="519" max="519" width="5.42578125" style="437" customWidth="1"/>
    <col min="520" max="521" width="9.140625" style="437"/>
    <col min="522" max="522" width="3.140625" style="437" customWidth="1"/>
    <col min="523" max="523" width="9.42578125" style="437" customWidth="1"/>
    <col min="524" max="524" width="1.85546875" style="437" customWidth="1"/>
    <col min="525" max="768" width="9.140625" style="437"/>
    <col min="769" max="769" width="13.5703125" style="437" customWidth="1"/>
    <col min="770" max="771" width="9.140625" style="437"/>
    <col min="772" max="772" width="9.28515625" style="437" customWidth="1"/>
    <col min="773" max="773" width="11.42578125" style="437" customWidth="1"/>
    <col min="774" max="774" width="12.85546875" style="437" customWidth="1"/>
    <col min="775" max="775" width="5.42578125" style="437" customWidth="1"/>
    <col min="776" max="777" width="9.140625" style="437"/>
    <col min="778" max="778" width="3.140625" style="437" customWidth="1"/>
    <col min="779" max="779" width="9.42578125" style="437" customWidth="1"/>
    <col min="780" max="780" width="1.85546875" style="437" customWidth="1"/>
    <col min="781" max="1024" width="9.140625" style="437"/>
    <col min="1025" max="1025" width="13.5703125" style="437" customWidth="1"/>
    <col min="1026" max="1027" width="9.140625" style="437"/>
    <col min="1028" max="1028" width="9.28515625" style="437" customWidth="1"/>
    <col min="1029" max="1029" width="11.42578125" style="437" customWidth="1"/>
    <col min="1030" max="1030" width="12.85546875" style="437" customWidth="1"/>
    <col min="1031" max="1031" width="5.42578125" style="437" customWidth="1"/>
    <col min="1032" max="1033" width="9.140625" style="437"/>
    <col min="1034" max="1034" width="3.140625" style="437" customWidth="1"/>
    <col min="1035" max="1035" width="9.42578125" style="437" customWidth="1"/>
    <col min="1036" max="1036" width="1.85546875" style="437" customWidth="1"/>
    <col min="1037" max="1280" width="9.140625" style="437"/>
    <col min="1281" max="1281" width="13.5703125" style="437" customWidth="1"/>
    <col min="1282" max="1283" width="9.140625" style="437"/>
    <col min="1284" max="1284" width="9.28515625" style="437" customWidth="1"/>
    <col min="1285" max="1285" width="11.42578125" style="437" customWidth="1"/>
    <col min="1286" max="1286" width="12.85546875" style="437" customWidth="1"/>
    <col min="1287" max="1287" width="5.42578125" style="437" customWidth="1"/>
    <col min="1288" max="1289" width="9.140625" style="437"/>
    <col min="1290" max="1290" width="3.140625" style="437" customWidth="1"/>
    <col min="1291" max="1291" width="9.42578125" style="437" customWidth="1"/>
    <col min="1292" max="1292" width="1.85546875" style="437" customWidth="1"/>
    <col min="1293" max="1536" width="9.140625" style="437"/>
    <col min="1537" max="1537" width="13.5703125" style="437" customWidth="1"/>
    <col min="1538" max="1539" width="9.140625" style="437"/>
    <col min="1540" max="1540" width="9.28515625" style="437" customWidth="1"/>
    <col min="1541" max="1541" width="11.42578125" style="437" customWidth="1"/>
    <col min="1542" max="1542" width="12.85546875" style="437" customWidth="1"/>
    <col min="1543" max="1543" width="5.42578125" style="437" customWidth="1"/>
    <col min="1544" max="1545" width="9.140625" style="437"/>
    <col min="1546" max="1546" width="3.140625" style="437" customWidth="1"/>
    <col min="1547" max="1547" width="9.42578125" style="437" customWidth="1"/>
    <col min="1548" max="1548" width="1.85546875" style="437" customWidth="1"/>
    <col min="1549" max="1792" width="9.140625" style="437"/>
    <col min="1793" max="1793" width="13.5703125" style="437" customWidth="1"/>
    <col min="1794" max="1795" width="9.140625" style="437"/>
    <col min="1796" max="1796" width="9.28515625" style="437" customWidth="1"/>
    <col min="1797" max="1797" width="11.42578125" style="437" customWidth="1"/>
    <col min="1798" max="1798" width="12.85546875" style="437" customWidth="1"/>
    <col min="1799" max="1799" width="5.42578125" style="437" customWidth="1"/>
    <col min="1800" max="1801" width="9.140625" style="437"/>
    <col min="1802" max="1802" width="3.140625" style="437" customWidth="1"/>
    <col min="1803" max="1803" width="9.42578125" style="437" customWidth="1"/>
    <col min="1804" max="1804" width="1.85546875" style="437" customWidth="1"/>
    <col min="1805" max="2048" width="9.140625" style="437"/>
    <col min="2049" max="2049" width="13.5703125" style="437" customWidth="1"/>
    <col min="2050" max="2051" width="9.140625" style="437"/>
    <col min="2052" max="2052" width="9.28515625" style="437" customWidth="1"/>
    <col min="2053" max="2053" width="11.42578125" style="437" customWidth="1"/>
    <col min="2054" max="2054" width="12.85546875" style="437" customWidth="1"/>
    <col min="2055" max="2055" width="5.42578125" style="437" customWidth="1"/>
    <col min="2056" max="2057" width="9.140625" style="437"/>
    <col min="2058" max="2058" width="3.140625" style="437" customWidth="1"/>
    <col min="2059" max="2059" width="9.42578125" style="437" customWidth="1"/>
    <col min="2060" max="2060" width="1.85546875" style="437" customWidth="1"/>
    <col min="2061" max="2304" width="9.140625" style="437"/>
    <col min="2305" max="2305" width="13.5703125" style="437" customWidth="1"/>
    <col min="2306" max="2307" width="9.140625" style="437"/>
    <col min="2308" max="2308" width="9.28515625" style="437" customWidth="1"/>
    <col min="2309" max="2309" width="11.42578125" style="437" customWidth="1"/>
    <col min="2310" max="2310" width="12.85546875" style="437" customWidth="1"/>
    <col min="2311" max="2311" width="5.42578125" style="437" customWidth="1"/>
    <col min="2312" max="2313" width="9.140625" style="437"/>
    <col min="2314" max="2314" width="3.140625" style="437" customWidth="1"/>
    <col min="2315" max="2315" width="9.42578125" style="437" customWidth="1"/>
    <col min="2316" max="2316" width="1.85546875" style="437" customWidth="1"/>
    <col min="2317" max="2560" width="9.140625" style="437"/>
    <col min="2561" max="2561" width="13.5703125" style="437" customWidth="1"/>
    <col min="2562" max="2563" width="9.140625" style="437"/>
    <col min="2564" max="2564" width="9.28515625" style="437" customWidth="1"/>
    <col min="2565" max="2565" width="11.42578125" style="437" customWidth="1"/>
    <col min="2566" max="2566" width="12.85546875" style="437" customWidth="1"/>
    <col min="2567" max="2567" width="5.42578125" style="437" customWidth="1"/>
    <col min="2568" max="2569" width="9.140625" style="437"/>
    <col min="2570" max="2570" width="3.140625" style="437" customWidth="1"/>
    <col min="2571" max="2571" width="9.42578125" style="437" customWidth="1"/>
    <col min="2572" max="2572" width="1.85546875" style="437" customWidth="1"/>
    <col min="2573" max="2816" width="9.140625" style="437"/>
    <col min="2817" max="2817" width="13.5703125" style="437" customWidth="1"/>
    <col min="2818" max="2819" width="9.140625" style="437"/>
    <col min="2820" max="2820" width="9.28515625" style="437" customWidth="1"/>
    <col min="2821" max="2821" width="11.42578125" style="437" customWidth="1"/>
    <col min="2822" max="2822" width="12.85546875" style="437" customWidth="1"/>
    <col min="2823" max="2823" width="5.42578125" style="437" customWidth="1"/>
    <col min="2824" max="2825" width="9.140625" style="437"/>
    <col min="2826" max="2826" width="3.140625" style="437" customWidth="1"/>
    <col min="2827" max="2827" width="9.42578125" style="437" customWidth="1"/>
    <col min="2828" max="2828" width="1.85546875" style="437" customWidth="1"/>
    <col min="2829" max="3072" width="9.140625" style="437"/>
    <col min="3073" max="3073" width="13.5703125" style="437" customWidth="1"/>
    <col min="3074" max="3075" width="9.140625" style="437"/>
    <col min="3076" max="3076" width="9.28515625" style="437" customWidth="1"/>
    <col min="3077" max="3077" width="11.42578125" style="437" customWidth="1"/>
    <col min="3078" max="3078" width="12.85546875" style="437" customWidth="1"/>
    <col min="3079" max="3079" width="5.42578125" style="437" customWidth="1"/>
    <col min="3080" max="3081" width="9.140625" style="437"/>
    <col min="3082" max="3082" width="3.140625" style="437" customWidth="1"/>
    <col min="3083" max="3083" width="9.42578125" style="437" customWidth="1"/>
    <col min="3084" max="3084" width="1.85546875" style="437" customWidth="1"/>
    <col min="3085" max="3328" width="9.140625" style="437"/>
    <col min="3329" max="3329" width="13.5703125" style="437" customWidth="1"/>
    <col min="3330" max="3331" width="9.140625" style="437"/>
    <col min="3332" max="3332" width="9.28515625" style="437" customWidth="1"/>
    <col min="3333" max="3333" width="11.42578125" style="437" customWidth="1"/>
    <col min="3334" max="3334" width="12.85546875" style="437" customWidth="1"/>
    <col min="3335" max="3335" width="5.42578125" style="437" customWidth="1"/>
    <col min="3336" max="3337" width="9.140625" style="437"/>
    <col min="3338" max="3338" width="3.140625" style="437" customWidth="1"/>
    <col min="3339" max="3339" width="9.42578125" style="437" customWidth="1"/>
    <col min="3340" max="3340" width="1.85546875" style="437" customWidth="1"/>
    <col min="3341" max="3584" width="9.140625" style="437"/>
    <col min="3585" max="3585" width="13.5703125" style="437" customWidth="1"/>
    <col min="3586" max="3587" width="9.140625" style="437"/>
    <col min="3588" max="3588" width="9.28515625" style="437" customWidth="1"/>
    <col min="3589" max="3589" width="11.42578125" style="437" customWidth="1"/>
    <col min="3590" max="3590" width="12.85546875" style="437" customWidth="1"/>
    <col min="3591" max="3591" width="5.42578125" style="437" customWidth="1"/>
    <col min="3592" max="3593" width="9.140625" style="437"/>
    <col min="3594" max="3594" width="3.140625" style="437" customWidth="1"/>
    <col min="3595" max="3595" width="9.42578125" style="437" customWidth="1"/>
    <col min="3596" max="3596" width="1.85546875" style="437" customWidth="1"/>
    <col min="3597" max="3840" width="9.140625" style="437"/>
    <col min="3841" max="3841" width="13.5703125" style="437" customWidth="1"/>
    <col min="3842" max="3843" width="9.140625" style="437"/>
    <col min="3844" max="3844" width="9.28515625" style="437" customWidth="1"/>
    <col min="3845" max="3845" width="11.42578125" style="437" customWidth="1"/>
    <col min="3846" max="3846" width="12.85546875" style="437" customWidth="1"/>
    <col min="3847" max="3847" width="5.42578125" style="437" customWidth="1"/>
    <col min="3848" max="3849" width="9.140625" style="437"/>
    <col min="3850" max="3850" width="3.140625" style="437" customWidth="1"/>
    <col min="3851" max="3851" width="9.42578125" style="437" customWidth="1"/>
    <col min="3852" max="3852" width="1.85546875" style="437" customWidth="1"/>
    <col min="3853" max="4096" width="9.140625" style="437"/>
    <col min="4097" max="4097" width="13.5703125" style="437" customWidth="1"/>
    <col min="4098" max="4099" width="9.140625" style="437"/>
    <col min="4100" max="4100" width="9.28515625" style="437" customWidth="1"/>
    <col min="4101" max="4101" width="11.42578125" style="437" customWidth="1"/>
    <col min="4102" max="4102" width="12.85546875" style="437" customWidth="1"/>
    <col min="4103" max="4103" width="5.42578125" style="437" customWidth="1"/>
    <col min="4104" max="4105" width="9.140625" style="437"/>
    <col min="4106" max="4106" width="3.140625" style="437" customWidth="1"/>
    <col min="4107" max="4107" width="9.42578125" style="437" customWidth="1"/>
    <col min="4108" max="4108" width="1.85546875" style="437" customWidth="1"/>
    <col min="4109" max="4352" width="9.140625" style="437"/>
    <col min="4353" max="4353" width="13.5703125" style="437" customWidth="1"/>
    <col min="4354" max="4355" width="9.140625" style="437"/>
    <col min="4356" max="4356" width="9.28515625" style="437" customWidth="1"/>
    <col min="4357" max="4357" width="11.42578125" style="437" customWidth="1"/>
    <col min="4358" max="4358" width="12.85546875" style="437" customWidth="1"/>
    <col min="4359" max="4359" width="5.42578125" style="437" customWidth="1"/>
    <col min="4360" max="4361" width="9.140625" style="437"/>
    <col min="4362" max="4362" width="3.140625" style="437" customWidth="1"/>
    <col min="4363" max="4363" width="9.42578125" style="437" customWidth="1"/>
    <col min="4364" max="4364" width="1.85546875" style="437" customWidth="1"/>
    <col min="4365" max="4608" width="9.140625" style="437"/>
    <col min="4609" max="4609" width="13.5703125" style="437" customWidth="1"/>
    <col min="4610" max="4611" width="9.140625" style="437"/>
    <col min="4612" max="4612" width="9.28515625" style="437" customWidth="1"/>
    <col min="4613" max="4613" width="11.42578125" style="437" customWidth="1"/>
    <col min="4614" max="4614" width="12.85546875" style="437" customWidth="1"/>
    <col min="4615" max="4615" width="5.42578125" style="437" customWidth="1"/>
    <col min="4616" max="4617" width="9.140625" style="437"/>
    <col min="4618" max="4618" width="3.140625" style="437" customWidth="1"/>
    <col min="4619" max="4619" width="9.42578125" style="437" customWidth="1"/>
    <col min="4620" max="4620" width="1.85546875" style="437" customWidth="1"/>
    <col min="4621" max="4864" width="9.140625" style="437"/>
    <col min="4865" max="4865" width="13.5703125" style="437" customWidth="1"/>
    <col min="4866" max="4867" width="9.140625" style="437"/>
    <col min="4868" max="4868" width="9.28515625" style="437" customWidth="1"/>
    <col min="4869" max="4869" width="11.42578125" style="437" customWidth="1"/>
    <col min="4870" max="4870" width="12.85546875" style="437" customWidth="1"/>
    <col min="4871" max="4871" width="5.42578125" style="437" customWidth="1"/>
    <col min="4872" max="4873" width="9.140625" style="437"/>
    <col min="4874" max="4874" width="3.140625" style="437" customWidth="1"/>
    <col min="4875" max="4875" width="9.42578125" style="437" customWidth="1"/>
    <col min="4876" max="4876" width="1.85546875" style="437" customWidth="1"/>
    <col min="4877" max="5120" width="9.140625" style="437"/>
    <col min="5121" max="5121" width="13.5703125" style="437" customWidth="1"/>
    <col min="5122" max="5123" width="9.140625" style="437"/>
    <col min="5124" max="5124" width="9.28515625" style="437" customWidth="1"/>
    <col min="5125" max="5125" width="11.42578125" style="437" customWidth="1"/>
    <col min="5126" max="5126" width="12.85546875" style="437" customWidth="1"/>
    <col min="5127" max="5127" width="5.42578125" style="437" customWidth="1"/>
    <col min="5128" max="5129" width="9.140625" style="437"/>
    <col min="5130" max="5130" width="3.140625" style="437" customWidth="1"/>
    <col min="5131" max="5131" width="9.42578125" style="437" customWidth="1"/>
    <col min="5132" max="5132" width="1.85546875" style="437" customWidth="1"/>
    <col min="5133" max="5376" width="9.140625" style="437"/>
    <col min="5377" max="5377" width="13.5703125" style="437" customWidth="1"/>
    <col min="5378" max="5379" width="9.140625" style="437"/>
    <col min="5380" max="5380" width="9.28515625" style="437" customWidth="1"/>
    <col min="5381" max="5381" width="11.42578125" style="437" customWidth="1"/>
    <col min="5382" max="5382" width="12.85546875" style="437" customWidth="1"/>
    <col min="5383" max="5383" width="5.42578125" style="437" customWidth="1"/>
    <col min="5384" max="5385" width="9.140625" style="437"/>
    <col min="5386" max="5386" width="3.140625" style="437" customWidth="1"/>
    <col min="5387" max="5387" width="9.42578125" style="437" customWidth="1"/>
    <col min="5388" max="5388" width="1.85546875" style="437" customWidth="1"/>
    <col min="5389" max="5632" width="9.140625" style="437"/>
    <col min="5633" max="5633" width="13.5703125" style="437" customWidth="1"/>
    <col min="5634" max="5635" width="9.140625" style="437"/>
    <col min="5636" max="5636" width="9.28515625" style="437" customWidth="1"/>
    <col min="5637" max="5637" width="11.42578125" style="437" customWidth="1"/>
    <col min="5638" max="5638" width="12.85546875" style="437" customWidth="1"/>
    <col min="5639" max="5639" width="5.42578125" style="437" customWidth="1"/>
    <col min="5640" max="5641" width="9.140625" style="437"/>
    <col min="5642" max="5642" width="3.140625" style="437" customWidth="1"/>
    <col min="5643" max="5643" width="9.42578125" style="437" customWidth="1"/>
    <col min="5644" max="5644" width="1.85546875" style="437" customWidth="1"/>
    <col min="5645" max="5888" width="9.140625" style="437"/>
    <col min="5889" max="5889" width="13.5703125" style="437" customWidth="1"/>
    <col min="5890" max="5891" width="9.140625" style="437"/>
    <col min="5892" max="5892" width="9.28515625" style="437" customWidth="1"/>
    <col min="5893" max="5893" width="11.42578125" style="437" customWidth="1"/>
    <col min="5894" max="5894" width="12.85546875" style="437" customWidth="1"/>
    <col min="5895" max="5895" width="5.42578125" style="437" customWidth="1"/>
    <col min="5896" max="5897" width="9.140625" style="437"/>
    <col min="5898" max="5898" width="3.140625" style="437" customWidth="1"/>
    <col min="5899" max="5899" width="9.42578125" style="437" customWidth="1"/>
    <col min="5900" max="5900" width="1.85546875" style="437" customWidth="1"/>
    <col min="5901" max="6144" width="9.140625" style="437"/>
    <col min="6145" max="6145" width="13.5703125" style="437" customWidth="1"/>
    <col min="6146" max="6147" width="9.140625" style="437"/>
    <col min="6148" max="6148" width="9.28515625" style="437" customWidth="1"/>
    <col min="6149" max="6149" width="11.42578125" style="437" customWidth="1"/>
    <col min="6150" max="6150" width="12.85546875" style="437" customWidth="1"/>
    <col min="6151" max="6151" width="5.42578125" style="437" customWidth="1"/>
    <col min="6152" max="6153" width="9.140625" style="437"/>
    <col min="6154" max="6154" width="3.140625" style="437" customWidth="1"/>
    <col min="6155" max="6155" width="9.42578125" style="437" customWidth="1"/>
    <col min="6156" max="6156" width="1.85546875" style="437" customWidth="1"/>
    <col min="6157" max="6400" width="9.140625" style="437"/>
    <col min="6401" max="6401" width="13.5703125" style="437" customWidth="1"/>
    <col min="6402" max="6403" width="9.140625" style="437"/>
    <col min="6404" max="6404" width="9.28515625" style="437" customWidth="1"/>
    <col min="6405" max="6405" width="11.42578125" style="437" customWidth="1"/>
    <col min="6406" max="6406" width="12.85546875" style="437" customWidth="1"/>
    <col min="6407" max="6407" width="5.42578125" style="437" customWidth="1"/>
    <col min="6408" max="6409" width="9.140625" style="437"/>
    <col min="6410" max="6410" width="3.140625" style="437" customWidth="1"/>
    <col min="6411" max="6411" width="9.42578125" style="437" customWidth="1"/>
    <col min="6412" max="6412" width="1.85546875" style="437" customWidth="1"/>
    <col min="6413" max="6656" width="9.140625" style="437"/>
    <col min="6657" max="6657" width="13.5703125" style="437" customWidth="1"/>
    <col min="6658" max="6659" width="9.140625" style="437"/>
    <col min="6660" max="6660" width="9.28515625" style="437" customWidth="1"/>
    <col min="6661" max="6661" width="11.42578125" style="437" customWidth="1"/>
    <col min="6662" max="6662" width="12.85546875" style="437" customWidth="1"/>
    <col min="6663" max="6663" width="5.42578125" style="437" customWidth="1"/>
    <col min="6664" max="6665" width="9.140625" style="437"/>
    <col min="6666" max="6666" width="3.140625" style="437" customWidth="1"/>
    <col min="6667" max="6667" width="9.42578125" style="437" customWidth="1"/>
    <col min="6668" max="6668" width="1.85546875" style="437" customWidth="1"/>
    <col min="6669" max="6912" width="9.140625" style="437"/>
    <col min="6913" max="6913" width="13.5703125" style="437" customWidth="1"/>
    <col min="6914" max="6915" width="9.140625" style="437"/>
    <col min="6916" max="6916" width="9.28515625" style="437" customWidth="1"/>
    <col min="6917" max="6917" width="11.42578125" style="437" customWidth="1"/>
    <col min="6918" max="6918" width="12.85546875" style="437" customWidth="1"/>
    <col min="6919" max="6919" width="5.42578125" style="437" customWidth="1"/>
    <col min="6920" max="6921" width="9.140625" style="437"/>
    <col min="6922" max="6922" width="3.140625" style="437" customWidth="1"/>
    <col min="6923" max="6923" width="9.42578125" style="437" customWidth="1"/>
    <col min="6924" max="6924" width="1.85546875" style="437" customWidth="1"/>
    <col min="6925" max="7168" width="9.140625" style="437"/>
    <col min="7169" max="7169" width="13.5703125" style="437" customWidth="1"/>
    <col min="7170" max="7171" width="9.140625" style="437"/>
    <col min="7172" max="7172" width="9.28515625" style="437" customWidth="1"/>
    <col min="7173" max="7173" width="11.42578125" style="437" customWidth="1"/>
    <col min="7174" max="7174" width="12.85546875" style="437" customWidth="1"/>
    <col min="7175" max="7175" width="5.42578125" style="437" customWidth="1"/>
    <col min="7176" max="7177" width="9.140625" style="437"/>
    <col min="7178" max="7178" width="3.140625" style="437" customWidth="1"/>
    <col min="7179" max="7179" width="9.42578125" style="437" customWidth="1"/>
    <col min="7180" max="7180" width="1.85546875" style="437" customWidth="1"/>
    <col min="7181" max="7424" width="9.140625" style="437"/>
    <col min="7425" max="7425" width="13.5703125" style="437" customWidth="1"/>
    <col min="7426" max="7427" width="9.140625" style="437"/>
    <col min="7428" max="7428" width="9.28515625" style="437" customWidth="1"/>
    <col min="7429" max="7429" width="11.42578125" style="437" customWidth="1"/>
    <col min="7430" max="7430" width="12.85546875" style="437" customWidth="1"/>
    <col min="7431" max="7431" width="5.42578125" style="437" customWidth="1"/>
    <col min="7432" max="7433" width="9.140625" style="437"/>
    <col min="7434" max="7434" width="3.140625" style="437" customWidth="1"/>
    <col min="7435" max="7435" width="9.42578125" style="437" customWidth="1"/>
    <col min="7436" max="7436" width="1.85546875" style="437" customWidth="1"/>
    <col min="7437" max="7680" width="9.140625" style="437"/>
    <col min="7681" max="7681" width="13.5703125" style="437" customWidth="1"/>
    <col min="7682" max="7683" width="9.140625" style="437"/>
    <col min="7684" max="7684" width="9.28515625" style="437" customWidth="1"/>
    <col min="7685" max="7685" width="11.42578125" style="437" customWidth="1"/>
    <col min="7686" max="7686" width="12.85546875" style="437" customWidth="1"/>
    <col min="7687" max="7687" width="5.42578125" style="437" customWidth="1"/>
    <col min="7688" max="7689" width="9.140625" style="437"/>
    <col min="7690" max="7690" width="3.140625" style="437" customWidth="1"/>
    <col min="7691" max="7691" width="9.42578125" style="437" customWidth="1"/>
    <col min="7692" max="7692" width="1.85546875" style="437" customWidth="1"/>
    <col min="7693" max="7936" width="9.140625" style="437"/>
    <col min="7937" max="7937" width="13.5703125" style="437" customWidth="1"/>
    <col min="7938" max="7939" width="9.140625" style="437"/>
    <col min="7940" max="7940" width="9.28515625" style="437" customWidth="1"/>
    <col min="7941" max="7941" width="11.42578125" style="437" customWidth="1"/>
    <col min="7942" max="7942" width="12.85546875" style="437" customWidth="1"/>
    <col min="7943" max="7943" width="5.42578125" style="437" customWidth="1"/>
    <col min="7944" max="7945" width="9.140625" style="437"/>
    <col min="7946" max="7946" width="3.140625" style="437" customWidth="1"/>
    <col min="7947" max="7947" width="9.42578125" style="437" customWidth="1"/>
    <col min="7948" max="7948" width="1.85546875" style="437" customWidth="1"/>
    <col min="7949" max="8192" width="9.140625" style="437"/>
    <col min="8193" max="8193" width="13.5703125" style="437" customWidth="1"/>
    <col min="8194" max="8195" width="9.140625" style="437"/>
    <col min="8196" max="8196" width="9.28515625" style="437" customWidth="1"/>
    <col min="8197" max="8197" width="11.42578125" style="437" customWidth="1"/>
    <col min="8198" max="8198" width="12.85546875" style="437" customWidth="1"/>
    <col min="8199" max="8199" width="5.42578125" style="437" customWidth="1"/>
    <col min="8200" max="8201" width="9.140625" style="437"/>
    <col min="8202" max="8202" width="3.140625" style="437" customWidth="1"/>
    <col min="8203" max="8203" width="9.42578125" style="437" customWidth="1"/>
    <col min="8204" max="8204" width="1.85546875" style="437" customWidth="1"/>
    <col min="8205" max="8448" width="9.140625" style="437"/>
    <col min="8449" max="8449" width="13.5703125" style="437" customWidth="1"/>
    <col min="8450" max="8451" width="9.140625" style="437"/>
    <col min="8452" max="8452" width="9.28515625" style="437" customWidth="1"/>
    <col min="8453" max="8453" width="11.42578125" style="437" customWidth="1"/>
    <col min="8454" max="8454" width="12.85546875" style="437" customWidth="1"/>
    <col min="8455" max="8455" width="5.42578125" style="437" customWidth="1"/>
    <col min="8456" max="8457" width="9.140625" style="437"/>
    <col min="8458" max="8458" width="3.140625" style="437" customWidth="1"/>
    <col min="8459" max="8459" width="9.42578125" style="437" customWidth="1"/>
    <col min="8460" max="8460" width="1.85546875" style="437" customWidth="1"/>
    <col min="8461" max="8704" width="9.140625" style="437"/>
    <col min="8705" max="8705" width="13.5703125" style="437" customWidth="1"/>
    <col min="8706" max="8707" width="9.140625" style="437"/>
    <col min="8708" max="8708" width="9.28515625" style="437" customWidth="1"/>
    <col min="8709" max="8709" width="11.42578125" style="437" customWidth="1"/>
    <col min="8710" max="8710" width="12.85546875" style="437" customWidth="1"/>
    <col min="8711" max="8711" width="5.42578125" style="437" customWidth="1"/>
    <col min="8712" max="8713" width="9.140625" style="437"/>
    <col min="8714" max="8714" width="3.140625" style="437" customWidth="1"/>
    <col min="8715" max="8715" width="9.42578125" style="437" customWidth="1"/>
    <col min="8716" max="8716" width="1.85546875" style="437" customWidth="1"/>
    <col min="8717" max="8960" width="9.140625" style="437"/>
    <col min="8961" max="8961" width="13.5703125" style="437" customWidth="1"/>
    <col min="8962" max="8963" width="9.140625" style="437"/>
    <col min="8964" max="8964" width="9.28515625" style="437" customWidth="1"/>
    <col min="8965" max="8965" width="11.42578125" style="437" customWidth="1"/>
    <col min="8966" max="8966" width="12.85546875" style="437" customWidth="1"/>
    <col min="8967" max="8967" width="5.42578125" style="437" customWidth="1"/>
    <col min="8968" max="8969" width="9.140625" style="437"/>
    <col min="8970" max="8970" width="3.140625" style="437" customWidth="1"/>
    <col min="8971" max="8971" width="9.42578125" style="437" customWidth="1"/>
    <col min="8972" max="8972" width="1.85546875" style="437" customWidth="1"/>
    <col min="8973" max="9216" width="9.140625" style="437"/>
    <col min="9217" max="9217" width="13.5703125" style="437" customWidth="1"/>
    <col min="9218" max="9219" width="9.140625" style="437"/>
    <col min="9220" max="9220" width="9.28515625" style="437" customWidth="1"/>
    <col min="9221" max="9221" width="11.42578125" style="437" customWidth="1"/>
    <col min="9222" max="9222" width="12.85546875" style="437" customWidth="1"/>
    <col min="9223" max="9223" width="5.42578125" style="437" customWidth="1"/>
    <col min="9224" max="9225" width="9.140625" style="437"/>
    <col min="9226" max="9226" width="3.140625" style="437" customWidth="1"/>
    <col min="9227" max="9227" width="9.42578125" style="437" customWidth="1"/>
    <col min="9228" max="9228" width="1.85546875" style="437" customWidth="1"/>
    <col min="9229" max="9472" width="9.140625" style="437"/>
    <col min="9473" max="9473" width="13.5703125" style="437" customWidth="1"/>
    <col min="9474" max="9475" width="9.140625" style="437"/>
    <col min="9476" max="9476" width="9.28515625" style="437" customWidth="1"/>
    <col min="9477" max="9477" width="11.42578125" style="437" customWidth="1"/>
    <col min="9478" max="9478" width="12.85546875" style="437" customWidth="1"/>
    <col min="9479" max="9479" width="5.42578125" style="437" customWidth="1"/>
    <col min="9480" max="9481" width="9.140625" style="437"/>
    <col min="9482" max="9482" width="3.140625" style="437" customWidth="1"/>
    <col min="9483" max="9483" width="9.42578125" style="437" customWidth="1"/>
    <col min="9484" max="9484" width="1.85546875" style="437" customWidth="1"/>
    <col min="9485" max="9728" width="9.140625" style="437"/>
    <col min="9729" max="9729" width="13.5703125" style="437" customWidth="1"/>
    <col min="9730" max="9731" width="9.140625" style="437"/>
    <col min="9732" max="9732" width="9.28515625" style="437" customWidth="1"/>
    <col min="9733" max="9733" width="11.42578125" style="437" customWidth="1"/>
    <col min="9734" max="9734" width="12.85546875" style="437" customWidth="1"/>
    <col min="9735" max="9735" width="5.42578125" style="437" customWidth="1"/>
    <col min="9736" max="9737" width="9.140625" style="437"/>
    <col min="9738" max="9738" width="3.140625" style="437" customWidth="1"/>
    <col min="9739" max="9739" width="9.42578125" style="437" customWidth="1"/>
    <col min="9740" max="9740" width="1.85546875" style="437" customWidth="1"/>
    <col min="9741" max="9984" width="9.140625" style="437"/>
    <col min="9985" max="9985" width="13.5703125" style="437" customWidth="1"/>
    <col min="9986" max="9987" width="9.140625" style="437"/>
    <col min="9988" max="9988" width="9.28515625" style="437" customWidth="1"/>
    <col min="9989" max="9989" width="11.42578125" style="437" customWidth="1"/>
    <col min="9990" max="9990" width="12.85546875" style="437" customWidth="1"/>
    <col min="9991" max="9991" width="5.42578125" style="437" customWidth="1"/>
    <col min="9992" max="9993" width="9.140625" style="437"/>
    <col min="9994" max="9994" width="3.140625" style="437" customWidth="1"/>
    <col min="9995" max="9995" width="9.42578125" style="437" customWidth="1"/>
    <col min="9996" max="9996" width="1.85546875" style="437" customWidth="1"/>
    <col min="9997" max="10240" width="9.140625" style="437"/>
    <col min="10241" max="10241" width="13.5703125" style="437" customWidth="1"/>
    <col min="10242" max="10243" width="9.140625" style="437"/>
    <col min="10244" max="10244" width="9.28515625" style="437" customWidth="1"/>
    <col min="10245" max="10245" width="11.42578125" style="437" customWidth="1"/>
    <col min="10246" max="10246" width="12.85546875" style="437" customWidth="1"/>
    <col min="10247" max="10247" width="5.42578125" style="437" customWidth="1"/>
    <col min="10248" max="10249" width="9.140625" style="437"/>
    <col min="10250" max="10250" width="3.140625" style="437" customWidth="1"/>
    <col min="10251" max="10251" width="9.42578125" style="437" customWidth="1"/>
    <col min="10252" max="10252" width="1.85546875" style="437" customWidth="1"/>
    <col min="10253" max="10496" width="9.140625" style="437"/>
    <col min="10497" max="10497" width="13.5703125" style="437" customWidth="1"/>
    <col min="10498" max="10499" width="9.140625" style="437"/>
    <col min="10500" max="10500" width="9.28515625" style="437" customWidth="1"/>
    <col min="10501" max="10501" width="11.42578125" style="437" customWidth="1"/>
    <col min="10502" max="10502" width="12.85546875" style="437" customWidth="1"/>
    <col min="10503" max="10503" width="5.42578125" style="437" customWidth="1"/>
    <col min="10504" max="10505" width="9.140625" style="437"/>
    <col min="10506" max="10506" width="3.140625" style="437" customWidth="1"/>
    <col min="10507" max="10507" width="9.42578125" style="437" customWidth="1"/>
    <col min="10508" max="10508" width="1.85546875" style="437" customWidth="1"/>
    <col min="10509" max="10752" width="9.140625" style="437"/>
    <col min="10753" max="10753" width="13.5703125" style="437" customWidth="1"/>
    <col min="10754" max="10755" width="9.140625" style="437"/>
    <col min="10756" max="10756" width="9.28515625" style="437" customWidth="1"/>
    <col min="10757" max="10757" width="11.42578125" style="437" customWidth="1"/>
    <col min="10758" max="10758" width="12.85546875" style="437" customWidth="1"/>
    <col min="10759" max="10759" width="5.42578125" style="437" customWidth="1"/>
    <col min="10760" max="10761" width="9.140625" style="437"/>
    <col min="10762" max="10762" width="3.140625" style="437" customWidth="1"/>
    <col min="10763" max="10763" width="9.42578125" style="437" customWidth="1"/>
    <col min="10764" max="10764" width="1.85546875" style="437" customWidth="1"/>
    <col min="10765" max="11008" width="9.140625" style="437"/>
    <col min="11009" max="11009" width="13.5703125" style="437" customWidth="1"/>
    <col min="11010" max="11011" width="9.140625" style="437"/>
    <col min="11012" max="11012" width="9.28515625" style="437" customWidth="1"/>
    <col min="11013" max="11013" width="11.42578125" style="437" customWidth="1"/>
    <col min="11014" max="11014" width="12.85546875" style="437" customWidth="1"/>
    <col min="11015" max="11015" width="5.42578125" style="437" customWidth="1"/>
    <col min="11016" max="11017" width="9.140625" style="437"/>
    <col min="11018" max="11018" width="3.140625" style="437" customWidth="1"/>
    <col min="11019" max="11019" width="9.42578125" style="437" customWidth="1"/>
    <col min="11020" max="11020" width="1.85546875" style="437" customWidth="1"/>
    <col min="11021" max="11264" width="9.140625" style="437"/>
    <col min="11265" max="11265" width="13.5703125" style="437" customWidth="1"/>
    <col min="11266" max="11267" width="9.140625" style="437"/>
    <col min="11268" max="11268" width="9.28515625" style="437" customWidth="1"/>
    <col min="11269" max="11269" width="11.42578125" style="437" customWidth="1"/>
    <col min="11270" max="11270" width="12.85546875" style="437" customWidth="1"/>
    <col min="11271" max="11271" width="5.42578125" style="437" customWidth="1"/>
    <col min="11272" max="11273" width="9.140625" style="437"/>
    <col min="11274" max="11274" width="3.140625" style="437" customWidth="1"/>
    <col min="11275" max="11275" width="9.42578125" style="437" customWidth="1"/>
    <col min="11276" max="11276" width="1.85546875" style="437" customWidth="1"/>
    <col min="11277" max="11520" width="9.140625" style="437"/>
    <col min="11521" max="11521" width="13.5703125" style="437" customWidth="1"/>
    <col min="11522" max="11523" width="9.140625" style="437"/>
    <col min="11524" max="11524" width="9.28515625" style="437" customWidth="1"/>
    <col min="11525" max="11525" width="11.42578125" style="437" customWidth="1"/>
    <col min="11526" max="11526" width="12.85546875" style="437" customWidth="1"/>
    <col min="11527" max="11527" width="5.42578125" style="437" customWidth="1"/>
    <col min="11528" max="11529" width="9.140625" style="437"/>
    <col min="11530" max="11530" width="3.140625" style="437" customWidth="1"/>
    <col min="11531" max="11531" width="9.42578125" style="437" customWidth="1"/>
    <col min="11532" max="11532" width="1.85546875" style="437" customWidth="1"/>
    <col min="11533" max="11776" width="9.140625" style="437"/>
    <col min="11777" max="11777" width="13.5703125" style="437" customWidth="1"/>
    <col min="11778" max="11779" width="9.140625" style="437"/>
    <col min="11780" max="11780" width="9.28515625" style="437" customWidth="1"/>
    <col min="11781" max="11781" width="11.42578125" style="437" customWidth="1"/>
    <col min="11782" max="11782" width="12.85546875" style="437" customWidth="1"/>
    <col min="11783" max="11783" width="5.42578125" style="437" customWidth="1"/>
    <col min="11784" max="11785" width="9.140625" style="437"/>
    <col min="11786" max="11786" width="3.140625" style="437" customWidth="1"/>
    <col min="11787" max="11787" width="9.42578125" style="437" customWidth="1"/>
    <col min="11788" max="11788" width="1.85546875" style="437" customWidth="1"/>
    <col min="11789" max="12032" width="9.140625" style="437"/>
    <col min="12033" max="12033" width="13.5703125" style="437" customWidth="1"/>
    <col min="12034" max="12035" width="9.140625" style="437"/>
    <col min="12036" max="12036" width="9.28515625" style="437" customWidth="1"/>
    <col min="12037" max="12037" width="11.42578125" style="437" customWidth="1"/>
    <col min="12038" max="12038" width="12.85546875" style="437" customWidth="1"/>
    <col min="12039" max="12039" width="5.42578125" style="437" customWidth="1"/>
    <col min="12040" max="12041" width="9.140625" style="437"/>
    <col min="12042" max="12042" width="3.140625" style="437" customWidth="1"/>
    <col min="12043" max="12043" width="9.42578125" style="437" customWidth="1"/>
    <col min="12044" max="12044" width="1.85546875" style="437" customWidth="1"/>
    <col min="12045" max="12288" width="9.140625" style="437"/>
    <col min="12289" max="12289" width="13.5703125" style="437" customWidth="1"/>
    <col min="12290" max="12291" width="9.140625" style="437"/>
    <col min="12292" max="12292" width="9.28515625" style="437" customWidth="1"/>
    <col min="12293" max="12293" width="11.42578125" style="437" customWidth="1"/>
    <col min="12294" max="12294" width="12.85546875" style="437" customWidth="1"/>
    <col min="12295" max="12295" width="5.42578125" style="437" customWidth="1"/>
    <col min="12296" max="12297" width="9.140625" style="437"/>
    <col min="12298" max="12298" width="3.140625" style="437" customWidth="1"/>
    <col min="12299" max="12299" width="9.42578125" style="437" customWidth="1"/>
    <col min="12300" max="12300" width="1.85546875" style="437" customWidth="1"/>
    <col min="12301" max="12544" width="9.140625" style="437"/>
    <col min="12545" max="12545" width="13.5703125" style="437" customWidth="1"/>
    <col min="12546" max="12547" width="9.140625" style="437"/>
    <col min="12548" max="12548" width="9.28515625" style="437" customWidth="1"/>
    <col min="12549" max="12549" width="11.42578125" style="437" customWidth="1"/>
    <col min="12550" max="12550" width="12.85546875" style="437" customWidth="1"/>
    <col min="12551" max="12551" width="5.42578125" style="437" customWidth="1"/>
    <col min="12552" max="12553" width="9.140625" style="437"/>
    <col min="12554" max="12554" width="3.140625" style="437" customWidth="1"/>
    <col min="12555" max="12555" width="9.42578125" style="437" customWidth="1"/>
    <col min="12556" max="12556" width="1.85546875" style="437" customWidth="1"/>
    <col min="12557" max="12800" width="9.140625" style="437"/>
    <col min="12801" max="12801" width="13.5703125" style="437" customWidth="1"/>
    <col min="12802" max="12803" width="9.140625" style="437"/>
    <col min="12804" max="12804" width="9.28515625" style="437" customWidth="1"/>
    <col min="12805" max="12805" width="11.42578125" style="437" customWidth="1"/>
    <col min="12806" max="12806" width="12.85546875" style="437" customWidth="1"/>
    <col min="12807" max="12807" width="5.42578125" style="437" customWidth="1"/>
    <col min="12808" max="12809" width="9.140625" style="437"/>
    <col min="12810" max="12810" width="3.140625" style="437" customWidth="1"/>
    <col min="12811" max="12811" width="9.42578125" style="437" customWidth="1"/>
    <col min="12812" max="12812" width="1.85546875" style="437" customWidth="1"/>
    <col min="12813" max="13056" width="9.140625" style="437"/>
    <col min="13057" max="13057" width="13.5703125" style="437" customWidth="1"/>
    <col min="13058" max="13059" width="9.140625" style="437"/>
    <col min="13060" max="13060" width="9.28515625" style="437" customWidth="1"/>
    <col min="13061" max="13061" width="11.42578125" style="437" customWidth="1"/>
    <col min="13062" max="13062" width="12.85546875" style="437" customWidth="1"/>
    <col min="13063" max="13063" width="5.42578125" style="437" customWidth="1"/>
    <col min="13064" max="13065" width="9.140625" style="437"/>
    <col min="13066" max="13066" width="3.140625" style="437" customWidth="1"/>
    <col min="13067" max="13067" width="9.42578125" style="437" customWidth="1"/>
    <col min="13068" max="13068" width="1.85546875" style="437" customWidth="1"/>
    <col min="13069" max="13312" width="9.140625" style="437"/>
    <col min="13313" max="13313" width="13.5703125" style="437" customWidth="1"/>
    <col min="13314" max="13315" width="9.140625" style="437"/>
    <col min="13316" max="13316" width="9.28515625" style="437" customWidth="1"/>
    <col min="13317" max="13317" width="11.42578125" style="437" customWidth="1"/>
    <col min="13318" max="13318" width="12.85546875" style="437" customWidth="1"/>
    <col min="13319" max="13319" width="5.42578125" style="437" customWidth="1"/>
    <col min="13320" max="13321" width="9.140625" style="437"/>
    <col min="13322" max="13322" width="3.140625" style="437" customWidth="1"/>
    <col min="13323" max="13323" width="9.42578125" style="437" customWidth="1"/>
    <col min="13324" max="13324" width="1.85546875" style="437" customWidth="1"/>
    <col min="13325" max="13568" width="9.140625" style="437"/>
    <col min="13569" max="13569" width="13.5703125" style="437" customWidth="1"/>
    <col min="13570" max="13571" width="9.140625" style="437"/>
    <col min="13572" max="13572" width="9.28515625" style="437" customWidth="1"/>
    <col min="13573" max="13573" width="11.42578125" style="437" customWidth="1"/>
    <col min="13574" max="13574" width="12.85546875" style="437" customWidth="1"/>
    <col min="13575" max="13575" width="5.42578125" style="437" customWidth="1"/>
    <col min="13576" max="13577" width="9.140625" style="437"/>
    <col min="13578" max="13578" width="3.140625" style="437" customWidth="1"/>
    <col min="13579" max="13579" width="9.42578125" style="437" customWidth="1"/>
    <col min="13580" max="13580" width="1.85546875" style="437" customWidth="1"/>
    <col min="13581" max="13824" width="9.140625" style="437"/>
    <col min="13825" max="13825" width="13.5703125" style="437" customWidth="1"/>
    <col min="13826" max="13827" width="9.140625" style="437"/>
    <col min="13828" max="13828" width="9.28515625" style="437" customWidth="1"/>
    <col min="13829" max="13829" width="11.42578125" style="437" customWidth="1"/>
    <col min="13830" max="13830" width="12.85546875" style="437" customWidth="1"/>
    <col min="13831" max="13831" width="5.42578125" style="437" customWidth="1"/>
    <col min="13832" max="13833" width="9.140625" style="437"/>
    <col min="13834" max="13834" width="3.140625" style="437" customWidth="1"/>
    <col min="13835" max="13835" width="9.42578125" style="437" customWidth="1"/>
    <col min="13836" max="13836" width="1.85546875" style="437" customWidth="1"/>
    <col min="13837" max="14080" width="9.140625" style="437"/>
    <col min="14081" max="14081" width="13.5703125" style="437" customWidth="1"/>
    <col min="14082" max="14083" width="9.140625" style="437"/>
    <col min="14084" max="14084" width="9.28515625" style="437" customWidth="1"/>
    <col min="14085" max="14085" width="11.42578125" style="437" customWidth="1"/>
    <col min="14086" max="14086" width="12.85546875" style="437" customWidth="1"/>
    <col min="14087" max="14087" width="5.42578125" style="437" customWidth="1"/>
    <col min="14088" max="14089" width="9.140625" style="437"/>
    <col min="14090" max="14090" width="3.140625" style="437" customWidth="1"/>
    <col min="14091" max="14091" width="9.42578125" style="437" customWidth="1"/>
    <col min="14092" max="14092" width="1.85546875" style="437" customWidth="1"/>
    <col min="14093" max="14336" width="9.140625" style="437"/>
    <col min="14337" max="14337" width="13.5703125" style="437" customWidth="1"/>
    <col min="14338" max="14339" width="9.140625" style="437"/>
    <col min="14340" max="14340" width="9.28515625" style="437" customWidth="1"/>
    <col min="14341" max="14341" width="11.42578125" style="437" customWidth="1"/>
    <col min="14342" max="14342" width="12.85546875" style="437" customWidth="1"/>
    <col min="14343" max="14343" width="5.42578125" style="437" customWidth="1"/>
    <col min="14344" max="14345" width="9.140625" style="437"/>
    <col min="14346" max="14346" width="3.140625" style="437" customWidth="1"/>
    <col min="14347" max="14347" width="9.42578125" style="437" customWidth="1"/>
    <col min="14348" max="14348" width="1.85546875" style="437" customWidth="1"/>
    <col min="14349" max="14592" width="9.140625" style="437"/>
    <col min="14593" max="14593" width="13.5703125" style="437" customWidth="1"/>
    <col min="14594" max="14595" width="9.140625" style="437"/>
    <col min="14596" max="14596" width="9.28515625" style="437" customWidth="1"/>
    <col min="14597" max="14597" width="11.42578125" style="437" customWidth="1"/>
    <col min="14598" max="14598" width="12.85546875" style="437" customWidth="1"/>
    <col min="14599" max="14599" width="5.42578125" style="437" customWidth="1"/>
    <col min="14600" max="14601" width="9.140625" style="437"/>
    <col min="14602" max="14602" width="3.140625" style="437" customWidth="1"/>
    <col min="14603" max="14603" width="9.42578125" style="437" customWidth="1"/>
    <col min="14604" max="14604" width="1.85546875" style="437" customWidth="1"/>
    <col min="14605" max="14848" width="9.140625" style="437"/>
    <col min="14849" max="14849" width="13.5703125" style="437" customWidth="1"/>
    <col min="14850" max="14851" width="9.140625" style="437"/>
    <col min="14852" max="14852" width="9.28515625" style="437" customWidth="1"/>
    <col min="14853" max="14853" width="11.42578125" style="437" customWidth="1"/>
    <col min="14854" max="14854" width="12.85546875" style="437" customWidth="1"/>
    <col min="14855" max="14855" width="5.42578125" style="437" customWidth="1"/>
    <col min="14856" max="14857" width="9.140625" style="437"/>
    <col min="14858" max="14858" width="3.140625" style="437" customWidth="1"/>
    <col min="14859" max="14859" width="9.42578125" style="437" customWidth="1"/>
    <col min="14860" max="14860" width="1.85546875" style="437" customWidth="1"/>
    <col min="14861" max="15104" width="9.140625" style="437"/>
    <col min="15105" max="15105" width="13.5703125" style="437" customWidth="1"/>
    <col min="15106" max="15107" width="9.140625" style="437"/>
    <col min="15108" max="15108" width="9.28515625" style="437" customWidth="1"/>
    <col min="15109" max="15109" width="11.42578125" style="437" customWidth="1"/>
    <col min="15110" max="15110" width="12.85546875" style="437" customWidth="1"/>
    <col min="15111" max="15111" width="5.42578125" style="437" customWidth="1"/>
    <col min="15112" max="15113" width="9.140625" style="437"/>
    <col min="15114" max="15114" width="3.140625" style="437" customWidth="1"/>
    <col min="15115" max="15115" width="9.42578125" style="437" customWidth="1"/>
    <col min="15116" max="15116" width="1.85546875" style="437" customWidth="1"/>
    <col min="15117" max="15360" width="9.140625" style="437"/>
    <col min="15361" max="15361" width="13.5703125" style="437" customWidth="1"/>
    <col min="15362" max="15363" width="9.140625" style="437"/>
    <col min="15364" max="15364" width="9.28515625" style="437" customWidth="1"/>
    <col min="15365" max="15365" width="11.42578125" style="437" customWidth="1"/>
    <col min="15366" max="15366" width="12.85546875" style="437" customWidth="1"/>
    <col min="15367" max="15367" width="5.42578125" style="437" customWidth="1"/>
    <col min="15368" max="15369" width="9.140625" style="437"/>
    <col min="15370" max="15370" width="3.140625" style="437" customWidth="1"/>
    <col min="15371" max="15371" width="9.42578125" style="437" customWidth="1"/>
    <col min="15372" max="15372" width="1.85546875" style="437" customWidth="1"/>
    <col min="15373" max="15616" width="9.140625" style="437"/>
    <col min="15617" max="15617" width="13.5703125" style="437" customWidth="1"/>
    <col min="15618" max="15619" width="9.140625" style="437"/>
    <col min="15620" max="15620" width="9.28515625" style="437" customWidth="1"/>
    <col min="15621" max="15621" width="11.42578125" style="437" customWidth="1"/>
    <col min="15622" max="15622" width="12.85546875" style="437" customWidth="1"/>
    <col min="15623" max="15623" width="5.42578125" style="437" customWidth="1"/>
    <col min="15624" max="15625" width="9.140625" style="437"/>
    <col min="15626" max="15626" width="3.140625" style="437" customWidth="1"/>
    <col min="15627" max="15627" width="9.42578125" style="437" customWidth="1"/>
    <col min="15628" max="15628" width="1.85546875" style="437" customWidth="1"/>
    <col min="15629" max="15872" width="9.140625" style="437"/>
    <col min="15873" max="15873" width="13.5703125" style="437" customWidth="1"/>
    <col min="15874" max="15875" width="9.140625" style="437"/>
    <col min="15876" max="15876" width="9.28515625" style="437" customWidth="1"/>
    <col min="15877" max="15877" width="11.42578125" style="437" customWidth="1"/>
    <col min="15878" max="15878" width="12.85546875" style="437" customWidth="1"/>
    <col min="15879" max="15879" width="5.42578125" style="437" customWidth="1"/>
    <col min="15880" max="15881" width="9.140625" style="437"/>
    <col min="15882" max="15882" width="3.140625" style="437" customWidth="1"/>
    <col min="15883" max="15883" width="9.42578125" style="437" customWidth="1"/>
    <col min="15884" max="15884" width="1.85546875" style="437" customWidth="1"/>
    <col min="15885" max="16128" width="9.140625" style="437"/>
    <col min="16129" max="16129" width="13.5703125" style="437" customWidth="1"/>
    <col min="16130" max="16131" width="9.140625" style="437"/>
    <col min="16132" max="16132" width="9.28515625" style="437" customWidth="1"/>
    <col min="16133" max="16133" width="11.42578125" style="437" customWidth="1"/>
    <col min="16134" max="16134" width="12.85546875" style="437" customWidth="1"/>
    <col min="16135" max="16135" width="5.42578125" style="437" customWidth="1"/>
    <col min="16136" max="16137" width="9.140625" style="437"/>
    <col min="16138" max="16138" width="3.140625" style="437" customWidth="1"/>
    <col min="16139" max="16139" width="9.42578125" style="437" customWidth="1"/>
    <col min="16140" max="16140" width="1.85546875" style="437" customWidth="1"/>
    <col min="16141" max="16384" width="9.140625" style="437"/>
  </cols>
  <sheetData>
    <row r="1" spans="2:11" ht="6.75" customHeight="1"/>
    <row r="2" spans="2:11">
      <c r="B2" s="438"/>
      <c r="C2" s="439"/>
      <c r="D2" s="439"/>
      <c r="E2" s="439"/>
      <c r="F2" s="439"/>
      <c r="G2" s="439"/>
      <c r="H2" s="439"/>
      <c r="I2" s="439"/>
      <c r="J2" s="439"/>
      <c r="K2" s="440"/>
    </row>
    <row r="3" spans="2:11" s="448" customFormat="1" ht="14.1" customHeight="1">
      <c r="B3" s="441"/>
      <c r="C3" s="442" t="s">
        <v>3199</v>
      </c>
      <c r="D3" s="442"/>
      <c r="E3" s="442"/>
      <c r="F3" s="443" t="s">
        <v>3275</v>
      </c>
      <c r="G3" s="444"/>
      <c r="H3" s="445"/>
      <c r="I3" s="446"/>
      <c r="J3" s="442"/>
      <c r="K3" s="447"/>
    </row>
    <row r="4" spans="2:11" s="448" customFormat="1" ht="14.1" customHeight="1">
      <c r="B4" s="441"/>
      <c r="C4" s="442" t="s">
        <v>3200</v>
      </c>
      <c r="D4" s="442"/>
      <c r="E4" s="442"/>
      <c r="F4" s="558" t="s">
        <v>3276</v>
      </c>
      <c r="G4" s="449"/>
      <c r="H4" s="450"/>
      <c r="I4" s="451"/>
      <c r="J4" s="451"/>
      <c r="K4" s="447"/>
    </row>
    <row r="5" spans="2:11" s="448" customFormat="1" ht="14.1" customHeight="1">
      <c r="B5" s="441"/>
      <c r="C5" s="442" t="s">
        <v>3201</v>
      </c>
      <c r="D5" s="442"/>
      <c r="E5" s="442"/>
      <c r="F5" s="452" t="s">
        <v>3268</v>
      </c>
      <c r="G5" s="446"/>
      <c r="H5" s="446"/>
      <c r="I5" s="446"/>
      <c r="J5" s="446"/>
      <c r="K5" s="447"/>
    </row>
    <row r="6" spans="2:11" s="448" customFormat="1" ht="14.1" customHeight="1">
      <c r="B6" s="441"/>
      <c r="C6" s="442"/>
      <c r="D6" s="442"/>
      <c r="E6" s="442"/>
      <c r="F6" s="442"/>
      <c r="G6" s="442"/>
      <c r="H6" s="442"/>
      <c r="I6" s="442"/>
      <c r="J6" s="451"/>
      <c r="K6" s="447"/>
    </row>
    <row r="7" spans="2:11" s="448" customFormat="1" ht="14.1" customHeight="1">
      <c r="B7" s="441"/>
      <c r="C7" s="442" t="s">
        <v>3202</v>
      </c>
      <c r="D7" s="442"/>
      <c r="E7" s="442"/>
      <c r="F7" s="453" t="s">
        <v>3270</v>
      </c>
      <c r="G7" s="454"/>
      <c r="H7" s="442"/>
      <c r="I7" s="442"/>
      <c r="J7" s="442"/>
      <c r="K7" s="447"/>
    </row>
    <row r="8" spans="2:11" s="448" customFormat="1" ht="14.1" customHeight="1">
      <c r="B8" s="441"/>
      <c r="C8" s="442" t="s">
        <v>3203</v>
      </c>
      <c r="D8" s="442"/>
      <c r="E8" s="442"/>
      <c r="F8" s="455"/>
      <c r="G8" s="456"/>
      <c r="H8" s="442"/>
      <c r="I8" s="442"/>
      <c r="J8" s="442"/>
      <c r="K8" s="447"/>
    </row>
    <row r="9" spans="2:11" s="448" customFormat="1" ht="14.1" customHeight="1">
      <c r="B9" s="441"/>
      <c r="C9" s="442"/>
      <c r="D9" s="442"/>
      <c r="E9" s="442"/>
      <c r="F9" s="442"/>
      <c r="G9" s="442"/>
      <c r="H9" s="442"/>
      <c r="I9" s="442"/>
      <c r="J9" s="442"/>
      <c r="K9" s="447"/>
    </row>
    <row r="10" spans="2:11" s="448" customFormat="1" ht="14.1" customHeight="1">
      <c r="B10" s="441"/>
      <c r="C10" s="442" t="s">
        <v>3204</v>
      </c>
      <c r="D10" s="442"/>
      <c r="E10" s="442"/>
      <c r="F10" s="446" t="s">
        <v>3269</v>
      </c>
      <c r="G10" s="446"/>
      <c r="H10" s="446"/>
      <c r="I10" s="446"/>
      <c r="J10" s="446"/>
      <c r="K10" s="447"/>
    </row>
    <row r="11" spans="2:11" s="448" customFormat="1" ht="14.1" customHeight="1">
      <c r="B11" s="441"/>
      <c r="C11" s="442"/>
      <c r="D11" s="442"/>
      <c r="E11" s="442"/>
      <c r="F11" s="446"/>
      <c r="G11" s="457"/>
      <c r="H11" s="457"/>
      <c r="I11" s="457"/>
      <c r="J11" s="457"/>
      <c r="K11" s="447"/>
    </row>
    <row r="12" spans="2:11" s="448" customFormat="1" ht="14.1" customHeight="1">
      <c r="B12" s="441"/>
      <c r="C12" s="442"/>
      <c r="D12" s="442"/>
      <c r="E12" s="442"/>
      <c r="F12" s="457"/>
      <c r="G12" s="457"/>
      <c r="H12" s="457"/>
      <c r="I12" s="457"/>
      <c r="J12" s="457"/>
      <c r="K12" s="447"/>
    </row>
    <row r="13" spans="2:11">
      <c r="B13" s="458"/>
      <c r="C13" s="459"/>
      <c r="D13" s="459"/>
      <c r="E13" s="459"/>
      <c r="F13" s="459"/>
      <c r="G13" s="459"/>
      <c r="H13" s="459"/>
      <c r="I13" s="459"/>
      <c r="J13" s="459"/>
      <c r="K13" s="460"/>
    </row>
    <row r="14" spans="2:11">
      <c r="B14" s="458"/>
      <c r="C14" s="459"/>
      <c r="D14" s="459"/>
      <c r="E14" s="459"/>
      <c r="F14" s="459"/>
      <c r="G14" s="459"/>
      <c r="H14" s="459"/>
      <c r="I14" s="459"/>
      <c r="J14" s="459"/>
      <c r="K14" s="460"/>
    </row>
    <row r="15" spans="2:11">
      <c r="B15" s="458"/>
      <c r="C15" s="459"/>
      <c r="D15" s="459"/>
      <c r="E15" s="459"/>
      <c r="F15" s="459"/>
      <c r="G15" s="459"/>
      <c r="H15" s="459"/>
      <c r="I15" s="459"/>
      <c r="J15" s="459"/>
      <c r="K15" s="460"/>
    </row>
    <row r="16" spans="2:11">
      <c r="B16" s="458"/>
      <c r="C16" s="459"/>
      <c r="D16" s="459"/>
      <c r="E16" s="459"/>
      <c r="F16" s="459"/>
      <c r="G16" s="459"/>
      <c r="H16" s="459"/>
      <c r="I16" s="459"/>
      <c r="J16" s="459"/>
      <c r="K16" s="460"/>
    </row>
    <row r="17" spans="2:11">
      <c r="B17" s="458"/>
      <c r="C17" s="459"/>
      <c r="D17" s="459"/>
      <c r="E17" s="459"/>
      <c r="F17" s="459"/>
      <c r="G17" s="459"/>
      <c r="H17" s="459"/>
      <c r="I17" s="459"/>
      <c r="J17" s="459"/>
      <c r="K17" s="460"/>
    </row>
    <row r="18" spans="2:11">
      <c r="B18" s="458"/>
      <c r="C18" s="459"/>
      <c r="D18" s="459"/>
      <c r="E18" s="459"/>
      <c r="F18" s="459"/>
      <c r="G18" s="459"/>
      <c r="H18" s="459"/>
      <c r="I18" s="459"/>
      <c r="J18" s="459"/>
      <c r="K18" s="460"/>
    </row>
    <row r="19" spans="2:11">
      <c r="B19" s="458"/>
      <c r="C19" s="459"/>
      <c r="D19" s="459"/>
      <c r="E19" s="459"/>
      <c r="F19" s="459"/>
      <c r="G19" s="459"/>
      <c r="H19" s="459"/>
      <c r="I19" s="459"/>
      <c r="J19" s="459"/>
      <c r="K19" s="460"/>
    </row>
    <row r="20" spans="2:11">
      <c r="B20" s="458"/>
      <c r="C20" s="459"/>
      <c r="D20" s="459"/>
      <c r="E20" s="459"/>
      <c r="F20" s="459"/>
      <c r="G20" s="459"/>
      <c r="H20" s="459"/>
      <c r="I20" s="459"/>
      <c r="J20" s="459"/>
      <c r="K20" s="460"/>
    </row>
    <row r="21" spans="2:11">
      <c r="B21" s="458"/>
      <c r="D21" s="459"/>
      <c r="E21" s="459"/>
      <c r="F21" s="459"/>
      <c r="G21" s="459"/>
      <c r="H21" s="459"/>
      <c r="I21" s="459"/>
      <c r="J21" s="459"/>
      <c r="K21" s="460"/>
    </row>
    <row r="22" spans="2:11">
      <c r="B22" s="458"/>
      <c r="C22" s="459"/>
      <c r="D22" s="459"/>
      <c r="E22" s="459"/>
      <c r="F22" s="459"/>
      <c r="G22" s="459"/>
      <c r="H22" s="459"/>
      <c r="I22" s="459"/>
      <c r="J22" s="459"/>
      <c r="K22" s="460"/>
    </row>
    <row r="23" spans="2:11">
      <c r="B23" s="458"/>
      <c r="C23" s="459"/>
      <c r="D23" s="459"/>
      <c r="E23" s="459"/>
      <c r="F23" s="459"/>
      <c r="G23" s="459"/>
      <c r="H23" s="459"/>
      <c r="I23" s="459"/>
      <c r="J23" s="459"/>
      <c r="K23" s="460"/>
    </row>
    <row r="24" spans="2:11">
      <c r="B24" s="458"/>
      <c r="C24" s="459"/>
      <c r="D24" s="459"/>
      <c r="E24" s="459"/>
      <c r="F24" s="459"/>
      <c r="G24" s="459"/>
      <c r="H24" s="459"/>
      <c r="I24" s="459"/>
      <c r="J24" s="459"/>
      <c r="K24" s="460"/>
    </row>
    <row r="25" spans="2:11" ht="33.75">
      <c r="B25" s="600" t="s">
        <v>3205</v>
      </c>
      <c r="C25" s="601"/>
      <c r="D25" s="601"/>
      <c r="E25" s="601"/>
      <c r="F25" s="601"/>
      <c r="G25" s="601"/>
      <c r="H25" s="601"/>
      <c r="I25" s="601"/>
      <c r="J25" s="601"/>
      <c r="K25" s="602"/>
    </row>
    <row r="26" spans="2:11">
      <c r="B26" s="458"/>
      <c r="C26" s="597" t="s">
        <v>3206</v>
      </c>
      <c r="D26" s="597"/>
      <c r="E26" s="597"/>
      <c r="F26" s="597"/>
      <c r="G26" s="597"/>
      <c r="H26" s="597"/>
      <c r="I26" s="597"/>
      <c r="J26" s="597"/>
      <c r="K26" s="460"/>
    </row>
    <row r="27" spans="2:11">
      <c r="B27" s="458"/>
      <c r="C27" s="597" t="s">
        <v>3207</v>
      </c>
      <c r="D27" s="597"/>
      <c r="E27" s="597"/>
      <c r="F27" s="597"/>
      <c r="G27" s="597"/>
      <c r="H27" s="597"/>
      <c r="I27" s="597"/>
      <c r="J27" s="597"/>
      <c r="K27" s="460"/>
    </row>
    <row r="28" spans="2:11">
      <c r="B28" s="458"/>
      <c r="C28" s="459"/>
      <c r="D28" s="459"/>
      <c r="E28" s="459"/>
      <c r="F28" s="459"/>
      <c r="G28" s="459"/>
      <c r="H28" s="459"/>
      <c r="I28" s="459"/>
      <c r="J28" s="459"/>
      <c r="K28" s="460"/>
    </row>
    <row r="29" spans="2:11">
      <c r="B29" s="458"/>
      <c r="C29" s="459"/>
      <c r="D29" s="459"/>
      <c r="E29" s="459"/>
      <c r="F29" s="459"/>
      <c r="G29" s="459"/>
      <c r="H29" s="459"/>
      <c r="I29" s="459"/>
      <c r="J29" s="459"/>
      <c r="K29" s="460"/>
    </row>
    <row r="30" spans="2:11" ht="33.75">
      <c r="B30" s="458"/>
      <c r="C30" s="459"/>
      <c r="D30" s="459"/>
      <c r="E30" s="459"/>
      <c r="F30" s="461" t="s">
        <v>3271</v>
      </c>
      <c r="G30" s="459"/>
      <c r="H30" s="459"/>
      <c r="I30" s="459"/>
      <c r="J30" s="459"/>
      <c r="K30" s="460"/>
    </row>
    <row r="31" spans="2:11">
      <c r="B31" s="458"/>
      <c r="C31" s="459"/>
      <c r="D31" s="459"/>
      <c r="E31" s="459"/>
      <c r="F31" s="459"/>
      <c r="G31" s="459"/>
      <c r="H31" s="459"/>
      <c r="I31" s="459"/>
      <c r="J31" s="459"/>
      <c r="K31" s="460"/>
    </row>
    <row r="32" spans="2:11">
      <c r="B32" s="458"/>
      <c r="C32" s="459"/>
      <c r="D32" s="459"/>
      <c r="E32" s="459"/>
      <c r="F32" s="459"/>
      <c r="G32" s="459"/>
      <c r="H32" s="459"/>
      <c r="I32" s="459"/>
      <c r="J32" s="459"/>
      <c r="K32" s="460"/>
    </row>
    <row r="33" spans="2:11">
      <c r="B33" s="458"/>
      <c r="C33" s="459"/>
      <c r="D33" s="459"/>
      <c r="E33" s="459"/>
      <c r="F33" s="459"/>
      <c r="G33" s="459"/>
      <c r="H33" s="459"/>
      <c r="I33" s="459"/>
      <c r="J33" s="459"/>
      <c r="K33" s="460"/>
    </row>
    <row r="34" spans="2:11">
      <c r="B34" s="458"/>
      <c r="C34" s="459"/>
      <c r="D34" s="459"/>
      <c r="E34" s="459"/>
      <c r="F34" s="459"/>
      <c r="G34" s="459"/>
      <c r="H34" s="459"/>
      <c r="I34" s="459"/>
      <c r="J34" s="459"/>
      <c r="K34" s="460"/>
    </row>
    <row r="35" spans="2:11">
      <c r="B35" s="458"/>
      <c r="C35" s="459"/>
      <c r="D35" s="459"/>
      <c r="E35" s="459"/>
      <c r="F35" s="459"/>
      <c r="G35" s="459"/>
      <c r="H35" s="459"/>
      <c r="I35" s="459"/>
      <c r="J35" s="459"/>
      <c r="K35" s="460"/>
    </row>
    <row r="36" spans="2:11">
      <c r="B36" s="458"/>
      <c r="C36" s="459"/>
      <c r="D36" s="459"/>
      <c r="E36" s="459"/>
      <c r="F36" s="459"/>
      <c r="G36" s="459"/>
      <c r="H36" s="459"/>
      <c r="I36" s="459"/>
      <c r="J36" s="459"/>
      <c r="K36" s="460"/>
    </row>
    <row r="37" spans="2:11">
      <c r="B37" s="458"/>
      <c r="C37" s="459"/>
      <c r="D37" s="459"/>
      <c r="E37" s="459"/>
      <c r="F37" s="459"/>
      <c r="G37" s="459"/>
      <c r="H37" s="459"/>
      <c r="I37" s="459"/>
      <c r="J37" s="459"/>
      <c r="K37" s="460"/>
    </row>
    <row r="38" spans="2:11">
      <c r="B38" s="458"/>
      <c r="C38" s="459"/>
      <c r="D38" s="459"/>
      <c r="E38" s="459"/>
      <c r="F38" s="459"/>
      <c r="G38" s="459"/>
      <c r="H38" s="459"/>
      <c r="I38" s="459"/>
      <c r="J38" s="459"/>
      <c r="K38" s="460"/>
    </row>
    <row r="39" spans="2:11">
      <c r="B39" s="458"/>
      <c r="C39" s="459"/>
      <c r="D39" s="459"/>
      <c r="E39" s="459"/>
      <c r="F39" s="459"/>
      <c r="G39" s="459"/>
      <c r="H39" s="459"/>
      <c r="I39" s="459"/>
      <c r="J39" s="459"/>
      <c r="K39" s="460"/>
    </row>
    <row r="40" spans="2:11" ht="9" customHeight="1">
      <c r="B40" s="458"/>
      <c r="C40" s="459"/>
      <c r="D40" s="459"/>
      <c r="E40" s="459"/>
      <c r="F40" s="459"/>
      <c r="G40" s="459"/>
      <c r="H40" s="459"/>
      <c r="I40" s="459"/>
      <c r="J40" s="459"/>
      <c r="K40" s="460"/>
    </row>
    <row r="41" spans="2:11">
      <c r="B41" s="458"/>
      <c r="C41" s="459"/>
      <c r="D41" s="459"/>
      <c r="E41" s="459"/>
      <c r="F41" s="459"/>
      <c r="G41" s="459"/>
      <c r="H41" s="459"/>
      <c r="I41" s="459"/>
      <c r="J41" s="459"/>
      <c r="K41" s="460"/>
    </row>
    <row r="42" spans="2:11">
      <c r="B42" s="458"/>
      <c r="C42" s="459"/>
      <c r="D42" s="459"/>
      <c r="E42" s="459"/>
      <c r="F42" s="459"/>
      <c r="G42" s="459"/>
      <c r="H42" s="459"/>
      <c r="I42" s="459"/>
      <c r="J42" s="459"/>
      <c r="K42" s="460"/>
    </row>
    <row r="43" spans="2:11" s="448" customFormat="1" ht="12.95" customHeight="1">
      <c r="B43" s="441"/>
      <c r="C43" s="442" t="s">
        <v>3208</v>
      </c>
      <c r="D43" s="442"/>
      <c r="E43" s="442"/>
      <c r="F43" s="442"/>
      <c r="G43" s="442"/>
      <c r="H43" s="599" t="s">
        <v>3209</v>
      </c>
      <c r="I43" s="599"/>
      <c r="J43" s="442"/>
      <c r="K43" s="447"/>
    </row>
    <row r="44" spans="2:11" s="448" customFormat="1" ht="12.95" customHeight="1">
      <c r="B44" s="441"/>
      <c r="C44" s="442" t="s">
        <v>3210</v>
      </c>
      <c r="D44" s="442"/>
      <c r="E44" s="442"/>
      <c r="F44" s="442"/>
      <c r="G44" s="442"/>
      <c r="H44" s="595" t="s">
        <v>3211</v>
      </c>
      <c r="I44" s="595"/>
      <c r="J44" s="442"/>
      <c r="K44" s="447"/>
    </row>
    <row r="45" spans="2:11" s="448" customFormat="1" ht="12.95" customHeight="1">
      <c r="B45" s="441"/>
      <c r="C45" s="442" t="s">
        <v>3212</v>
      </c>
      <c r="D45" s="442"/>
      <c r="E45" s="442"/>
      <c r="F45" s="442"/>
      <c r="G45" s="442"/>
      <c r="H45" s="595" t="s">
        <v>3213</v>
      </c>
      <c r="I45" s="595"/>
      <c r="J45" s="442"/>
      <c r="K45" s="447"/>
    </row>
    <row r="46" spans="2:11" s="448" customFormat="1" ht="12.95" customHeight="1">
      <c r="B46" s="441"/>
      <c r="C46" s="442" t="s">
        <v>3214</v>
      </c>
      <c r="D46" s="442"/>
      <c r="E46" s="442"/>
      <c r="F46" s="442"/>
      <c r="G46" s="442"/>
      <c r="H46" s="595" t="s">
        <v>3213</v>
      </c>
      <c r="I46" s="595"/>
      <c r="J46" s="442"/>
      <c r="K46" s="447"/>
    </row>
    <row r="47" spans="2:11">
      <c r="B47" s="458"/>
      <c r="C47" s="459"/>
      <c r="D47" s="459"/>
      <c r="E47" s="459"/>
      <c r="F47" s="459"/>
      <c r="G47" s="459"/>
      <c r="H47" s="459"/>
      <c r="I47" s="459"/>
      <c r="J47" s="459"/>
      <c r="K47" s="460"/>
    </row>
    <row r="48" spans="2:11" s="465" customFormat="1" ht="12.95" customHeight="1">
      <c r="B48" s="462"/>
      <c r="C48" s="442" t="s">
        <v>3215</v>
      </c>
      <c r="D48" s="442"/>
      <c r="E48" s="442"/>
      <c r="F48" s="442"/>
      <c r="G48" s="456" t="s">
        <v>3216</v>
      </c>
      <c r="H48" s="596" t="s">
        <v>3277</v>
      </c>
      <c r="I48" s="597"/>
      <c r="J48" s="463"/>
      <c r="K48" s="464"/>
    </row>
    <row r="49" spans="2:11" s="465" customFormat="1" ht="12.95" customHeight="1">
      <c r="B49" s="462"/>
      <c r="C49" s="442"/>
      <c r="D49" s="442"/>
      <c r="E49" s="442"/>
      <c r="F49" s="442"/>
      <c r="G49" s="456" t="s">
        <v>295</v>
      </c>
      <c r="H49" s="598" t="s">
        <v>3278</v>
      </c>
      <c r="I49" s="597"/>
      <c r="J49" s="463"/>
      <c r="K49" s="464"/>
    </row>
    <row r="50" spans="2:11" s="465" customFormat="1" ht="7.5" customHeight="1">
      <c r="B50" s="462"/>
      <c r="C50" s="442"/>
      <c r="D50" s="442"/>
      <c r="E50" s="442"/>
      <c r="F50" s="442"/>
      <c r="G50" s="456"/>
      <c r="H50" s="456"/>
      <c r="I50" s="456"/>
      <c r="J50" s="463"/>
      <c r="K50" s="464"/>
    </row>
    <row r="51" spans="2:11" s="465" customFormat="1" ht="12.95" customHeight="1">
      <c r="B51" s="462"/>
      <c r="C51" s="442" t="s">
        <v>3217</v>
      </c>
      <c r="D51" s="442"/>
      <c r="E51" s="442"/>
      <c r="F51" s="456"/>
      <c r="G51" s="442"/>
      <c r="H51" s="599" t="s">
        <v>3272</v>
      </c>
      <c r="I51" s="599"/>
      <c r="J51" s="463"/>
      <c r="K51" s="464"/>
    </row>
    <row r="52" spans="2:11" ht="22.5" customHeight="1">
      <c r="B52" s="466"/>
      <c r="C52" s="467"/>
      <c r="D52" s="467"/>
      <c r="E52" s="467"/>
      <c r="F52" s="467"/>
      <c r="G52" s="467"/>
      <c r="H52" s="467"/>
      <c r="I52" s="467"/>
      <c r="J52" s="467"/>
      <c r="K52" s="468"/>
    </row>
    <row r="53" spans="2:11" ht="6.75" customHeight="1"/>
  </sheetData>
  <mergeCells count="10">
    <mergeCell ref="H46:I46"/>
    <mergeCell ref="H48:I48"/>
    <mergeCell ref="H49:I49"/>
    <mergeCell ref="H51:I51"/>
    <mergeCell ref="B25:K25"/>
    <mergeCell ref="C26:J26"/>
    <mergeCell ref="C27:J27"/>
    <mergeCell ref="H43:I43"/>
    <mergeCell ref="H44:I44"/>
    <mergeCell ref="H45:I45"/>
  </mergeCells>
  <printOptions horizontalCentered="1"/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/>
  <rowBreaks count="2" manualBreakCount="2">
    <brk id="53" max="11" man="1"/>
    <brk id="54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J110"/>
  <sheetViews>
    <sheetView showGridLines="0" tabSelected="1" view="pageBreakPreview" zoomScaleSheetLayoutView="100" workbookViewId="0">
      <pane xSplit="4" ySplit="6" topLeftCell="E7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2.75" outlineLevelCol="1"/>
  <cols>
    <col min="2" max="2" width="9.140625" style="48"/>
    <col min="3" max="3" width="46.42578125" bestFit="1" customWidth="1"/>
    <col min="4" max="4" width="46.140625" hidden="1" customWidth="1" outlineLevel="1"/>
    <col min="5" max="5" width="7.85546875" style="538" bestFit="1" customWidth="1" collapsed="1"/>
    <col min="6" max="6" width="21.7109375" style="58" bestFit="1" customWidth="1"/>
    <col min="7" max="7" width="22.140625" style="58" bestFit="1" customWidth="1"/>
    <col min="8" max="8" width="6.7109375" customWidth="1"/>
    <col min="9" max="9" width="11.140625" style="58" bestFit="1" customWidth="1"/>
    <col min="10" max="10" width="8.28515625" style="58" customWidth="1"/>
  </cols>
  <sheetData>
    <row r="2" spans="1:10" ht="15.75">
      <c r="A2" s="95"/>
      <c r="B2" s="381"/>
      <c r="C2" s="552" t="s">
        <v>3275</v>
      </c>
      <c r="D2" s="95"/>
      <c r="E2" s="382"/>
      <c r="F2" s="96"/>
      <c r="G2" s="96"/>
      <c r="H2" s="95"/>
    </row>
    <row r="3" spans="1:10" ht="15.75">
      <c r="A3" s="95"/>
      <c r="C3" s="553" t="s">
        <v>3273</v>
      </c>
      <c r="D3" s="95"/>
      <c r="E3" s="382"/>
      <c r="F3" s="95"/>
      <c r="G3" s="95"/>
      <c r="H3" s="97"/>
    </row>
    <row r="4" spans="1:10" ht="13.5" thickBot="1">
      <c r="A4" s="95"/>
      <c r="B4" s="382"/>
      <c r="C4" s="95"/>
      <c r="D4" s="95"/>
      <c r="E4" s="382"/>
      <c r="F4" s="95"/>
      <c r="G4" s="95"/>
      <c r="H4" s="97"/>
    </row>
    <row r="5" spans="1:10" ht="12.75" customHeight="1">
      <c r="A5" s="95"/>
      <c r="B5" s="611" t="s">
        <v>2188</v>
      </c>
      <c r="C5" s="607" t="s">
        <v>2189</v>
      </c>
      <c r="D5" s="607" t="s">
        <v>517</v>
      </c>
      <c r="E5" s="607" t="s">
        <v>3263</v>
      </c>
      <c r="F5" s="613" t="s">
        <v>2190</v>
      </c>
      <c r="G5" s="614"/>
      <c r="H5" s="97"/>
      <c r="I5" s="304"/>
      <c r="J5" s="304"/>
    </row>
    <row r="6" spans="1:10" ht="13.5" thickBot="1">
      <c r="A6" s="95"/>
      <c r="B6" s="612"/>
      <c r="C6" s="608"/>
      <c r="D6" s="608"/>
      <c r="E6" s="608"/>
      <c r="F6" s="98" t="s">
        <v>3274</v>
      </c>
      <c r="G6" s="293" t="s">
        <v>3266</v>
      </c>
      <c r="H6" s="97"/>
      <c r="I6" s="554"/>
      <c r="J6" s="554"/>
    </row>
    <row r="7" spans="1:10">
      <c r="A7" s="95"/>
      <c r="B7" s="99" t="s">
        <v>565</v>
      </c>
      <c r="C7" s="100" t="s">
        <v>2191</v>
      </c>
      <c r="D7" s="101" t="s">
        <v>813</v>
      </c>
      <c r="E7" s="101"/>
      <c r="F7" s="102"/>
      <c r="G7" s="125"/>
      <c r="H7" s="97"/>
    </row>
    <row r="8" spans="1:10">
      <c r="A8" s="95"/>
      <c r="B8" s="383">
        <v>1</v>
      </c>
      <c r="C8" s="103" t="s">
        <v>2192</v>
      </c>
      <c r="D8" s="104" t="s">
        <v>2193</v>
      </c>
      <c r="E8" s="519"/>
      <c r="F8" s="328">
        <v>100000</v>
      </c>
      <c r="G8" s="329">
        <v>100000</v>
      </c>
      <c r="H8" s="97"/>
    </row>
    <row r="9" spans="1:10">
      <c r="A9" s="95"/>
      <c r="B9" s="384">
        <v>2</v>
      </c>
      <c r="C9" s="105" t="s">
        <v>2194</v>
      </c>
      <c r="D9" s="106" t="s">
        <v>2195</v>
      </c>
      <c r="E9" s="522"/>
      <c r="F9" s="107">
        <v>0</v>
      </c>
      <c r="G9" s="294">
        <v>0</v>
      </c>
      <c r="H9" s="97"/>
    </row>
    <row r="10" spans="1:10">
      <c r="A10" s="95"/>
      <c r="B10" s="385" t="s">
        <v>2196</v>
      </c>
      <c r="C10" s="108" t="s">
        <v>2197</v>
      </c>
      <c r="D10" s="107" t="s">
        <v>2198</v>
      </c>
      <c r="E10" s="523"/>
      <c r="F10" s="107">
        <v>0</v>
      </c>
      <c r="G10" s="294">
        <v>0</v>
      </c>
      <c r="H10" s="97"/>
    </row>
    <row r="11" spans="1:10">
      <c r="A11" s="95"/>
      <c r="B11" s="386" t="s">
        <v>2199</v>
      </c>
      <c r="C11" s="109" t="s">
        <v>2200</v>
      </c>
      <c r="D11" s="110" t="s">
        <v>2201</v>
      </c>
      <c r="E11" s="524"/>
      <c r="F11" s="110">
        <v>0</v>
      </c>
      <c r="G11" s="295">
        <v>0</v>
      </c>
      <c r="H11" s="97"/>
    </row>
    <row r="12" spans="1:10">
      <c r="A12" s="95"/>
      <c r="B12" s="387"/>
      <c r="C12" s="414" t="s">
        <v>285</v>
      </c>
      <c r="D12" s="415" t="s">
        <v>520</v>
      </c>
      <c r="E12" s="520"/>
      <c r="F12" s="416">
        <f>SUM(F8:F11)</f>
        <v>100000</v>
      </c>
      <c r="G12" s="299">
        <f>SUM(G8:G11)</f>
        <v>100000</v>
      </c>
      <c r="H12" s="97"/>
    </row>
    <row r="13" spans="1:10">
      <c r="A13" s="95"/>
      <c r="B13" s="388">
        <v>3</v>
      </c>
      <c r="C13" s="103" t="s">
        <v>2202</v>
      </c>
      <c r="D13" s="103" t="s">
        <v>2203</v>
      </c>
      <c r="E13" s="519"/>
      <c r="F13" s="111">
        <v>0</v>
      </c>
      <c r="G13" s="296">
        <v>0</v>
      </c>
      <c r="H13" s="97"/>
    </row>
    <row r="14" spans="1:10">
      <c r="A14" s="95"/>
      <c r="B14" s="385" t="s">
        <v>2196</v>
      </c>
      <c r="C14" s="108" t="s">
        <v>3195</v>
      </c>
      <c r="D14" s="107" t="s">
        <v>515</v>
      </c>
      <c r="E14" s="539"/>
      <c r="F14" s="107">
        <v>0</v>
      </c>
      <c r="G14" s="294">
        <v>0</v>
      </c>
      <c r="H14" s="97"/>
      <c r="I14" s="305"/>
    </row>
    <row r="15" spans="1:10">
      <c r="A15" s="95"/>
      <c r="B15" s="385" t="s">
        <v>2199</v>
      </c>
      <c r="C15" s="108" t="s">
        <v>2204</v>
      </c>
      <c r="D15" s="112" t="s">
        <v>516</v>
      </c>
      <c r="E15" s="539"/>
      <c r="F15" s="113">
        <v>0</v>
      </c>
      <c r="G15" s="297">
        <v>0</v>
      </c>
      <c r="H15" s="97"/>
    </row>
    <row r="16" spans="1:10">
      <c r="A16" s="95"/>
      <c r="B16" s="389" t="s">
        <v>2205</v>
      </c>
      <c r="C16" s="114" t="s">
        <v>2206</v>
      </c>
      <c r="D16" s="107" t="s">
        <v>2198</v>
      </c>
      <c r="E16" s="525"/>
      <c r="F16" s="107">
        <v>0</v>
      </c>
      <c r="G16" s="330">
        <v>0</v>
      </c>
      <c r="H16" s="97"/>
    </row>
    <row r="17" spans="1:10">
      <c r="A17" s="95"/>
      <c r="B17" s="386" t="s">
        <v>2207</v>
      </c>
      <c r="C17" s="109" t="s">
        <v>2208</v>
      </c>
      <c r="D17" s="115" t="s">
        <v>2209</v>
      </c>
      <c r="E17" s="526"/>
      <c r="F17" s="110">
        <v>0</v>
      </c>
      <c r="G17" s="295">
        <v>0</v>
      </c>
      <c r="H17" s="97"/>
    </row>
    <row r="18" spans="1:10">
      <c r="A18" s="95"/>
      <c r="B18" s="387"/>
      <c r="C18" s="414" t="s">
        <v>285</v>
      </c>
      <c r="D18" s="417" t="s">
        <v>520</v>
      </c>
      <c r="E18" s="521"/>
      <c r="F18" s="416">
        <v>0</v>
      </c>
      <c r="G18" s="299">
        <v>0</v>
      </c>
      <c r="H18" s="97"/>
    </row>
    <row r="19" spans="1:10">
      <c r="A19" s="95"/>
      <c r="B19" s="388">
        <v>4</v>
      </c>
      <c r="C19" s="103" t="s">
        <v>2210</v>
      </c>
      <c r="D19" s="103" t="s">
        <v>2211</v>
      </c>
      <c r="E19" s="519"/>
      <c r="F19" s="111">
        <v>0</v>
      </c>
      <c r="G19" s="296">
        <v>0</v>
      </c>
      <c r="H19" s="97"/>
    </row>
    <row r="20" spans="1:10">
      <c r="A20" s="95"/>
      <c r="B20" s="385" t="s">
        <v>2196</v>
      </c>
      <c r="C20" s="108" t="s">
        <v>2212</v>
      </c>
      <c r="D20" s="107" t="s">
        <v>2213</v>
      </c>
      <c r="E20" s="539"/>
      <c r="F20" s="107">
        <v>0</v>
      </c>
      <c r="G20" s="294">
        <v>0</v>
      </c>
      <c r="H20" s="97"/>
    </row>
    <row r="21" spans="1:10">
      <c r="A21" s="95"/>
      <c r="B21" s="385" t="s">
        <v>2199</v>
      </c>
      <c r="C21" s="108" t="s">
        <v>2214</v>
      </c>
      <c r="D21" s="107" t="s">
        <v>2215</v>
      </c>
      <c r="E21" s="539"/>
      <c r="F21" s="107">
        <v>0</v>
      </c>
      <c r="G21" s="294">
        <v>0</v>
      </c>
      <c r="H21" s="97"/>
    </row>
    <row r="22" spans="1:10">
      <c r="A22" s="95"/>
      <c r="B22" s="389" t="s">
        <v>2205</v>
      </c>
      <c r="C22" s="108" t="s">
        <v>2216</v>
      </c>
      <c r="D22" s="107" t="s">
        <v>2217</v>
      </c>
      <c r="E22" s="539"/>
      <c r="F22" s="107">
        <v>0</v>
      </c>
      <c r="G22" s="294">
        <v>0</v>
      </c>
      <c r="H22" s="97"/>
    </row>
    <row r="23" spans="1:10">
      <c r="A23" s="95"/>
      <c r="B23" s="385" t="s">
        <v>2207</v>
      </c>
      <c r="C23" s="108" t="s">
        <v>2218</v>
      </c>
      <c r="D23" s="107" t="s">
        <v>2219</v>
      </c>
      <c r="E23" s="539"/>
      <c r="F23" s="107">
        <v>0</v>
      </c>
      <c r="G23" s="294">
        <v>0</v>
      </c>
      <c r="H23" s="97"/>
    </row>
    <row r="24" spans="1:10">
      <c r="A24" s="95"/>
      <c r="B24" s="386" t="s">
        <v>2220</v>
      </c>
      <c r="C24" s="109" t="s">
        <v>2221</v>
      </c>
      <c r="D24" s="110" t="s">
        <v>2222</v>
      </c>
      <c r="E24" s="524"/>
      <c r="F24" s="110">
        <v>0</v>
      </c>
      <c r="G24" s="295">
        <v>0</v>
      </c>
      <c r="H24" s="97"/>
    </row>
    <row r="25" spans="1:10">
      <c r="A25" s="95"/>
      <c r="B25" s="387"/>
      <c r="C25" s="414" t="s">
        <v>285</v>
      </c>
      <c r="D25" s="417" t="s">
        <v>520</v>
      </c>
      <c r="E25" s="527"/>
      <c r="F25" s="416">
        <v>0</v>
      </c>
      <c r="G25" s="299">
        <v>0</v>
      </c>
      <c r="H25" s="97"/>
    </row>
    <row r="26" spans="1:10">
      <c r="A26" s="95"/>
      <c r="B26" s="389">
        <v>5</v>
      </c>
      <c r="C26" s="103" t="s">
        <v>2223</v>
      </c>
      <c r="D26" s="103" t="s">
        <v>2224</v>
      </c>
      <c r="E26" s="519"/>
      <c r="F26" s="111">
        <v>0</v>
      </c>
      <c r="G26" s="296">
        <v>0</v>
      </c>
      <c r="H26" s="97"/>
    </row>
    <row r="27" spans="1:10">
      <c r="A27" s="95"/>
      <c r="B27" s="385">
        <v>6</v>
      </c>
      <c r="C27" s="105" t="s">
        <v>2225</v>
      </c>
      <c r="D27" s="105" t="s">
        <v>2201</v>
      </c>
      <c r="E27" s="522"/>
      <c r="F27" s="107">
        <v>0</v>
      </c>
      <c r="G27" s="294">
        <v>0</v>
      </c>
      <c r="H27" s="97"/>
    </row>
    <row r="28" spans="1:10">
      <c r="A28" s="95"/>
      <c r="B28" s="386">
        <v>7</v>
      </c>
      <c r="C28" s="116" t="s">
        <v>2226</v>
      </c>
      <c r="D28" s="105" t="s">
        <v>2227</v>
      </c>
      <c r="E28" s="515"/>
      <c r="F28" s="110">
        <v>0</v>
      </c>
      <c r="G28" s="295">
        <v>0</v>
      </c>
      <c r="H28" s="97"/>
    </row>
    <row r="29" spans="1:10">
      <c r="A29" s="95"/>
      <c r="B29" s="390"/>
      <c r="C29" s="414" t="s">
        <v>2228</v>
      </c>
      <c r="D29" s="418"/>
      <c r="E29" s="414"/>
      <c r="F29" s="416">
        <f>F12</f>
        <v>100000</v>
      </c>
      <c r="G29" s="299">
        <f>G12</f>
        <v>100000</v>
      </c>
      <c r="H29" s="97"/>
      <c r="I29" s="512"/>
      <c r="J29" s="142"/>
    </row>
    <row r="30" spans="1:10">
      <c r="A30" s="95"/>
      <c r="B30" s="391"/>
      <c r="C30" s="419"/>
      <c r="D30" s="420"/>
      <c r="E30" s="521"/>
      <c r="F30" s="421"/>
      <c r="G30" s="422"/>
      <c r="H30" s="97"/>
    </row>
    <row r="31" spans="1:10">
      <c r="A31" s="95"/>
      <c r="B31" s="117" t="s">
        <v>2229</v>
      </c>
      <c r="C31" s="423" t="s">
        <v>2230</v>
      </c>
      <c r="D31" s="424" t="s">
        <v>2231</v>
      </c>
      <c r="E31" s="528"/>
      <c r="F31" s="425"/>
      <c r="G31" s="298"/>
      <c r="H31" s="97"/>
    </row>
    <row r="32" spans="1:10">
      <c r="A32" s="95"/>
      <c r="B32" s="388">
        <v>1</v>
      </c>
      <c r="C32" s="103" t="s">
        <v>2232</v>
      </c>
      <c r="D32" s="105" t="s">
        <v>2233</v>
      </c>
      <c r="E32" s="522"/>
      <c r="F32" s="107">
        <v>0</v>
      </c>
      <c r="G32" s="296">
        <v>0</v>
      </c>
      <c r="H32" s="97"/>
    </row>
    <row r="33" spans="1:8">
      <c r="A33" s="95"/>
      <c r="B33" s="385" t="s">
        <v>2196</v>
      </c>
      <c r="C33" s="108" t="s">
        <v>2234</v>
      </c>
      <c r="D33" s="108" t="s">
        <v>2235</v>
      </c>
      <c r="E33" s="529"/>
      <c r="F33" s="107">
        <v>0</v>
      </c>
      <c r="G33" s="294">
        <v>0</v>
      </c>
      <c r="H33" s="97"/>
    </row>
    <row r="34" spans="1:8">
      <c r="A34" s="95"/>
      <c r="B34" s="385" t="s">
        <v>2199</v>
      </c>
      <c r="C34" s="108" t="s">
        <v>2236</v>
      </c>
      <c r="D34" s="108" t="s">
        <v>2237</v>
      </c>
      <c r="E34" s="529"/>
      <c r="F34" s="107">
        <v>0</v>
      </c>
      <c r="G34" s="294">
        <v>0</v>
      </c>
      <c r="H34" s="97"/>
    </row>
    <row r="35" spans="1:8">
      <c r="A35" s="95"/>
      <c r="B35" s="385" t="s">
        <v>2205</v>
      </c>
      <c r="C35" s="108" t="s">
        <v>2238</v>
      </c>
      <c r="D35" s="108" t="s">
        <v>2239</v>
      </c>
      <c r="E35" s="529"/>
      <c r="F35" s="107">
        <v>0</v>
      </c>
      <c r="G35" s="294">
        <v>0</v>
      </c>
      <c r="H35" s="97"/>
    </row>
    <row r="36" spans="1:8">
      <c r="A36" s="95"/>
      <c r="B36" s="392" t="s">
        <v>2240</v>
      </c>
      <c r="C36" s="109" t="s">
        <v>2241</v>
      </c>
      <c r="D36" s="109" t="s">
        <v>2242</v>
      </c>
      <c r="E36" s="530"/>
      <c r="F36" s="110">
        <v>0</v>
      </c>
      <c r="G36" s="295">
        <v>0</v>
      </c>
      <c r="H36" s="97"/>
    </row>
    <row r="37" spans="1:8">
      <c r="A37" s="95"/>
      <c r="B37" s="393"/>
      <c r="C37" s="414" t="s">
        <v>285</v>
      </c>
      <c r="D37" s="426" t="s">
        <v>520</v>
      </c>
      <c r="E37" s="414"/>
      <c r="F37" s="416">
        <v>0</v>
      </c>
      <c r="G37" s="299">
        <v>0</v>
      </c>
      <c r="H37" s="97"/>
    </row>
    <row r="38" spans="1:8">
      <c r="A38" s="95"/>
      <c r="B38" s="389"/>
      <c r="C38" s="103" t="s">
        <v>2243</v>
      </c>
      <c r="D38" s="103" t="s">
        <v>2244</v>
      </c>
      <c r="E38" s="519"/>
      <c r="F38" s="111">
        <v>0</v>
      </c>
      <c r="G38" s="296">
        <v>0</v>
      </c>
      <c r="H38" s="97"/>
    </row>
    <row r="39" spans="1:8">
      <c r="A39" s="95"/>
      <c r="B39" s="385" t="s">
        <v>2196</v>
      </c>
      <c r="C39" s="108" t="s">
        <v>304</v>
      </c>
      <c r="D39" s="108" t="s">
        <v>521</v>
      </c>
      <c r="E39" s="529"/>
      <c r="F39" s="107">
        <v>0</v>
      </c>
      <c r="G39" s="294">
        <v>0</v>
      </c>
      <c r="H39" s="97"/>
    </row>
    <row r="40" spans="1:8">
      <c r="A40" s="95"/>
      <c r="B40" s="385" t="s">
        <v>2199</v>
      </c>
      <c r="C40" s="108" t="s">
        <v>2245</v>
      </c>
      <c r="D40" s="108" t="s">
        <v>2246</v>
      </c>
      <c r="E40" s="529"/>
      <c r="F40" s="107">
        <v>0</v>
      </c>
      <c r="G40" s="294">
        <v>0</v>
      </c>
      <c r="H40" s="97"/>
    </row>
    <row r="41" spans="1:8">
      <c r="A41" s="95"/>
      <c r="B41" s="385" t="s">
        <v>2205</v>
      </c>
      <c r="C41" s="108" t="s">
        <v>3264</v>
      </c>
      <c r="D41" s="108" t="s">
        <v>2247</v>
      </c>
      <c r="E41" s="529"/>
      <c r="F41" s="107">
        <v>0</v>
      </c>
      <c r="G41" s="294">
        <v>0</v>
      </c>
      <c r="H41" s="97"/>
    </row>
    <row r="42" spans="1:8">
      <c r="A42" s="95"/>
      <c r="B42" s="386" t="s">
        <v>2240</v>
      </c>
      <c r="C42" s="109" t="s">
        <v>3265</v>
      </c>
      <c r="D42" s="109" t="s">
        <v>2248</v>
      </c>
      <c r="E42" s="515"/>
      <c r="F42" s="107">
        <v>0</v>
      </c>
      <c r="G42" s="294">
        <v>0</v>
      </c>
      <c r="H42" s="97"/>
    </row>
    <row r="43" spans="1:8">
      <c r="A43" s="95"/>
      <c r="B43" s="390"/>
      <c r="C43" s="414" t="s">
        <v>285</v>
      </c>
      <c r="D43" s="426" t="s">
        <v>520</v>
      </c>
      <c r="E43" s="432"/>
      <c r="F43" s="416">
        <v>0</v>
      </c>
      <c r="G43" s="299">
        <v>0</v>
      </c>
      <c r="H43" s="97"/>
    </row>
    <row r="44" spans="1:8">
      <c r="A44" s="95"/>
      <c r="B44" s="388">
        <v>3</v>
      </c>
      <c r="C44" s="103" t="s">
        <v>2249</v>
      </c>
      <c r="D44" s="104"/>
      <c r="E44" s="519"/>
      <c r="F44" s="111">
        <v>0</v>
      </c>
      <c r="G44" s="296">
        <v>0</v>
      </c>
      <c r="H44" s="97"/>
    </row>
    <row r="45" spans="1:8">
      <c r="A45" s="95"/>
      <c r="B45" s="384">
        <v>4</v>
      </c>
      <c r="C45" s="105" t="s">
        <v>2250</v>
      </c>
      <c r="D45" s="106"/>
      <c r="E45" s="522"/>
      <c r="F45" s="118">
        <v>0</v>
      </c>
      <c r="G45" s="300">
        <v>0</v>
      </c>
      <c r="H45" s="97"/>
    </row>
    <row r="46" spans="1:8">
      <c r="A46" s="95"/>
      <c r="B46" s="394" t="s">
        <v>2196</v>
      </c>
      <c r="C46" s="108" t="s">
        <v>2251</v>
      </c>
      <c r="D46" s="108" t="s">
        <v>2252</v>
      </c>
      <c r="E46" s="522"/>
      <c r="F46" s="107">
        <v>0</v>
      </c>
      <c r="G46" s="294">
        <v>0</v>
      </c>
      <c r="H46" s="97"/>
    </row>
    <row r="47" spans="1:8">
      <c r="A47" s="95"/>
      <c r="B47" s="385" t="s">
        <v>2199</v>
      </c>
      <c r="C47" s="108" t="s">
        <v>2253</v>
      </c>
      <c r="D47" s="106"/>
      <c r="E47" s="522"/>
      <c r="F47" s="119">
        <v>0</v>
      </c>
      <c r="G47" s="294">
        <v>0</v>
      </c>
      <c r="H47" s="97"/>
    </row>
    <row r="48" spans="1:8">
      <c r="A48" s="95"/>
      <c r="B48" s="386" t="s">
        <v>2205</v>
      </c>
      <c r="C48" s="109" t="s">
        <v>3196</v>
      </c>
      <c r="D48" s="120"/>
      <c r="E48" s="515"/>
      <c r="F48" s="110">
        <v>0</v>
      </c>
      <c r="G48" s="295">
        <v>0</v>
      </c>
      <c r="H48" s="97"/>
    </row>
    <row r="49" spans="1:10">
      <c r="A49" s="95"/>
      <c r="B49" s="387"/>
      <c r="C49" s="414" t="s">
        <v>285</v>
      </c>
      <c r="D49" s="426" t="s">
        <v>520</v>
      </c>
      <c r="E49" s="414"/>
      <c r="F49" s="416">
        <v>0</v>
      </c>
      <c r="G49" s="299">
        <v>0</v>
      </c>
      <c r="H49" s="97"/>
    </row>
    <row r="50" spans="1:10">
      <c r="A50" s="95"/>
      <c r="B50" s="383">
        <v>5</v>
      </c>
      <c r="C50" s="103" t="s">
        <v>2254</v>
      </c>
      <c r="D50" s="104"/>
      <c r="E50" s="519"/>
      <c r="F50" s="331">
        <v>0</v>
      </c>
      <c r="G50" s="330">
        <v>0</v>
      </c>
      <c r="H50" s="97"/>
    </row>
    <row r="51" spans="1:10">
      <c r="A51" s="95"/>
      <c r="B51" s="395">
        <v>6</v>
      </c>
      <c r="C51" s="116" t="s">
        <v>2255</v>
      </c>
      <c r="D51" s="106"/>
      <c r="E51" s="530"/>
      <c r="F51" s="110">
        <v>0</v>
      </c>
      <c r="G51" s="295">
        <v>0</v>
      </c>
      <c r="H51" s="97"/>
    </row>
    <row r="52" spans="1:10">
      <c r="A52" s="95"/>
      <c r="B52" s="396"/>
      <c r="C52" s="427" t="s">
        <v>2256</v>
      </c>
      <c r="D52" s="428"/>
      <c r="E52" s="429"/>
      <c r="F52" s="430">
        <v>0</v>
      </c>
      <c r="G52" s="301">
        <v>0</v>
      </c>
      <c r="H52" s="97"/>
    </row>
    <row r="53" spans="1:10" ht="13.5" thickBot="1">
      <c r="A53" s="95"/>
      <c r="B53" s="385"/>
      <c r="C53" s="108"/>
      <c r="D53" s="106"/>
      <c r="E53" s="522"/>
      <c r="F53" s="107"/>
      <c r="G53" s="303"/>
      <c r="H53" s="97"/>
    </row>
    <row r="54" spans="1:10" ht="13.5" thickBot="1">
      <c r="A54" s="95"/>
      <c r="B54" s="397"/>
      <c r="C54" s="412" t="s">
        <v>2257</v>
      </c>
      <c r="D54" s="121" t="s">
        <v>2258</v>
      </c>
      <c r="E54" s="412"/>
      <c r="F54" s="122">
        <f>F29</f>
        <v>100000</v>
      </c>
      <c r="G54" s="302">
        <f>G29</f>
        <v>100000</v>
      </c>
      <c r="H54" s="97"/>
      <c r="I54" s="512"/>
      <c r="J54" s="142"/>
    </row>
    <row r="55" spans="1:10">
      <c r="A55" s="95"/>
      <c r="B55" s="382"/>
      <c r="C55" s="95"/>
      <c r="D55" s="95"/>
      <c r="E55" s="382"/>
      <c r="F55" s="306"/>
      <c r="G55" s="306"/>
      <c r="H55" s="95"/>
    </row>
    <row r="56" spans="1:10" ht="13.5" thickBot="1">
      <c r="A56" s="95"/>
      <c r="B56" s="382"/>
      <c r="C56" s="95"/>
      <c r="D56" s="95"/>
      <c r="E56" s="382"/>
      <c r="G56" s="123"/>
      <c r="H56" s="95"/>
    </row>
    <row r="57" spans="1:10">
      <c r="A57" s="95"/>
      <c r="B57" s="603" t="s">
        <v>2259</v>
      </c>
      <c r="C57" s="605" t="s">
        <v>2260</v>
      </c>
      <c r="D57" s="605" t="s">
        <v>2261</v>
      </c>
      <c r="E57" s="607"/>
      <c r="F57" s="609" t="s">
        <v>2190</v>
      </c>
      <c r="G57" s="610"/>
      <c r="H57" s="95"/>
    </row>
    <row r="58" spans="1:10" ht="13.5" thickBot="1">
      <c r="A58" s="95"/>
      <c r="B58" s="604"/>
      <c r="C58" s="606"/>
      <c r="D58" s="606"/>
      <c r="E58" s="608"/>
      <c r="F58" s="98" t="str">
        <f>F6</f>
        <v>31 Dhjetor 2013</v>
      </c>
      <c r="G58" s="293" t="str">
        <f>G6</f>
        <v>31 Dhjetor 2012</v>
      </c>
      <c r="H58" s="97"/>
    </row>
    <row r="59" spans="1:10">
      <c r="A59" s="95"/>
      <c r="B59" s="99" t="s">
        <v>565</v>
      </c>
      <c r="C59" s="100" t="s">
        <v>2262</v>
      </c>
      <c r="D59" s="101"/>
      <c r="E59" s="101"/>
      <c r="F59" s="124"/>
      <c r="G59" s="125"/>
      <c r="H59" s="95"/>
    </row>
    <row r="60" spans="1:10">
      <c r="A60" s="95"/>
      <c r="B60" s="398">
        <v>1</v>
      </c>
      <c r="C60" s="103" t="s">
        <v>2263</v>
      </c>
      <c r="D60" s="103" t="s">
        <v>2264</v>
      </c>
      <c r="E60" s="519"/>
      <c r="F60" s="107">
        <v>0</v>
      </c>
      <c r="G60" s="294">
        <v>0</v>
      </c>
      <c r="H60" s="95"/>
    </row>
    <row r="61" spans="1:10">
      <c r="A61" s="95"/>
      <c r="B61" s="384">
        <v>2</v>
      </c>
      <c r="C61" s="105" t="s">
        <v>2265</v>
      </c>
      <c r="D61" s="105" t="s">
        <v>2266</v>
      </c>
      <c r="E61" s="522"/>
      <c r="F61" s="107">
        <v>0</v>
      </c>
      <c r="G61" s="294">
        <v>0</v>
      </c>
      <c r="H61" s="95"/>
    </row>
    <row r="62" spans="1:10">
      <c r="A62" s="95"/>
      <c r="B62" s="385" t="s">
        <v>2196</v>
      </c>
      <c r="C62" s="108" t="s">
        <v>2267</v>
      </c>
      <c r="D62" s="108" t="s">
        <v>2268</v>
      </c>
      <c r="E62" s="529"/>
      <c r="F62" s="107">
        <v>0</v>
      </c>
      <c r="G62" s="294">
        <v>0</v>
      </c>
      <c r="H62" s="95"/>
    </row>
    <row r="63" spans="1:10">
      <c r="A63" s="95"/>
      <c r="B63" s="385" t="s">
        <v>2199</v>
      </c>
      <c r="C63" s="108" t="s">
        <v>2269</v>
      </c>
      <c r="D63" s="108" t="s">
        <v>2270</v>
      </c>
      <c r="E63" s="529"/>
      <c r="F63" s="107">
        <v>0</v>
      </c>
      <c r="G63" s="294">
        <v>0</v>
      </c>
      <c r="H63" s="95"/>
    </row>
    <row r="64" spans="1:10">
      <c r="A64" s="95"/>
      <c r="B64" s="386" t="s">
        <v>2205</v>
      </c>
      <c r="C64" s="109" t="s">
        <v>2271</v>
      </c>
      <c r="D64" s="109" t="s">
        <v>2272</v>
      </c>
      <c r="E64" s="530"/>
      <c r="F64" s="107">
        <v>0</v>
      </c>
      <c r="G64" s="294">
        <v>0</v>
      </c>
      <c r="H64" s="95"/>
    </row>
    <row r="65" spans="1:10">
      <c r="A65" s="95"/>
      <c r="B65" s="387"/>
      <c r="C65" s="414" t="s">
        <v>285</v>
      </c>
      <c r="D65" s="431" t="s">
        <v>520</v>
      </c>
      <c r="E65" s="414"/>
      <c r="F65" s="416">
        <v>0</v>
      </c>
      <c r="G65" s="299">
        <v>0</v>
      </c>
      <c r="H65" s="95"/>
    </row>
    <row r="66" spans="1:10">
      <c r="A66" s="95"/>
      <c r="B66" s="388">
        <v>3</v>
      </c>
      <c r="C66" s="103" t="s">
        <v>2273</v>
      </c>
      <c r="D66" s="114"/>
      <c r="E66" s="516"/>
      <c r="F66" s="107">
        <v>0</v>
      </c>
      <c r="G66" s="294">
        <v>0</v>
      </c>
      <c r="H66" s="95"/>
    </row>
    <row r="67" spans="1:10">
      <c r="A67" s="95"/>
      <c r="B67" s="385" t="s">
        <v>2196</v>
      </c>
      <c r="C67" s="108" t="s">
        <v>2274</v>
      </c>
      <c r="D67" s="108" t="s">
        <v>2275</v>
      </c>
      <c r="E67" s="540"/>
      <c r="F67" s="107">
        <v>0</v>
      </c>
      <c r="G67" s="294">
        <v>0</v>
      </c>
      <c r="H67" s="95"/>
    </row>
    <row r="68" spans="1:10">
      <c r="A68" s="95"/>
      <c r="B68" s="385" t="s">
        <v>2199</v>
      </c>
      <c r="C68" s="108" t="s">
        <v>2276</v>
      </c>
      <c r="D68" s="108" t="s">
        <v>2277</v>
      </c>
      <c r="E68" s="540"/>
      <c r="F68" s="107">
        <v>0</v>
      </c>
      <c r="G68" s="294">
        <v>0</v>
      </c>
      <c r="H68" s="95"/>
    </row>
    <row r="69" spans="1:10">
      <c r="A69" s="95"/>
      <c r="B69" s="385" t="s">
        <v>2205</v>
      </c>
      <c r="C69" s="108" t="s">
        <v>2278</v>
      </c>
      <c r="D69" s="108" t="s">
        <v>2279</v>
      </c>
      <c r="E69" s="540"/>
      <c r="F69" s="107">
        <v>0</v>
      </c>
      <c r="G69" s="294">
        <v>0</v>
      </c>
      <c r="H69" s="95"/>
    </row>
    <row r="70" spans="1:10">
      <c r="A70" s="95"/>
      <c r="B70" s="385" t="s">
        <v>2240</v>
      </c>
      <c r="C70" s="108" t="s">
        <v>2280</v>
      </c>
      <c r="D70" s="108" t="s">
        <v>2281</v>
      </c>
      <c r="E70" s="540"/>
      <c r="F70" s="107">
        <v>260638</v>
      </c>
      <c r="G70" s="294">
        <v>0</v>
      </c>
      <c r="H70" s="95"/>
    </row>
    <row r="71" spans="1:10">
      <c r="A71" s="95"/>
      <c r="B71" s="386" t="s">
        <v>2282</v>
      </c>
      <c r="C71" s="109" t="s">
        <v>2283</v>
      </c>
      <c r="D71" s="109" t="s">
        <v>2284</v>
      </c>
      <c r="E71" s="531"/>
      <c r="F71" s="107">
        <v>0</v>
      </c>
      <c r="G71" s="294">
        <v>0</v>
      </c>
      <c r="H71" s="95"/>
    </row>
    <row r="72" spans="1:10">
      <c r="A72" s="95"/>
      <c r="B72" s="387"/>
      <c r="C72" s="414" t="s">
        <v>285</v>
      </c>
      <c r="D72" s="431" t="s">
        <v>520</v>
      </c>
      <c r="E72" s="414"/>
      <c r="F72" s="416">
        <f>SUM(F66:F71)</f>
        <v>260638</v>
      </c>
      <c r="G72" s="299">
        <v>0</v>
      </c>
      <c r="H72" s="95"/>
    </row>
    <row r="73" spans="1:10">
      <c r="A73" s="95"/>
      <c r="B73" s="388">
        <v>4</v>
      </c>
      <c r="C73" s="103" t="s">
        <v>2285</v>
      </c>
      <c r="D73" s="103" t="s">
        <v>2286</v>
      </c>
      <c r="E73" s="532"/>
      <c r="F73" s="107">
        <v>0</v>
      </c>
      <c r="G73" s="294">
        <v>0</v>
      </c>
      <c r="H73" s="95"/>
    </row>
    <row r="74" spans="1:10">
      <c r="A74" s="95"/>
      <c r="B74" s="384">
        <v>5</v>
      </c>
      <c r="C74" s="105" t="s">
        <v>2287</v>
      </c>
      <c r="D74" s="105" t="s">
        <v>2288</v>
      </c>
      <c r="E74" s="529"/>
      <c r="F74" s="107">
        <v>0</v>
      </c>
      <c r="G74" s="294">
        <v>0</v>
      </c>
      <c r="H74" s="95"/>
    </row>
    <row r="75" spans="1:10">
      <c r="A75" s="95"/>
      <c r="B75" s="399"/>
      <c r="C75" s="414" t="s">
        <v>2289</v>
      </c>
      <c r="D75" s="433" t="s">
        <v>2290</v>
      </c>
      <c r="E75" s="414"/>
      <c r="F75" s="416">
        <f>SUM(F72:F74)</f>
        <v>260638</v>
      </c>
      <c r="G75" s="299">
        <v>0</v>
      </c>
      <c r="H75" s="95"/>
      <c r="I75" s="513"/>
      <c r="J75" s="513"/>
    </row>
    <row r="76" spans="1:10">
      <c r="A76" s="95"/>
      <c r="B76" s="400"/>
      <c r="C76" s="128"/>
      <c r="D76" s="129"/>
      <c r="E76" s="533"/>
      <c r="F76" s="332"/>
      <c r="G76" s="333"/>
      <c r="H76" s="95"/>
    </row>
    <row r="77" spans="1:10">
      <c r="A77" s="95"/>
      <c r="B77" s="117" t="s">
        <v>2229</v>
      </c>
      <c r="C77" s="423" t="s">
        <v>2291</v>
      </c>
      <c r="D77" s="434"/>
      <c r="E77" s="534"/>
      <c r="F77" s="435"/>
      <c r="G77" s="130"/>
      <c r="H77" s="95"/>
    </row>
    <row r="78" spans="1:10">
      <c r="A78" s="95"/>
      <c r="B78" s="389"/>
      <c r="C78" s="114"/>
      <c r="D78" s="114"/>
      <c r="E78" s="532"/>
      <c r="F78" s="126"/>
      <c r="G78" s="127"/>
      <c r="H78" s="95"/>
    </row>
    <row r="79" spans="1:10">
      <c r="A79" s="95"/>
      <c r="B79" s="401">
        <v>1</v>
      </c>
      <c r="C79" s="131" t="s">
        <v>2292</v>
      </c>
      <c r="D79" s="105" t="s">
        <v>2293</v>
      </c>
      <c r="E79" s="522"/>
      <c r="F79" s="107">
        <v>0</v>
      </c>
      <c r="G79" s="294">
        <v>0</v>
      </c>
      <c r="H79" s="95"/>
    </row>
    <row r="80" spans="1:10">
      <c r="A80" s="95"/>
      <c r="B80" s="402" t="s">
        <v>2196</v>
      </c>
      <c r="C80" s="132" t="s">
        <v>2294</v>
      </c>
      <c r="D80" s="108" t="s">
        <v>2295</v>
      </c>
      <c r="E80" s="529"/>
      <c r="F80" s="107">
        <v>0</v>
      </c>
      <c r="G80" s="294">
        <v>0</v>
      </c>
      <c r="H80" s="95"/>
    </row>
    <row r="81" spans="1:10">
      <c r="A81" s="95"/>
      <c r="B81" s="403" t="s">
        <v>2199</v>
      </c>
      <c r="C81" s="133" t="s">
        <v>2296</v>
      </c>
      <c r="D81" s="109" t="s">
        <v>2270</v>
      </c>
      <c r="E81" s="530"/>
      <c r="F81" s="107">
        <v>0</v>
      </c>
      <c r="G81" s="294">
        <v>0</v>
      </c>
      <c r="H81" s="95"/>
    </row>
    <row r="82" spans="1:10">
      <c r="A82" s="95"/>
      <c r="B82" s="404"/>
      <c r="C82" s="427" t="s">
        <v>285</v>
      </c>
      <c r="D82" s="431" t="s">
        <v>285</v>
      </c>
      <c r="E82" s="414"/>
      <c r="F82" s="416">
        <v>0</v>
      </c>
      <c r="G82" s="299">
        <v>0</v>
      </c>
      <c r="H82" s="95"/>
    </row>
    <row r="83" spans="1:10">
      <c r="A83" s="95"/>
      <c r="B83" s="405">
        <v>2</v>
      </c>
      <c r="C83" s="134" t="s">
        <v>2297</v>
      </c>
      <c r="D83" s="103" t="s">
        <v>2298</v>
      </c>
      <c r="E83" s="135"/>
      <c r="F83" s="107">
        <v>0</v>
      </c>
      <c r="G83" s="294">
        <v>0</v>
      </c>
      <c r="H83" s="95"/>
    </row>
    <row r="84" spans="1:10">
      <c r="A84" s="95"/>
      <c r="B84" s="401">
        <v>3</v>
      </c>
      <c r="C84" s="131" t="s">
        <v>2299</v>
      </c>
      <c r="D84" s="105" t="s">
        <v>818</v>
      </c>
      <c r="E84" s="529"/>
      <c r="F84" s="107">
        <v>0</v>
      </c>
      <c r="G84" s="294">
        <v>0</v>
      </c>
      <c r="H84" s="95"/>
    </row>
    <row r="85" spans="1:10">
      <c r="A85" s="95"/>
      <c r="B85" s="406">
        <v>4</v>
      </c>
      <c r="C85" s="137" t="s">
        <v>2300</v>
      </c>
      <c r="D85" s="116" t="s">
        <v>2286</v>
      </c>
      <c r="E85" s="530"/>
      <c r="F85" s="107">
        <v>0</v>
      </c>
      <c r="G85" s="294">
        <v>0</v>
      </c>
      <c r="H85" s="95"/>
    </row>
    <row r="86" spans="1:10">
      <c r="A86" s="95"/>
      <c r="B86" s="404"/>
      <c r="C86" s="427" t="s">
        <v>2301</v>
      </c>
      <c r="D86" s="433" t="s">
        <v>2302</v>
      </c>
      <c r="E86" s="414"/>
      <c r="F86" s="416">
        <v>0</v>
      </c>
      <c r="G86" s="299">
        <v>0</v>
      </c>
      <c r="H86" s="95"/>
      <c r="I86" s="513"/>
      <c r="J86" s="513"/>
    </row>
    <row r="87" spans="1:10">
      <c r="A87" s="95"/>
      <c r="B87" s="407"/>
      <c r="C87" s="138"/>
      <c r="D87" s="138"/>
      <c r="E87" s="535"/>
      <c r="F87" s="107"/>
      <c r="G87" s="294"/>
      <c r="H87" s="95"/>
    </row>
    <row r="88" spans="1:10">
      <c r="A88" s="95"/>
      <c r="B88" s="408"/>
      <c r="C88" s="427" t="s">
        <v>2303</v>
      </c>
      <c r="D88" s="433" t="s">
        <v>2304</v>
      </c>
      <c r="E88" s="414"/>
      <c r="F88" s="416">
        <f>+F86+F75</f>
        <v>260638</v>
      </c>
      <c r="G88" s="299">
        <f>+G86+G75</f>
        <v>0</v>
      </c>
      <c r="H88" s="95"/>
      <c r="I88" s="513"/>
      <c r="J88" s="513"/>
    </row>
    <row r="89" spans="1:10">
      <c r="A89" s="95"/>
      <c r="B89" s="407"/>
      <c r="C89" s="138"/>
      <c r="D89" s="114"/>
      <c r="E89" s="533"/>
      <c r="F89" s="139"/>
      <c r="G89" s="140"/>
      <c r="H89" s="95"/>
    </row>
    <row r="90" spans="1:10">
      <c r="A90" s="95"/>
      <c r="B90" s="117" t="s">
        <v>2305</v>
      </c>
      <c r="C90" s="423" t="s">
        <v>2306</v>
      </c>
      <c r="D90" s="434"/>
      <c r="E90" s="534"/>
      <c r="F90" s="435"/>
      <c r="G90" s="130"/>
      <c r="H90" s="95"/>
    </row>
    <row r="91" spans="1:10">
      <c r="A91" s="95"/>
      <c r="B91" s="409"/>
      <c r="C91" s="141"/>
      <c r="D91" s="141"/>
      <c r="E91" s="536"/>
      <c r="F91" s="126"/>
      <c r="G91" s="136"/>
      <c r="H91" s="95"/>
    </row>
    <row r="92" spans="1:10">
      <c r="A92" s="95"/>
      <c r="B92" s="401">
        <v>1</v>
      </c>
      <c r="C92" s="131" t="s">
        <v>2307</v>
      </c>
      <c r="D92" s="131" t="s">
        <v>2308</v>
      </c>
      <c r="E92" s="537"/>
      <c r="F92" s="107">
        <v>0</v>
      </c>
      <c r="G92" s="294">
        <v>0</v>
      </c>
      <c r="H92" s="95"/>
    </row>
    <row r="93" spans="1:10">
      <c r="A93" s="95"/>
      <c r="B93" s="401">
        <v>2</v>
      </c>
      <c r="C93" s="131" t="s">
        <v>2309</v>
      </c>
      <c r="D93" s="131" t="s">
        <v>2310</v>
      </c>
      <c r="E93" s="517"/>
      <c r="F93" s="107">
        <v>100000</v>
      </c>
      <c r="G93" s="294">
        <v>100000</v>
      </c>
      <c r="H93" s="95"/>
    </row>
    <row r="94" spans="1:10">
      <c r="A94" s="95"/>
      <c r="B94" s="401">
        <v>3</v>
      </c>
      <c r="C94" s="131" t="s">
        <v>2311</v>
      </c>
      <c r="D94" s="131" t="s">
        <v>513</v>
      </c>
      <c r="E94" s="517"/>
      <c r="F94" s="107">
        <v>0</v>
      </c>
      <c r="G94" s="294">
        <v>0</v>
      </c>
      <c r="H94" s="97"/>
    </row>
    <row r="95" spans="1:10">
      <c r="A95" s="95"/>
      <c r="B95" s="401">
        <v>4</v>
      </c>
      <c r="C95" s="131" t="s">
        <v>2312</v>
      </c>
      <c r="D95" s="131" t="s">
        <v>2313</v>
      </c>
      <c r="E95" s="517"/>
      <c r="F95" s="107">
        <v>0</v>
      </c>
      <c r="G95" s="294">
        <v>0</v>
      </c>
      <c r="H95" s="95"/>
    </row>
    <row r="96" spans="1:10">
      <c r="A96" s="95"/>
      <c r="B96" s="401">
        <v>5</v>
      </c>
      <c r="C96" s="131" t="s">
        <v>2314</v>
      </c>
      <c r="D96" s="131" t="s">
        <v>2315</v>
      </c>
      <c r="E96" s="517"/>
      <c r="F96" s="107">
        <v>0</v>
      </c>
      <c r="G96" s="294">
        <v>0</v>
      </c>
      <c r="H96" s="95"/>
    </row>
    <row r="97" spans="1:10">
      <c r="A97" s="95"/>
      <c r="B97" s="401">
        <v>6</v>
      </c>
      <c r="C97" s="131" t="s">
        <v>2316</v>
      </c>
      <c r="D97" s="131" t="s">
        <v>2317</v>
      </c>
      <c r="E97" s="517"/>
      <c r="F97" s="107">
        <v>0</v>
      </c>
      <c r="G97" s="294">
        <v>0</v>
      </c>
      <c r="H97" s="95"/>
    </row>
    <row r="98" spans="1:10">
      <c r="A98" s="95"/>
      <c r="B98" s="410">
        <v>7</v>
      </c>
      <c r="C98" s="131" t="s">
        <v>2318</v>
      </c>
      <c r="D98" s="131" t="s">
        <v>2319</v>
      </c>
      <c r="E98" s="517"/>
      <c r="F98" s="107">
        <v>0</v>
      </c>
      <c r="G98" s="294">
        <v>0</v>
      </c>
      <c r="H98" s="95"/>
    </row>
    <row r="99" spans="1:10">
      <c r="A99" s="95"/>
      <c r="B99" s="401">
        <v>8</v>
      </c>
      <c r="C99" s="131" t="s">
        <v>2320</v>
      </c>
      <c r="D99" s="131" t="s">
        <v>2321</v>
      </c>
      <c r="E99" s="517"/>
      <c r="F99" s="107">
        <v>0</v>
      </c>
      <c r="G99" s="294">
        <v>0</v>
      </c>
      <c r="H99" s="95"/>
    </row>
    <row r="100" spans="1:10">
      <c r="A100" s="95"/>
      <c r="B100" s="401">
        <v>9</v>
      </c>
      <c r="C100" s="131" t="s">
        <v>3197</v>
      </c>
      <c r="D100" s="131" t="s">
        <v>519</v>
      </c>
      <c r="E100" s="517"/>
      <c r="F100" s="107">
        <v>0</v>
      </c>
      <c r="G100" s="294">
        <v>0</v>
      </c>
      <c r="H100" s="95"/>
    </row>
    <row r="101" spans="1:10">
      <c r="A101" s="95"/>
      <c r="B101" s="406">
        <v>10</v>
      </c>
      <c r="C101" s="137" t="s">
        <v>3198</v>
      </c>
      <c r="D101" s="137" t="s">
        <v>2322</v>
      </c>
      <c r="E101" s="518"/>
      <c r="F101" s="107">
        <f>PASH!E38</f>
        <v>-260638</v>
      </c>
      <c r="G101" s="559">
        <v>0</v>
      </c>
      <c r="H101" s="95"/>
    </row>
    <row r="102" spans="1:10">
      <c r="A102" s="95"/>
      <c r="B102" s="396"/>
      <c r="C102" s="427" t="s">
        <v>2323</v>
      </c>
      <c r="D102" s="436"/>
      <c r="E102" s="414"/>
      <c r="F102" s="416">
        <f>SUM(F92:F101)</f>
        <v>-160638</v>
      </c>
      <c r="G102" s="574">
        <f>SUM(G92:G101)</f>
        <v>100000</v>
      </c>
      <c r="H102" s="95"/>
      <c r="I102" s="513"/>
      <c r="J102" s="513"/>
    </row>
    <row r="103" spans="1:10" ht="13.5" thickBot="1">
      <c r="A103" s="95"/>
      <c r="B103" s="389"/>
      <c r="C103" s="114"/>
      <c r="D103" s="114"/>
      <c r="E103" s="532"/>
      <c r="F103" s="126"/>
      <c r="G103" s="127"/>
      <c r="H103" s="95"/>
      <c r="I103" s="513"/>
      <c r="J103" s="513"/>
    </row>
    <row r="104" spans="1:10" ht="13.5" thickBot="1">
      <c r="A104" s="95"/>
      <c r="B104" s="411"/>
      <c r="C104" s="412" t="s">
        <v>2324</v>
      </c>
      <c r="D104" s="121"/>
      <c r="E104" s="412"/>
      <c r="F104" s="122">
        <f>+F102+F88</f>
        <v>100000</v>
      </c>
      <c r="G104" s="302">
        <f>+G102+G88</f>
        <v>100000</v>
      </c>
      <c r="H104" s="95"/>
      <c r="I104" s="513"/>
      <c r="J104" s="513"/>
    </row>
    <row r="105" spans="1:10">
      <c r="A105" s="95"/>
      <c r="B105" s="382"/>
      <c r="C105" s="95"/>
      <c r="D105" s="95"/>
      <c r="E105" s="382"/>
      <c r="F105" s="142"/>
      <c r="G105" s="142"/>
      <c r="H105" s="95"/>
    </row>
    <row r="106" spans="1:10">
      <c r="A106" s="95"/>
      <c r="B106" s="382"/>
      <c r="C106" s="95"/>
      <c r="D106" s="95"/>
      <c r="E106" s="382"/>
      <c r="F106" s="413"/>
      <c r="G106" s="413"/>
      <c r="H106" s="95"/>
    </row>
    <row r="107" spans="1:10">
      <c r="A107" s="95"/>
      <c r="B107" s="382"/>
      <c r="C107" s="95"/>
      <c r="D107" s="95"/>
      <c r="E107" s="382"/>
      <c r="F107" s="95"/>
      <c r="G107" s="95"/>
      <c r="H107" s="95"/>
    </row>
    <row r="108" spans="1:10">
      <c r="A108" s="95"/>
      <c r="B108" s="382"/>
      <c r="C108" s="95"/>
      <c r="D108" s="95"/>
      <c r="E108" s="382"/>
      <c r="F108" s="95"/>
      <c r="G108" s="95"/>
      <c r="H108" s="95"/>
    </row>
    <row r="109" spans="1:10">
      <c r="A109" s="95"/>
      <c r="B109" s="382"/>
      <c r="C109" s="95"/>
      <c r="D109" s="95"/>
      <c r="E109" s="382"/>
      <c r="F109" s="142"/>
      <c r="G109" s="142"/>
      <c r="H109" s="95"/>
    </row>
    <row r="110" spans="1:10">
      <c r="A110" s="95"/>
      <c r="B110" s="382"/>
      <c r="C110" s="95"/>
      <c r="D110" s="95"/>
      <c r="E110" s="382"/>
      <c r="F110" s="143"/>
      <c r="G110" s="143"/>
      <c r="H110" s="95"/>
    </row>
  </sheetData>
  <mergeCells count="10">
    <mergeCell ref="B5:B6"/>
    <mergeCell ref="C5:C6"/>
    <mergeCell ref="D5:D6"/>
    <mergeCell ref="E5:E6"/>
    <mergeCell ref="F5:G5"/>
    <mergeCell ref="B57:B58"/>
    <mergeCell ref="C57:C58"/>
    <mergeCell ref="D57:D58"/>
    <mergeCell ref="E57:E58"/>
    <mergeCell ref="F57:G57"/>
  </mergeCells>
  <printOptions horizontalCentered="1"/>
  <pageMargins left="0.74803149606299202" right="0.74803149606299202" top="0.98425196850393704" bottom="0.98425196850393704" header="0.511811023622047" footer="0.511811023622047"/>
  <pageSetup scale="82" fitToHeight="2" orientation="portrait" r:id="rId1"/>
  <headerFooter alignWithMargins="0"/>
  <rowBreaks count="1" manualBreakCount="1">
    <brk id="55" min="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76"/>
  <sheetViews>
    <sheetView showGridLines="0" tabSelected="1" view="pageBreakPreview" zoomScaleNormal="90" zoomScaleSheetLayoutView="100" workbookViewId="0">
      <selection activeCell="G15" sqref="G15"/>
    </sheetView>
  </sheetViews>
  <sheetFormatPr defaultRowHeight="12"/>
  <cols>
    <col min="1" max="2" width="9.42578125" style="315" bestFit="1" customWidth="1"/>
    <col min="3" max="3" width="61.42578125" style="310" customWidth="1"/>
    <col min="4" max="4" width="8.140625" style="310" bestFit="1" customWidth="1"/>
    <col min="5" max="5" width="15.85546875" style="310" customWidth="1"/>
    <col min="6" max="6" width="3.42578125" style="310" customWidth="1"/>
    <col min="7" max="7" width="15.85546875" style="310" customWidth="1"/>
    <col min="8" max="8" width="5.85546875" style="310" customWidth="1"/>
    <col min="9" max="16384" width="9.140625" style="310"/>
  </cols>
  <sheetData>
    <row r="1" spans="1:8" ht="12.75">
      <c r="A1" s="309"/>
      <c r="C1" s="311"/>
      <c r="D1" s="311"/>
      <c r="E1" s="311"/>
      <c r="F1" s="311"/>
      <c r="G1" s="311"/>
    </row>
    <row r="2" spans="1:8" ht="15.75">
      <c r="A2" s="309"/>
      <c r="C2" s="552" t="s">
        <v>3275</v>
      </c>
      <c r="D2" s="311"/>
      <c r="E2" s="311"/>
      <c r="F2" s="311"/>
      <c r="G2" s="311"/>
    </row>
    <row r="3" spans="1:8" ht="15.75">
      <c r="A3" s="309"/>
      <c r="B3" s="545"/>
      <c r="C3" s="552" t="str">
        <f>Bilanci!C3</f>
        <v>VITI 2013</v>
      </c>
      <c r="D3" s="311"/>
      <c r="E3" s="311"/>
      <c r="F3" s="311"/>
      <c r="G3" s="311"/>
    </row>
    <row r="4" spans="1:8" ht="13.5" thickBot="1">
      <c r="A4" s="309"/>
      <c r="B4" s="546"/>
      <c r="C4" s="312"/>
      <c r="D4" s="312"/>
      <c r="E4" s="312"/>
      <c r="F4" s="312"/>
      <c r="G4" s="312"/>
    </row>
    <row r="5" spans="1:8" ht="17.25" customHeight="1">
      <c r="A5" s="309"/>
      <c r="B5" s="616" t="s">
        <v>2325</v>
      </c>
      <c r="C5" s="618" t="s">
        <v>302</v>
      </c>
      <c r="D5" s="622" t="s">
        <v>3263</v>
      </c>
      <c r="E5" s="620" t="s">
        <v>2326</v>
      </c>
      <c r="F5" s="620"/>
      <c r="G5" s="621"/>
    </row>
    <row r="6" spans="1:8" ht="17.25" customHeight="1" thickBot="1">
      <c r="A6" s="309"/>
      <c r="B6" s="617"/>
      <c r="C6" s="619"/>
      <c r="D6" s="623"/>
      <c r="E6" s="337" t="str">
        <f>Bilanci!F6</f>
        <v>31 Dhjetor 2013</v>
      </c>
      <c r="F6" s="338"/>
      <c r="G6" s="339" t="str">
        <f>Bilanci!G6</f>
        <v>31 Dhjetor 2012</v>
      </c>
      <c r="H6" s="313"/>
    </row>
    <row r="7" spans="1:8" ht="14.1" customHeight="1">
      <c r="A7" s="309"/>
      <c r="B7" s="343">
        <v>1</v>
      </c>
      <c r="C7" s="344" t="s">
        <v>2327</v>
      </c>
      <c r="D7" s="541"/>
      <c r="E7" s="562">
        <v>0</v>
      </c>
      <c r="F7" s="345"/>
      <c r="G7" s="563">
        <v>0</v>
      </c>
    </row>
    <row r="8" spans="1:8" ht="14.1" customHeight="1">
      <c r="A8" s="309"/>
      <c r="B8" s="350">
        <v>2</v>
      </c>
      <c r="C8" s="351" t="s">
        <v>2328</v>
      </c>
      <c r="D8" s="542"/>
      <c r="E8" s="564">
        <v>0</v>
      </c>
      <c r="F8" s="353"/>
      <c r="G8" s="565">
        <v>0</v>
      </c>
    </row>
    <row r="9" spans="1:8" ht="13.5" customHeight="1">
      <c r="A9" s="309"/>
      <c r="B9" s="354">
        <v>3</v>
      </c>
      <c r="C9" s="355" t="s">
        <v>3193</v>
      </c>
      <c r="D9" s="543"/>
      <c r="E9" s="564">
        <v>0</v>
      </c>
      <c r="F9" s="353"/>
      <c r="G9" s="565">
        <v>0</v>
      </c>
    </row>
    <row r="10" spans="1:8" ht="14.1" customHeight="1">
      <c r="A10" s="309"/>
      <c r="B10" s="350">
        <v>4</v>
      </c>
      <c r="C10" s="351" t="s">
        <v>2329</v>
      </c>
      <c r="D10" s="544"/>
      <c r="E10" s="564">
        <v>0</v>
      </c>
      <c r="F10" s="353"/>
      <c r="G10" s="565">
        <v>0</v>
      </c>
    </row>
    <row r="11" spans="1:8" ht="14.1" customHeight="1">
      <c r="A11" s="309"/>
      <c r="B11" s="354">
        <v>5</v>
      </c>
      <c r="C11" s="351" t="s">
        <v>2330</v>
      </c>
      <c r="D11" s="543"/>
      <c r="E11" s="566">
        <f>SUM(E12:E19)</f>
        <v>-260638</v>
      </c>
      <c r="F11" s="353"/>
      <c r="G11" s="567">
        <f>SUM(G12:G19)</f>
        <v>0</v>
      </c>
    </row>
    <row r="12" spans="1:8" ht="14.1" customHeight="1">
      <c r="A12" s="309"/>
      <c r="B12" s="358" t="s">
        <v>3157</v>
      </c>
      <c r="C12" s="359" t="s">
        <v>3166</v>
      </c>
      <c r="D12" s="360"/>
      <c r="E12" s="564">
        <v>0</v>
      </c>
      <c r="F12" s="361"/>
      <c r="G12" s="565">
        <v>0</v>
      </c>
    </row>
    <row r="13" spans="1:8" ht="14.1" customHeight="1">
      <c r="A13" s="309"/>
      <c r="B13" s="358" t="s">
        <v>3158</v>
      </c>
      <c r="C13" s="359" t="s">
        <v>3167</v>
      </c>
      <c r="D13" s="360"/>
      <c r="E13" s="564">
        <v>0</v>
      </c>
      <c r="F13" s="361"/>
      <c r="G13" s="565">
        <v>0</v>
      </c>
    </row>
    <row r="14" spans="1:8" ht="14.1" customHeight="1">
      <c r="A14" s="309"/>
      <c r="B14" s="358" t="s">
        <v>3159</v>
      </c>
      <c r="C14" s="359" t="s">
        <v>3168</v>
      </c>
      <c r="D14" s="360"/>
      <c r="E14" s="564">
        <v>0</v>
      </c>
      <c r="F14" s="361"/>
      <c r="G14" s="565">
        <v>0</v>
      </c>
    </row>
    <row r="15" spans="1:8" ht="14.1" customHeight="1">
      <c r="A15" s="309"/>
      <c r="B15" s="358" t="s">
        <v>3160</v>
      </c>
      <c r="C15" s="359" t="s">
        <v>3169</v>
      </c>
      <c r="D15" s="360"/>
      <c r="E15" s="564">
        <v>0</v>
      </c>
      <c r="F15" s="361"/>
      <c r="G15" s="565">
        <v>0</v>
      </c>
    </row>
    <row r="16" spans="1:8" ht="14.1" customHeight="1">
      <c r="A16" s="309"/>
      <c r="B16" s="358" t="s">
        <v>3161</v>
      </c>
      <c r="C16" s="359" t="s">
        <v>3170</v>
      </c>
      <c r="D16" s="360"/>
      <c r="E16" s="564">
        <v>0</v>
      </c>
      <c r="F16" s="361"/>
      <c r="G16" s="565">
        <v>0</v>
      </c>
    </row>
    <row r="17" spans="1:7" ht="14.1" customHeight="1">
      <c r="A17" s="309"/>
      <c r="B17" s="358" t="s">
        <v>3162</v>
      </c>
      <c r="C17" s="359" t="s">
        <v>3171</v>
      </c>
      <c r="D17" s="360"/>
      <c r="E17" s="564">
        <v>0</v>
      </c>
      <c r="F17" s="361"/>
      <c r="G17" s="565">
        <v>0</v>
      </c>
    </row>
    <row r="18" spans="1:7" ht="14.1" customHeight="1">
      <c r="A18" s="309"/>
      <c r="B18" s="362" t="s">
        <v>3163</v>
      </c>
      <c r="C18" s="359" t="s">
        <v>3172</v>
      </c>
      <c r="D18" s="360"/>
      <c r="E18" s="564">
        <v>-260638</v>
      </c>
      <c r="F18" s="361"/>
      <c r="G18" s="565">
        <v>0</v>
      </c>
    </row>
    <row r="19" spans="1:7" ht="14.1" customHeight="1">
      <c r="A19" s="309"/>
      <c r="B19" s="358" t="s">
        <v>3164</v>
      </c>
      <c r="C19" s="359" t="s">
        <v>3173</v>
      </c>
      <c r="D19" s="360"/>
      <c r="E19" s="564">
        <v>0</v>
      </c>
      <c r="F19" s="361"/>
      <c r="G19" s="565">
        <v>0</v>
      </c>
    </row>
    <row r="20" spans="1:7" ht="14.1" customHeight="1">
      <c r="A20" s="309"/>
      <c r="B20" s="350">
        <v>6</v>
      </c>
      <c r="C20" s="351" t="s">
        <v>3165</v>
      </c>
      <c r="D20" s="542"/>
      <c r="E20" s="564">
        <v>0</v>
      </c>
      <c r="F20" s="353"/>
      <c r="G20" s="565">
        <v>0</v>
      </c>
    </row>
    <row r="21" spans="1:7" ht="14.1" customHeight="1">
      <c r="A21" s="309"/>
      <c r="B21" s="354">
        <v>7</v>
      </c>
      <c r="C21" s="363" t="s">
        <v>2331</v>
      </c>
      <c r="D21" s="357"/>
      <c r="E21" s="564">
        <f>SUM(E22:E24)</f>
        <v>0</v>
      </c>
      <c r="F21" s="353"/>
      <c r="G21" s="565">
        <f>SUM(G22:G24)</f>
        <v>0</v>
      </c>
    </row>
    <row r="22" spans="1:7" ht="14.1" customHeight="1">
      <c r="A22" s="309"/>
      <c r="B22" s="358" t="s">
        <v>3150</v>
      </c>
      <c r="C22" s="364" t="s">
        <v>2332</v>
      </c>
      <c r="D22" s="356"/>
      <c r="E22" s="564">
        <v>0</v>
      </c>
      <c r="F22" s="361"/>
      <c r="G22" s="565">
        <v>0</v>
      </c>
    </row>
    <row r="23" spans="1:7" ht="14.1" customHeight="1">
      <c r="A23" s="309"/>
      <c r="B23" s="362" t="s">
        <v>3151</v>
      </c>
      <c r="C23" s="364" t="s">
        <v>2333</v>
      </c>
      <c r="D23" s="365"/>
      <c r="E23" s="564">
        <v>0</v>
      </c>
      <c r="F23" s="361"/>
      <c r="G23" s="565">
        <v>0</v>
      </c>
    </row>
    <row r="24" spans="1:7" ht="14.1" customHeight="1">
      <c r="A24" s="309"/>
      <c r="B24" s="358" t="s">
        <v>3152</v>
      </c>
      <c r="C24" s="359" t="s">
        <v>2334</v>
      </c>
      <c r="D24" s="356"/>
      <c r="E24" s="564">
        <v>0</v>
      </c>
      <c r="F24" s="353"/>
      <c r="G24" s="565">
        <v>0</v>
      </c>
    </row>
    <row r="25" spans="1:7" ht="14.1" customHeight="1">
      <c r="A25" s="309"/>
      <c r="B25" s="346">
        <v>8</v>
      </c>
      <c r="C25" s="347" t="s">
        <v>2335</v>
      </c>
      <c r="D25" s="551"/>
      <c r="E25" s="568">
        <v>0</v>
      </c>
      <c r="F25" s="349"/>
      <c r="G25" s="569">
        <v>0</v>
      </c>
    </row>
    <row r="26" spans="1:7" ht="14.1" customHeight="1">
      <c r="A26" s="309"/>
      <c r="B26" s="547"/>
      <c r="C26" s="548" t="s">
        <v>2336</v>
      </c>
      <c r="D26" s="549"/>
      <c r="E26" s="572">
        <f>E11</f>
        <v>-260638</v>
      </c>
      <c r="F26" s="550"/>
      <c r="G26" s="573">
        <v>0</v>
      </c>
    </row>
    <row r="27" spans="1:7" ht="14.1" customHeight="1">
      <c r="A27" s="309"/>
      <c r="B27" s="346">
        <v>1</v>
      </c>
      <c r="C27" s="366" t="s">
        <v>2337</v>
      </c>
      <c r="D27" s="348"/>
      <c r="E27" s="564">
        <v>0</v>
      </c>
      <c r="F27" s="361"/>
      <c r="G27" s="565">
        <v>0</v>
      </c>
    </row>
    <row r="28" spans="1:7" ht="14.1" customHeight="1">
      <c r="A28" s="309"/>
      <c r="B28" s="354">
        <v>2</v>
      </c>
      <c r="C28" s="359" t="s">
        <v>2338</v>
      </c>
      <c r="D28" s="356"/>
      <c r="E28" s="564">
        <v>0</v>
      </c>
      <c r="F28" s="361"/>
      <c r="G28" s="565">
        <v>0</v>
      </c>
    </row>
    <row r="29" spans="1:7" ht="14.1" customHeight="1">
      <c r="A29" s="309"/>
      <c r="B29" s="354">
        <v>3</v>
      </c>
      <c r="C29" s="351" t="s">
        <v>2339</v>
      </c>
      <c r="D29" s="357"/>
      <c r="E29" s="564">
        <v>0</v>
      </c>
      <c r="F29" s="361"/>
      <c r="G29" s="565">
        <v>0</v>
      </c>
    </row>
    <row r="30" spans="1:7" ht="14.1" customHeight="1">
      <c r="A30" s="309"/>
      <c r="B30" s="367" t="s">
        <v>3153</v>
      </c>
      <c r="C30" s="359" t="s">
        <v>2340</v>
      </c>
      <c r="D30" s="356"/>
      <c r="E30" s="564">
        <v>0</v>
      </c>
      <c r="F30" s="361"/>
      <c r="G30" s="565">
        <v>0</v>
      </c>
    </row>
    <row r="31" spans="1:7" ht="14.1" customHeight="1">
      <c r="A31" s="309"/>
      <c r="B31" s="367" t="s">
        <v>3154</v>
      </c>
      <c r="C31" s="359" t="s">
        <v>2341</v>
      </c>
      <c r="D31" s="352"/>
      <c r="E31" s="564">
        <v>0</v>
      </c>
      <c r="F31" s="361"/>
      <c r="G31" s="565">
        <v>0</v>
      </c>
    </row>
    <row r="32" spans="1:7" ht="14.1" customHeight="1">
      <c r="A32" s="309"/>
      <c r="B32" s="367" t="s">
        <v>3155</v>
      </c>
      <c r="C32" s="359" t="s">
        <v>2342</v>
      </c>
      <c r="D32" s="352"/>
      <c r="E32" s="564">
        <v>0</v>
      </c>
      <c r="F32" s="361"/>
      <c r="G32" s="565">
        <v>0</v>
      </c>
    </row>
    <row r="33" spans="1:7" ht="14.1" customHeight="1">
      <c r="A33" s="309"/>
      <c r="B33" s="367" t="s">
        <v>3156</v>
      </c>
      <c r="C33" s="359" t="s">
        <v>2343</v>
      </c>
      <c r="D33" s="352"/>
      <c r="E33" s="564">
        <v>0</v>
      </c>
      <c r="F33" s="361"/>
      <c r="G33" s="565">
        <v>0</v>
      </c>
    </row>
    <row r="34" spans="1:7" ht="14.1" customHeight="1">
      <c r="A34" s="309"/>
      <c r="B34" s="367"/>
      <c r="C34" s="351" t="s">
        <v>2344</v>
      </c>
      <c r="D34" s="356"/>
      <c r="E34" s="564">
        <v>0</v>
      </c>
      <c r="F34" s="361"/>
      <c r="G34" s="565">
        <v>0</v>
      </c>
    </row>
    <row r="35" spans="1:7" ht="14.1" customHeight="1">
      <c r="A35" s="309"/>
      <c r="B35" s="368"/>
      <c r="C35" s="369"/>
      <c r="D35" s="348"/>
      <c r="E35" s="570"/>
      <c r="F35" s="336"/>
      <c r="G35" s="335"/>
    </row>
    <row r="36" spans="1:7" ht="14.1" customHeight="1">
      <c r="A36" s="309"/>
      <c r="B36" s="367"/>
      <c r="C36" s="351" t="s">
        <v>2345</v>
      </c>
      <c r="D36" s="543"/>
      <c r="E36" s="340">
        <f>E26+E29</f>
        <v>-260638</v>
      </c>
      <c r="F36" s="341"/>
      <c r="G36" s="342">
        <v>0</v>
      </c>
    </row>
    <row r="37" spans="1:7" ht="14.1" customHeight="1">
      <c r="A37" s="309"/>
      <c r="B37" s="358"/>
      <c r="C37" s="359" t="s">
        <v>2346</v>
      </c>
      <c r="D37" s="352"/>
      <c r="E37" s="380">
        <v>0</v>
      </c>
      <c r="F37" s="571"/>
      <c r="G37" s="379">
        <v>0</v>
      </c>
    </row>
    <row r="38" spans="1:7" ht="14.1" customHeight="1">
      <c r="A38" s="309"/>
      <c r="B38" s="373"/>
      <c r="C38" s="351" t="s">
        <v>2347</v>
      </c>
      <c r="D38" s="356"/>
      <c r="E38" s="340">
        <f>E36+E37</f>
        <v>-260638</v>
      </c>
      <c r="F38" s="341"/>
      <c r="G38" s="342">
        <v>0</v>
      </c>
    </row>
    <row r="39" spans="1:7" ht="14.1" customHeight="1">
      <c r="A39" s="309"/>
      <c r="B39" s="373"/>
      <c r="C39" s="359" t="s">
        <v>2349</v>
      </c>
      <c r="D39" s="356"/>
      <c r="E39" s="314"/>
      <c r="F39" s="336"/>
      <c r="G39" s="335"/>
    </row>
    <row r="40" spans="1:7" ht="14.1" customHeight="1">
      <c r="A40" s="309"/>
      <c r="B40" s="373"/>
      <c r="C40" s="359" t="s">
        <v>2348</v>
      </c>
      <c r="D40" s="356"/>
      <c r="E40" s="377"/>
      <c r="F40" s="361"/>
      <c r="G40" s="378"/>
    </row>
    <row r="41" spans="1:7" ht="14.1" customHeight="1" thickBot="1">
      <c r="A41" s="309"/>
      <c r="B41" s="370"/>
      <c r="C41" s="371"/>
      <c r="D41" s="372"/>
      <c r="E41" s="374"/>
      <c r="F41" s="375"/>
      <c r="G41" s="376"/>
    </row>
    <row r="42" spans="1:7" ht="12.75">
      <c r="A42" s="309"/>
      <c r="B42" s="545"/>
      <c r="C42" s="311"/>
      <c r="D42" s="311"/>
      <c r="E42" s="311"/>
      <c r="F42" s="311"/>
      <c r="G42" s="311"/>
    </row>
    <row r="43" spans="1:7" ht="12.75">
      <c r="A43" s="309"/>
      <c r="B43" s="545"/>
      <c r="C43" s="311"/>
      <c r="D43" s="311"/>
      <c r="E43" s="334"/>
      <c r="F43" s="311"/>
      <c r="G43" s="334"/>
    </row>
    <row r="44" spans="1:7" ht="12.75">
      <c r="E44" s="311"/>
      <c r="F44" s="311"/>
      <c r="G44" s="311"/>
    </row>
    <row r="48" spans="1:7" ht="15" hidden="1">
      <c r="C48" s="307" t="s">
        <v>3175</v>
      </c>
      <c r="D48" s="320"/>
      <c r="E48" s="323">
        <f>E7+E8</f>
        <v>0</v>
      </c>
    </row>
    <row r="49" spans="1:8" ht="15" hidden="1">
      <c r="C49" s="307" t="s">
        <v>3176</v>
      </c>
      <c r="D49" s="320"/>
      <c r="E49" s="321">
        <f>E9</f>
        <v>0</v>
      </c>
    </row>
    <row r="50" spans="1:8" ht="15" hidden="1">
      <c r="C50" s="307" t="s">
        <v>3174</v>
      </c>
      <c r="D50" s="320"/>
      <c r="E50" s="323">
        <f>E11+E20+E21+E25</f>
        <v>-260638</v>
      </c>
    </row>
    <row r="51" spans="1:8" ht="15" hidden="1">
      <c r="C51" s="307" t="s">
        <v>2336</v>
      </c>
      <c r="D51" s="320"/>
      <c r="E51" s="321">
        <f>E48+E49+E50</f>
        <v>-260638</v>
      </c>
      <c r="F51" s="311"/>
      <c r="G51" s="311"/>
    </row>
    <row r="52" spans="1:8" ht="15" hidden="1">
      <c r="C52" s="307" t="s">
        <v>2339</v>
      </c>
      <c r="D52" s="320"/>
      <c r="E52" s="321">
        <f>E29</f>
        <v>0</v>
      </c>
      <c r="F52" s="311"/>
      <c r="G52" s="311"/>
    </row>
    <row r="53" spans="1:8" ht="15" hidden="1">
      <c r="C53" s="307" t="s">
        <v>2345</v>
      </c>
      <c r="D53" s="320"/>
      <c r="E53" s="323">
        <f>E51+E52</f>
        <v>-260638</v>
      </c>
      <c r="F53" s="311"/>
    </row>
    <row r="54" spans="1:8" ht="24" hidden="1">
      <c r="A54" s="316"/>
      <c r="E54" s="314"/>
      <c r="G54" s="317" t="s">
        <v>3182</v>
      </c>
      <c r="H54" s="318" t="s">
        <v>3183</v>
      </c>
    </row>
    <row r="55" spans="1:8" ht="15" hidden="1" customHeight="1">
      <c r="A55" s="624" t="s">
        <v>3177</v>
      </c>
      <c r="B55" s="319">
        <v>1</v>
      </c>
      <c r="C55" s="307" t="s">
        <v>3184</v>
      </c>
      <c r="D55" s="320"/>
      <c r="E55" s="321">
        <f>(G55-G57)*H55</f>
        <v>354938628.94919747</v>
      </c>
      <c r="F55" s="320"/>
      <c r="G55" s="308">
        <v>7363.3556827133907</v>
      </c>
      <c r="H55" s="308">
        <v>333913.40000000002</v>
      </c>
    </row>
    <row r="56" spans="1:8" ht="15" hidden="1" customHeight="1">
      <c r="A56" s="625"/>
      <c r="B56" s="319">
        <v>2</v>
      </c>
      <c r="C56" s="307" t="s">
        <v>3185</v>
      </c>
      <c r="D56" s="320"/>
      <c r="E56" s="321">
        <f>(G56-G58)*H56</f>
        <v>64975641.849260159</v>
      </c>
      <c r="F56" s="322"/>
      <c r="G56" s="308">
        <v>7933.3901173635622</v>
      </c>
      <c r="H56" s="308">
        <v>62187.77</v>
      </c>
    </row>
    <row r="57" spans="1:8" ht="15" hidden="1">
      <c r="A57" s="615" t="s">
        <v>3180</v>
      </c>
      <c r="B57" s="319">
        <v>3</v>
      </c>
      <c r="C57" s="307" t="s">
        <v>3178</v>
      </c>
      <c r="D57" s="320"/>
      <c r="E57" s="321">
        <f>G57*H57</f>
        <v>2072877311.4028327</v>
      </c>
      <c r="F57" s="320"/>
      <c r="G57" s="308">
        <v>6300.3895694960192</v>
      </c>
      <c r="H57" s="308">
        <v>329007.80000000005</v>
      </c>
    </row>
    <row r="58" spans="1:8" ht="15" hidden="1">
      <c r="A58" s="615"/>
      <c r="B58" s="319">
        <v>4</v>
      </c>
      <c r="C58" s="307" t="s">
        <v>3179</v>
      </c>
      <c r="D58" s="320"/>
      <c r="E58" s="321">
        <f>G58*H58</f>
        <v>1563906242.8593752</v>
      </c>
      <c r="F58" s="320"/>
      <c r="G58" s="308">
        <v>6888.56021191334</v>
      </c>
      <c r="H58" s="308">
        <v>227029.47999999998</v>
      </c>
    </row>
    <row r="59" spans="1:8" ht="15" hidden="1">
      <c r="A59" s="615"/>
      <c r="B59" s="319">
        <v>5</v>
      </c>
      <c r="C59" s="307" t="s">
        <v>3181</v>
      </c>
      <c r="D59" s="320"/>
      <c r="E59" s="321">
        <f>G59*H59</f>
        <v>521975122.49781299</v>
      </c>
      <c r="F59" s="320"/>
      <c r="G59" s="308">
        <v>7383.7975704424243</v>
      </c>
      <c r="H59" s="308">
        <v>70691.959999999992</v>
      </c>
    </row>
    <row r="60" spans="1:8" ht="15" hidden="1">
      <c r="A60" s="325"/>
      <c r="B60" s="319">
        <v>6</v>
      </c>
      <c r="C60" s="307" t="s">
        <v>483</v>
      </c>
      <c r="D60" s="320"/>
      <c r="E60" s="321">
        <f>G60*H60</f>
        <v>417236199.75861752</v>
      </c>
      <c r="F60" s="320"/>
      <c r="G60" s="308">
        <v>3495.391666950391</v>
      </c>
      <c r="H60" s="308">
        <v>119367.51000000001</v>
      </c>
    </row>
    <row r="61" spans="1:8" ht="12.75" hidden="1">
      <c r="E61" s="323">
        <f>SUM(E55:E60)</f>
        <v>4995909147.3170958</v>
      </c>
    </row>
    <row r="62" spans="1:8" ht="12.75" hidden="1">
      <c r="E62" s="314"/>
    </row>
    <row r="63" spans="1:8" ht="15" hidden="1">
      <c r="C63" s="326" t="s">
        <v>3192</v>
      </c>
      <c r="E63" s="327">
        <f>E50+E52+E61</f>
        <v>4995648509.3170958</v>
      </c>
    </row>
    <row r="64" spans="1:8" ht="15" hidden="1">
      <c r="C64" s="307" t="s">
        <v>2341</v>
      </c>
      <c r="E64" s="321">
        <f>E31</f>
        <v>0</v>
      </c>
    </row>
    <row r="65" spans="3:8" ht="15" hidden="1">
      <c r="C65" s="307" t="s">
        <v>2342</v>
      </c>
      <c r="E65" s="321">
        <f>E32</f>
        <v>0</v>
      </c>
    </row>
    <row r="66" spans="3:8" ht="15" hidden="1">
      <c r="C66" s="307" t="s">
        <v>3186</v>
      </c>
      <c r="E66" s="321">
        <v>-253831651.58000001</v>
      </c>
    </row>
    <row r="67" spans="3:8" ht="15" hidden="1">
      <c r="C67" s="307" t="s">
        <v>3187</v>
      </c>
      <c r="E67" s="321">
        <v>-305428422.17999995</v>
      </c>
      <c r="H67" s="324"/>
    </row>
    <row r="68" spans="3:8" ht="15" hidden="1">
      <c r="C68" s="307" t="s">
        <v>3188</v>
      </c>
      <c r="E68" s="321">
        <v>-86513315.980000004</v>
      </c>
    </row>
    <row r="69" spans="3:8" ht="15" hidden="1">
      <c r="C69" s="307" t="s">
        <v>3189</v>
      </c>
      <c r="E69" s="321">
        <v>-104937216.81</v>
      </c>
    </row>
    <row r="70" spans="3:8" ht="15" hidden="1">
      <c r="C70" s="307" t="s">
        <v>3191</v>
      </c>
      <c r="E70" s="321">
        <v>-74433852.553380474</v>
      </c>
    </row>
    <row r="71" spans="3:8" ht="15" hidden="1">
      <c r="C71" s="307" t="s">
        <v>3190</v>
      </c>
      <c r="E71" s="321">
        <f>-273471763.729652+E75</f>
        <v>-103064897.96952397</v>
      </c>
    </row>
    <row r="72" spans="3:8" ht="12.75" hidden="1">
      <c r="E72" s="327">
        <f>E63-SUM(E64:E71)</f>
        <v>5923857866.3900003</v>
      </c>
    </row>
    <row r="73" spans="3:8" ht="12.75" hidden="1">
      <c r="E73" s="314"/>
    </row>
    <row r="74" spans="3:8" ht="12.75" hidden="1">
      <c r="E74" s="314"/>
    </row>
    <row r="75" spans="3:8" ht="12.75" hidden="1">
      <c r="E75" s="314">
        <v>170406865.76012802</v>
      </c>
    </row>
    <row r="76" spans="3:8" ht="12.75">
      <c r="E76" s="314"/>
    </row>
  </sheetData>
  <mergeCells count="6">
    <mergeCell ref="A57:A59"/>
    <mergeCell ref="B5:B6"/>
    <mergeCell ref="C5:C6"/>
    <mergeCell ref="E5:G5"/>
    <mergeCell ref="D5:D6"/>
    <mergeCell ref="A55:A56"/>
  </mergeCells>
  <printOptions horizontalCentered="1"/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F44"/>
  <sheetViews>
    <sheetView showGridLines="0" tabSelected="1" view="pageBreakPreview" zoomScaleSheetLayoutView="100" workbookViewId="0">
      <pane ySplit="6" topLeftCell="A7" activePane="bottomLeft" state="frozen"/>
      <selection activeCell="G15" sqref="G15"/>
      <selection pane="bottomLeft" activeCell="G15" sqref="G15"/>
    </sheetView>
  </sheetViews>
  <sheetFormatPr defaultRowHeight="15"/>
  <cols>
    <col min="1" max="1" width="3.85546875" style="469" customWidth="1"/>
    <col min="2" max="3" width="3" style="469" customWidth="1"/>
    <col min="4" max="4" width="61.28515625" style="469" bestFit="1" customWidth="1"/>
    <col min="5" max="5" width="16" style="470" customWidth="1"/>
    <col min="6" max="6" width="17.5703125" style="470" customWidth="1"/>
    <col min="7" max="8" width="3.7109375" style="469" customWidth="1"/>
    <col min="9" max="254" width="9.140625" style="469"/>
    <col min="255" max="255" width="3.85546875" style="469" customWidth="1"/>
    <col min="256" max="257" width="3" style="469" customWidth="1"/>
    <col min="258" max="258" width="47.140625" style="469" customWidth="1"/>
    <col min="259" max="259" width="2.140625" style="469" customWidth="1"/>
    <col min="260" max="260" width="14.140625" style="469" customWidth="1"/>
    <col min="261" max="261" width="1" style="469" customWidth="1"/>
    <col min="262" max="262" width="13.140625" style="469" customWidth="1"/>
    <col min="263" max="264" width="3.7109375" style="469" customWidth="1"/>
    <col min="265" max="510" width="9.140625" style="469"/>
    <col min="511" max="511" width="3.85546875" style="469" customWidth="1"/>
    <col min="512" max="513" width="3" style="469" customWidth="1"/>
    <col min="514" max="514" width="47.140625" style="469" customWidth="1"/>
    <col min="515" max="515" width="2.140625" style="469" customWidth="1"/>
    <col min="516" max="516" width="14.140625" style="469" customWidth="1"/>
    <col min="517" max="517" width="1" style="469" customWidth="1"/>
    <col min="518" max="518" width="13.140625" style="469" customWidth="1"/>
    <col min="519" max="520" width="3.7109375" style="469" customWidth="1"/>
    <col min="521" max="766" width="9.140625" style="469"/>
    <col min="767" max="767" width="3.85546875" style="469" customWidth="1"/>
    <col min="768" max="769" width="3" style="469" customWidth="1"/>
    <col min="770" max="770" width="47.140625" style="469" customWidth="1"/>
    <col min="771" max="771" width="2.140625" style="469" customWidth="1"/>
    <col min="772" max="772" width="14.140625" style="469" customWidth="1"/>
    <col min="773" max="773" width="1" style="469" customWidth="1"/>
    <col min="774" max="774" width="13.140625" style="469" customWidth="1"/>
    <col min="775" max="776" width="3.7109375" style="469" customWidth="1"/>
    <col min="777" max="1022" width="9.140625" style="469"/>
    <col min="1023" max="1023" width="3.85546875" style="469" customWidth="1"/>
    <col min="1024" max="1025" width="3" style="469" customWidth="1"/>
    <col min="1026" max="1026" width="47.140625" style="469" customWidth="1"/>
    <col min="1027" max="1027" width="2.140625" style="469" customWidth="1"/>
    <col min="1028" max="1028" width="14.140625" style="469" customWidth="1"/>
    <col min="1029" max="1029" width="1" style="469" customWidth="1"/>
    <col min="1030" max="1030" width="13.140625" style="469" customWidth="1"/>
    <col min="1031" max="1032" width="3.7109375" style="469" customWidth="1"/>
    <col min="1033" max="1278" width="9.140625" style="469"/>
    <col min="1279" max="1279" width="3.85546875" style="469" customWidth="1"/>
    <col min="1280" max="1281" width="3" style="469" customWidth="1"/>
    <col min="1282" max="1282" width="47.140625" style="469" customWidth="1"/>
    <col min="1283" max="1283" width="2.140625" style="469" customWidth="1"/>
    <col min="1284" max="1284" width="14.140625" style="469" customWidth="1"/>
    <col min="1285" max="1285" width="1" style="469" customWidth="1"/>
    <col min="1286" max="1286" width="13.140625" style="469" customWidth="1"/>
    <col min="1287" max="1288" width="3.7109375" style="469" customWidth="1"/>
    <col min="1289" max="1534" width="9.140625" style="469"/>
    <col min="1535" max="1535" width="3.85546875" style="469" customWidth="1"/>
    <col min="1536" max="1537" width="3" style="469" customWidth="1"/>
    <col min="1538" max="1538" width="47.140625" style="469" customWidth="1"/>
    <col min="1539" max="1539" width="2.140625" style="469" customWidth="1"/>
    <col min="1540" max="1540" width="14.140625" style="469" customWidth="1"/>
    <col min="1541" max="1541" width="1" style="469" customWidth="1"/>
    <col min="1542" max="1542" width="13.140625" style="469" customWidth="1"/>
    <col min="1543" max="1544" width="3.7109375" style="469" customWidth="1"/>
    <col min="1545" max="1790" width="9.140625" style="469"/>
    <col min="1791" max="1791" width="3.85546875" style="469" customWidth="1"/>
    <col min="1792" max="1793" width="3" style="469" customWidth="1"/>
    <col min="1794" max="1794" width="47.140625" style="469" customWidth="1"/>
    <col min="1795" max="1795" width="2.140625" style="469" customWidth="1"/>
    <col min="1796" max="1796" width="14.140625" style="469" customWidth="1"/>
    <col min="1797" max="1797" width="1" style="469" customWidth="1"/>
    <col min="1798" max="1798" width="13.140625" style="469" customWidth="1"/>
    <col min="1799" max="1800" width="3.7109375" style="469" customWidth="1"/>
    <col min="1801" max="2046" width="9.140625" style="469"/>
    <col min="2047" max="2047" width="3.85546875" style="469" customWidth="1"/>
    <col min="2048" max="2049" width="3" style="469" customWidth="1"/>
    <col min="2050" max="2050" width="47.140625" style="469" customWidth="1"/>
    <col min="2051" max="2051" width="2.140625" style="469" customWidth="1"/>
    <col min="2052" max="2052" width="14.140625" style="469" customWidth="1"/>
    <col min="2053" max="2053" width="1" style="469" customWidth="1"/>
    <col min="2054" max="2054" width="13.140625" style="469" customWidth="1"/>
    <col min="2055" max="2056" width="3.7109375" style="469" customWidth="1"/>
    <col min="2057" max="2302" width="9.140625" style="469"/>
    <col min="2303" max="2303" width="3.85546875" style="469" customWidth="1"/>
    <col min="2304" max="2305" width="3" style="469" customWidth="1"/>
    <col min="2306" max="2306" width="47.140625" style="469" customWidth="1"/>
    <col min="2307" max="2307" width="2.140625" style="469" customWidth="1"/>
    <col min="2308" max="2308" width="14.140625" style="469" customWidth="1"/>
    <col min="2309" max="2309" width="1" style="469" customWidth="1"/>
    <col min="2310" max="2310" width="13.140625" style="469" customWidth="1"/>
    <col min="2311" max="2312" width="3.7109375" style="469" customWidth="1"/>
    <col min="2313" max="2558" width="9.140625" style="469"/>
    <col min="2559" max="2559" width="3.85546875" style="469" customWidth="1"/>
    <col min="2560" max="2561" width="3" style="469" customWidth="1"/>
    <col min="2562" max="2562" width="47.140625" style="469" customWidth="1"/>
    <col min="2563" max="2563" width="2.140625" style="469" customWidth="1"/>
    <col min="2564" max="2564" width="14.140625" style="469" customWidth="1"/>
    <col min="2565" max="2565" width="1" style="469" customWidth="1"/>
    <col min="2566" max="2566" width="13.140625" style="469" customWidth="1"/>
    <col min="2567" max="2568" width="3.7109375" style="469" customWidth="1"/>
    <col min="2569" max="2814" width="9.140625" style="469"/>
    <col min="2815" max="2815" width="3.85546875" style="469" customWidth="1"/>
    <col min="2816" max="2817" width="3" style="469" customWidth="1"/>
    <col min="2818" max="2818" width="47.140625" style="469" customWidth="1"/>
    <col min="2819" max="2819" width="2.140625" style="469" customWidth="1"/>
    <col min="2820" max="2820" width="14.140625" style="469" customWidth="1"/>
    <col min="2821" max="2821" width="1" style="469" customWidth="1"/>
    <col min="2822" max="2822" width="13.140625" style="469" customWidth="1"/>
    <col min="2823" max="2824" width="3.7109375" style="469" customWidth="1"/>
    <col min="2825" max="3070" width="9.140625" style="469"/>
    <col min="3071" max="3071" width="3.85546875" style="469" customWidth="1"/>
    <col min="3072" max="3073" width="3" style="469" customWidth="1"/>
    <col min="3074" max="3074" width="47.140625" style="469" customWidth="1"/>
    <col min="3075" max="3075" width="2.140625" style="469" customWidth="1"/>
    <col min="3076" max="3076" width="14.140625" style="469" customWidth="1"/>
    <col min="3077" max="3077" width="1" style="469" customWidth="1"/>
    <col min="3078" max="3078" width="13.140625" style="469" customWidth="1"/>
    <col min="3079" max="3080" width="3.7109375" style="469" customWidth="1"/>
    <col min="3081" max="3326" width="9.140625" style="469"/>
    <col min="3327" max="3327" width="3.85546875" style="469" customWidth="1"/>
    <col min="3328" max="3329" width="3" style="469" customWidth="1"/>
    <col min="3330" max="3330" width="47.140625" style="469" customWidth="1"/>
    <col min="3331" max="3331" width="2.140625" style="469" customWidth="1"/>
    <col min="3332" max="3332" width="14.140625" style="469" customWidth="1"/>
    <col min="3333" max="3333" width="1" style="469" customWidth="1"/>
    <col min="3334" max="3334" width="13.140625" style="469" customWidth="1"/>
    <col min="3335" max="3336" width="3.7109375" style="469" customWidth="1"/>
    <col min="3337" max="3582" width="9.140625" style="469"/>
    <col min="3583" max="3583" width="3.85546875" style="469" customWidth="1"/>
    <col min="3584" max="3585" width="3" style="469" customWidth="1"/>
    <col min="3586" max="3586" width="47.140625" style="469" customWidth="1"/>
    <col min="3587" max="3587" width="2.140625" style="469" customWidth="1"/>
    <col min="3588" max="3588" width="14.140625" style="469" customWidth="1"/>
    <col min="3589" max="3589" width="1" style="469" customWidth="1"/>
    <col min="3590" max="3590" width="13.140625" style="469" customWidth="1"/>
    <col min="3591" max="3592" width="3.7109375" style="469" customWidth="1"/>
    <col min="3593" max="3838" width="9.140625" style="469"/>
    <col min="3839" max="3839" width="3.85546875" style="469" customWidth="1"/>
    <col min="3840" max="3841" width="3" style="469" customWidth="1"/>
    <col min="3842" max="3842" width="47.140625" style="469" customWidth="1"/>
    <col min="3843" max="3843" width="2.140625" style="469" customWidth="1"/>
    <col min="3844" max="3844" width="14.140625" style="469" customWidth="1"/>
    <col min="3845" max="3845" width="1" style="469" customWidth="1"/>
    <col min="3846" max="3846" width="13.140625" style="469" customWidth="1"/>
    <col min="3847" max="3848" width="3.7109375" style="469" customWidth="1"/>
    <col min="3849" max="4094" width="9.140625" style="469"/>
    <col min="4095" max="4095" width="3.85546875" style="469" customWidth="1"/>
    <col min="4096" max="4097" width="3" style="469" customWidth="1"/>
    <col min="4098" max="4098" width="47.140625" style="469" customWidth="1"/>
    <col min="4099" max="4099" width="2.140625" style="469" customWidth="1"/>
    <col min="4100" max="4100" width="14.140625" style="469" customWidth="1"/>
    <col min="4101" max="4101" width="1" style="469" customWidth="1"/>
    <col min="4102" max="4102" width="13.140625" style="469" customWidth="1"/>
    <col min="4103" max="4104" width="3.7109375" style="469" customWidth="1"/>
    <col min="4105" max="4350" width="9.140625" style="469"/>
    <col min="4351" max="4351" width="3.85546875" style="469" customWidth="1"/>
    <col min="4352" max="4353" width="3" style="469" customWidth="1"/>
    <col min="4354" max="4354" width="47.140625" style="469" customWidth="1"/>
    <col min="4355" max="4355" width="2.140625" style="469" customWidth="1"/>
    <col min="4356" max="4356" width="14.140625" style="469" customWidth="1"/>
    <col min="4357" max="4357" width="1" style="469" customWidth="1"/>
    <col min="4358" max="4358" width="13.140625" style="469" customWidth="1"/>
    <col min="4359" max="4360" width="3.7109375" style="469" customWidth="1"/>
    <col min="4361" max="4606" width="9.140625" style="469"/>
    <col min="4607" max="4607" width="3.85546875" style="469" customWidth="1"/>
    <col min="4608" max="4609" width="3" style="469" customWidth="1"/>
    <col min="4610" max="4610" width="47.140625" style="469" customWidth="1"/>
    <col min="4611" max="4611" width="2.140625" style="469" customWidth="1"/>
    <col min="4612" max="4612" width="14.140625" style="469" customWidth="1"/>
    <col min="4613" max="4613" width="1" style="469" customWidth="1"/>
    <col min="4614" max="4614" width="13.140625" style="469" customWidth="1"/>
    <col min="4615" max="4616" width="3.7109375" style="469" customWidth="1"/>
    <col min="4617" max="4862" width="9.140625" style="469"/>
    <col min="4863" max="4863" width="3.85546875" style="469" customWidth="1"/>
    <col min="4864" max="4865" width="3" style="469" customWidth="1"/>
    <col min="4866" max="4866" width="47.140625" style="469" customWidth="1"/>
    <col min="4867" max="4867" width="2.140625" style="469" customWidth="1"/>
    <col min="4868" max="4868" width="14.140625" style="469" customWidth="1"/>
    <col min="4869" max="4869" width="1" style="469" customWidth="1"/>
    <col min="4870" max="4870" width="13.140625" style="469" customWidth="1"/>
    <col min="4871" max="4872" width="3.7109375" style="469" customWidth="1"/>
    <col min="4873" max="5118" width="9.140625" style="469"/>
    <col min="5119" max="5119" width="3.85546875" style="469" customWidth="1"/>
    <col min="5120" max="5121" width="3" style="469" customWidth="1"/>
    <col min="5122" max="5122" width="47.140625" style="469" customWidth="1"/>
    <col min="5123" max="5123" width="2.140625" style="469" customWidth="1"/>
    <col min="5124" max="5124" width="14.140625" style="469" customWidth="1"/>
    <col min="5125" max="5125" width="1" style="469" customWidth="1"/>
    <col min="5126" max="5126" width="13.140625" style="469" customWidth="1"/>
    <col min="5127" max="5128" width="3.7109375" style="469" customWidth="1"/>
    <col min="5129" max="5374" width="9.140625" style="469"/>
    <col min="5375" max="5375" width="3.85546875" style="469" customWidth="1"/>
    <col min="5376" max="5377" width="3" style="469" customWidth="1"/>
    <col min="5378" max="5378" width="47.140625" style="469" customWidth="1"/>
    <col min="5379" max="5379" width="2.140625" style="469" customWidth="1"/>
    <col min="5380" max="5380" width="14.140625" style="469" customWidth="1"/>
    <col min="5381" max="5381" width="1" style="469" customWidth="1"/>
    <col min="5382" max="5382" width="13.140625" style="469" customWidth="1"/>
    <col min="5383" max="5384" width="3.7109375" style="469" customWidth="1"/>
    <col min="5385" max="5630" width="9.140625" style="469"/>
    <col min="5631" max="5631" width="3.85546875" style="469" customWidth="1"/>
    <col min="5632" max="5633" width="3" style="469" customWidth="1"/>
    <col min="5634" max="5634" width="47.140625" style="469" customWidth="1"/>
    <col min="5635" max="5635" width="2.140625" style="469" customWidth="1"/>
    <col min="5636" max="5636" width="14.140625" style="469" customWidth="1"/>
    <col min="5637" max="5637" width="1" style="469" customWidth="1"/>
    <col min="5638" max="5638" width="13.140625" style="469" customWidth="1"/>
    <col min="5639" max="5640" width="3.7109375" style="469" customWidth="1"/>
    <col min="5641" max="5886" width="9.140625" style="469"/>
    <col min="5887" max="5887" width="3.85546875" style="469" customWidth="1"/>
    <col min="5888" max="5889" width="3" style="469" customWidth="1"/>
    <col min="5890" max="5890" width="47.140625" style="469" customWidth="1"/>
    <col min="5891" max="5891" width="2.140625" style="469" customWidth="1"/>
    <col min="5892" max="5892" width="14.140625" style="469" customWidth="1"/>
    <col min="5893" max="5893" width="1" style="469" customWidth="1"/>
    <col min="5894" max="5894" width="13.140625" style="469" customWidth="1"/>
    <col min="5895" max="5896" width="3.7109375" style="469" customWidth="1"/>
    <col min="5897" max="6142" width="9.140625" style="469"/>
    <col min="6143" max="6143" width="3.85546875" style="469" customWidth="1"/>
    <col min="6144" max="6145" width="3" style="469" customWidth="1"/>
    <col min="6146" max="6146" width="47.140625" style="469" customWidth="1"/>
    <col min="6147" max="6147" width="2.140625" style="469" customWidth="1"/>
    <col min="6148" max="6148" width="14.140625" style="469" customWidth="1"/>
    <col min="6149" max="6149" width="1" style="469" customWidth="1"/>
    <col min="6150" max="6150" width="13.140625" style="469" customWidth="1"/>
    <col min="6151" max="6152" width="3.7109375" style="469" customWidth="1"/>
    <col min="6153" max="6398" width="9.140625" style="469"/>
    <col min="6399" max="6399" width="3.85546875" style="469" customWidth="1"/>
    <col min="6400" max="6401" width="3" style="469" customWidth="1"/>
    <col min="6402" max="6402" width="47.140625" style="469" customWidth="1"/>
    <col min="6403" max="6403" width="2.140625" style="469" customWidth="1"/>
    <col min="6404" max="6404" width="14.140625" style="469" customWidth="1"/>
    <col min="6405" max="6405" width="1" style="469" customWidth="1"/>
    <col min="6406" max="6406" width="13.140625" style="469" customWidth="1"/>
    <col min="6407" max="6408" width="3.7109375" style="469" customWidth="1"/>
    <col min="6409" max="6654" width="9.140625" style="469"/>
    <col min="6655" max="6655" width="3.85546875" style="469" customWidth="1"/>
    <col min="6656" max="6657" width="3" style="469" customWidth="1"/>
    <col min="6658" max="6658" width="47.140625" style="469" customWidth="1"/>
    <col min="6659" max="6659" width="2.140625" style="469" customWidth="1"/>
    <col min="6660" max="6660" width="14.140625" style="469" customWidth="1"/>
    <col min="6661" max="6661" width="1" style="469" customWidth="1"/>
    <col min="6662" max="6662" width="13.140625" style="469" customWidth="1"/>
    <col min="6663" max="6664" width="3.7109375" style="469" customWidth="1"/>
    <col min="6665" max="6910" width="9.140625" style="469"/>
    <col min="6911" max="6911" width="3.85546875" style="469" customWidth="1"/>
    <col min="6912" max="6913" width="3" style="469" customWidth="1"/>
    <col min="6914" max="6914" width="47.140625" style="469" customWidth="1"/>
    <col min="6915" max="6915" width="2.140625" style="469" customWidth="1"/>
    <col min="6916" max="6916" width="14.140625" style="469" customWidth="1"/>
    <col min="6917" max="6917" width="1" style="469" customWidth="1"/>
    <col min="6918" max="6918" width="13.140625" style="469" customWidth="1"/>
    <col min="6919" max="6920" width="3.7109375" style="469" customWidth="1"/>
    <col min="6921" max="7166" width="9.140625" style="469"/>
    <col min="7167" max="7167" width="3.85546875" style="469" customWidth="1"/>
    <col min="7168" max="7169" width="3" style="469" customWidth="1"/>
    <col min="7170" max="7170" width="47.140625" style="469" customWidth="1"/>
    <col min="7171" max="7171" width="2.140625" style="469" customWidth="1"/>
    <col min="7172" max="7172" width="14.140625" style="469" customWidth="1"/>
    <col min="7173" max="7173" width="1" style="469" customWidth="1"/>
    <col min="7174" max="7174" width="13.140625" style="469" customWidth="1"/>
    <col min="7175" max="7176" width="3.7109375" style="469" customWidth="1"/>
    <col min="7177" max="7422" width="9.140625" style="469"/>
    <col min="7423" max="7423" width="3.85546875" style="469" customWidth="1"/>
    <col min="7424" max="7425" width="3" style="469" customWidth="1"/>
    <col min="7426" max="7426" width="47.140625" style="469" customWidth="1"/>
    <col min="7427" max="7427" width="2.140625" style="469" customWidth="1"/>
    <col min="7428" max="7428" width="14.140625" style="469" customWidth="1"/>
    <col min="7429" max="7429" width="1" style="469" customWidth="1"/>
    <col min="7430" max="7430" width="13.140625" style="469" customWidth="1"/>
    <col min="7431" max="7432" width="3.7109375" style="469" customWidth="1"/>
    <col min="7433" max="7678" width="9.140625" style="469"/>
    <col min="7679" max="7679" width="3.85546875" style="469" customWidth="1"/>
    <col min="7680" max="7681" width="3" style="469" customWidth="1"/>
    <col min="7682" max="7682" width="47.140625" style="469" customWidth="1"/>
    <col min="7683" max="7683" width="2.140625" style="469" customWidth="1"/>
    <col min="7684" max="7684" width="14.140625" style="469" customWidth="1"/>
    <col min="7685" max="7685" width="1" style="469" customWidth="1"/>
    <col min="7686" max="7686" width="13.140625" style="469" customWidth="1"/>
    <col min="7687" max="7688" width="3.7109375" style="469" customWidth="1"/>
    <col min="7689" max="7934" width="9.140625" style="469"/>
    <col min="7935" max="7935" width="3.85546875" style="469" customWidth="1"/>
    <col min="7936" max="7937" width="3" style="469" customWidth="1"/>
    <col min="7938" max="7938" width="47.140625" style="469" customWidth="1"/>
    <col min="7939" max="7939" width="2.140625" style="469" customWidth="1"/>
    <col min="7940" max="7940" width="14.140625" style="469" customWidth="1"/>
    <col min="7941" max="7941" width="1" style="469" customWidth="1"/>
    <col min="7942" max="7942" width="13.140625" style="469" customWidth="1"/>
    <col min="7943" max="7944" width="3.7109375" style="469" customWidth="1"/>
    <col min="7945" max="8190" width="9.140625" style="469"/>
    <col min="8191" max="8191" width="3.85546875" style="469" customWidth="1"/>
    <col min="8192" max="8193" width="3" style="469" customWidth="1"/>
    <col min="8194" max="8194" width="47.140625" style="469" customWidth="1"/>
    <col min="8195" max="8195" width="2.140625" style="469" customWidth="1"/>
    <col min="8196" max="8196" width="14.140625" style="469" customWidth="1"/>
    <col min="8197" max="8197" width="1" style="469" customWidth="1"/>
    <col min="8198" max="8198" width="13.140625" style="469" customWidth="1"/>
    <col min="8199" max="8200" width="3.7109375" style="469" customWidth="1"/>
    <col min="8201" max="8446" width="9.140625" style="469"/>
    <col min="8447" max="8447" width="3.85546875" style="469" customWidth="1"/>
    <col min="8448" max="8449" width="3" style="469" customWidth="1"/>
    <col min="8450" max="8450" width="47.140625" style="469" customWidth="1"/>
    <col min="8451" max="8451" width="2.140625" style="469" customWidth="1"/>
    <col min="8452" max="8452" width="14.140625" style="469" customWidth="1"/>
    <col min="8453" max="8453" width="1" style="469" customWidth="1"/>
    <col min="8454" max="8454" width="13.140625" style="469" customWidth="1"/>
    <col min="8455" max="8456" width="3.7109375" style="469" customWidth="1"/>
    <col min="8457" max="8702" width="9.140625" style="469"/>
    <col min="8703" max="8703" width="3.85546875" style="469" customWidth="1"/>
    <col min="8704" max="8705" width="3" style="469" customWidth="1"/>
    <col min="8706" max="8706" width="47.140625" style="469" customWidth="1"/>
    <col min="8707" max="8707" width="2.140625" style="469" customWidth="1"/>
    <col min="8708" max="8708" width="14.140625" style="469" customWidth="1"/>
    <col min="8709" max="8709" width="1" style="469" customWidth="1"/>
    <col min="8710" max="8710" width="13.140625" style="469" customWidth="1"/>
    <col min="8711" max="8712" width="3.7109375" style="469" customWidth="1"/>
    <col min="8713" max="8958" width="9.140625" style="469"/>
    <col min="8959" max="8959" width="3.85546875" style="469" customWidth="1"/>
    <col min="8960" max="8961" width="3" style="469" customWidth="1"/>
    <col min="8962" max="8962" width="47.140625" style="469" customWidth="1"/>
    <col min="8963" max="8963" width="2.140625" style="469" customWidth="1"/>
    <col min="8964" max="8964" width="14.140625" style="469" customWidth="1"/>
    <col min="8965" max="8965" width="1" style="469" customWidth="1"/>
    <col min="8966" max="8966" width="13.140625" style="469" customWidth="1"/>
    <col min="8967" max="8968" width="3.7109375" style="469" customWidth="1"/>
    <col min="8969" max="9214" width="9.140625" style="469"/>
    <col min="9215" max="9215" width="3.85546875" style="469" customWidth="1"/>
    <col min="9216" max="9217" width="3" style="469" customWidth="1"/>
    <col min="9218" max="9218" width="47.140625" style="469" customWidth="1"/>
    <col min="9219" max="9219" width="2.140625" style="469" customWidth="1"/>
    <col min="9220" max="9220" width="14.140625" style="469" customWidth="1"/>
    <col min="9221" max="9221" width="1" style="469" customWidth="1"/>
    <col min="9222" max="9222" width="13.140625" style="469" customWidth="1"/>
    <col min="9223" max="9224" width="3.7109375" style="469" customWidth="1"/>
    <col min="9225" max="9470" width="9.140625" style="469"/>
    <col min="9471" max="9471" width="3.85546875" style="469" customWidth="1"/>
    <col min="9472" max="9473" width="3" style="469" customWidth="1"/>
    <col min="9474" max="9474" width="47.140625" style="469" customWidth="1"/>
    <col min="9475" max="9475" width="2.140625" style="469" customWidth="1"/>
    <col min="9476" max="9476" width="14.140625" style="469" customWidth="1"/>
    <col min="9477" max="9477" width="1" style="469" customWidth="1"/>
    <col min="9478" max="9478" width="13.140625" style="469" customWidth="1"/>
    <col min="9479" max="9480" width="3.7109375" style="469" customWidth="1"/>
    <col min="9481" max="9726" width="9.140625" style="469"/>
    <col min="9727" max="9727" width="3.85546875" style="469" customWidth="1"/>
    <col min="9728" max="9729" width="3" style="469" customWidth="1"/>
    <col min="9730" max="9730" width="47.140625" style="469" customWidth="1"/>
    <col min="9731" max="9731" width="2.140625" style="469" customWidth="1"/>
    <col min="9732" max="9732" width="14.140625" style="469" customWidth="1"/>
    <col min="9733" max="9733" width="1" style="469" customWidth="1"/>
    <col min="9734" max="9734" width="13.140625" style="469" customWidth="1"/>
    <col min="9735" max="9736" width="3.7109375" style="469" customWidth="1"/>
    <col min="9737" max="9982" width="9.140625" style="469"/>
    <col min="9983" max="9983" width="3.85546875" style="469" customWidth="1"/>
    <col min="9984" max="9985" width="3" style="469" customWidth="1"/>
    <col min="9986" max="9986" width="47.140625" style="469" customWidth="1"/>
    <col min="9987" max="9987" width="2.140625" style="469" customWidth="1"/>
    <col min="9988" max="9988" width="14.140625" style="469" customWidth="1"/>
    <col min="9989" max="9989" width="1" style="469" customWidth="1"/>
    <col min="9990" max="9990" width="13.140625" style="469" customWidth="1"/>
    <col min="9991" max="9992" width="3.7109375" style="469" customWidth="1"/>
    <col min="9993" max="10238" width="9.140625" style="469"/>
    <col min="10239" max="10239" width="3.85546875" style="469" customWidth="1"/>
    <col min="10240" max="10241" width="3" style="469" customWidth="1"/>
    <col min="10242" max="10242" width="47.140625" style="469" customWidth="1"/>
    <col min="10243" max="10243" width="2.140625" style="469" customWidth="1"/>
    <col min="10244" max="10244" width="14.140625" style="469" customWidth="1"/>
    <col min="10245" max="10245" width="1" style="469" customWidth="1"/>
    <col min="10246" max="10246" width="13.140625" style="469" customWidth="1"/>
    <col min="10247" max="10248" width="3.7109375" style="469" customWidth="1"/>
    <col min="10249" max="10494" width="9.140625" style="469"/>
    <col min="10495" max="10495" width="3.85546875" style="469" customWidth="1"/>
    <col min="10496" max="10497" width="3" style="469" customWidth="1"/>
    <col min="10498" max="10498" width="47.140625" style="469" customWidth="1"/>
    <col min="10499" max="10499" width="2.140625" style="469" customWidth="1"/>
    <col min="10500" max="10500" width="14.140625" style="469" customWidth="1"/>
    <col min="10501" max="10501" width="1" style="469" customWidth="1"/>
    <col min="10502" max="10502" width="13.140625" style="469" customWidth="1"/>
    <col min="10503" max="10504" width="3.7109375" style="469" customWidth="1"/>
    <col min="10505" max="10750" width="9.140625" style="469"/>
    <col min="10751" max="10751" width="3.85546875" style="469" customWidth="1"/>
    <col min="10752" max="10753" width="3" style="469" customWidth="1"/>
    <col min="10754" max="10754" width="47.140625" style="469" customWidth="1"/>
    <col min="10755" max="10755" width="2.140625" style="469" customWidth="1"/>
    <col min="10756" max="10756" width="14.140625" style="469" customWidth="1"/>
    <col min="10757" max="10757" width="1" style="469" customWidth="1"/>
    <col min="10758" max="10758" width="13.140625" style="469" customWidth="1"/>
    <col min="10759" max="10760" width="3.7109375" style="469" customWidth="1"/>
    <col min="10761" max="11006" width="9.140625" style="469"/>
    <col min="11007" max="11007" width="3.85546875" style="469" customWidth="1"/>
    <col min="11008" max="11009" width="3" style="469" customWidth="1"/>
    <col min="11010" max="11010" width="47.140625" style="469" customWidth="1"/>
    <col min="11011" max="11011" width="2.140625" style="469" customWidth="1"/>
    <col min="11012" max="11012" width="14.140625" style="469" customWidth="1"/>
    <col min="11013" max="11013" width="1" style="469" customWidth="1"/>
    <col min="11014" max="11014" width="13.140625" style="469" customWidth="1"/>
    <col min="11015" max="11016" width="3.7109375" style="469" customWidth="1"/>
    <col min="11017" max="11262" width="9.140625" style="469"/>
    <col min="11263" max="11263" width="3.85546875" style="469" customWidth="1"/>
    <col min="11264" max="11265" width="3" style="469" customWidth="1"/>
    <col min="11266" max="11266" width="47.140625" style="469" customWidth="1"/>
    <col min="11267" max="11267" width="2.140625" style="469" customWidth="1"/>
    <col min="11268" max="11268" width="14.140625" style="469" customWidth="1"/>
    <col min="11269" max="11269" width="1" style="469" customWidth="1"/>
    <col min="11270" max="11270" width="13.140625" style="469" customWidth="1"/>
    <col min="11271" max="11272" width="3.7109375" style="469" customWidth="1"/>
    <col min="11273" max="11518" width="9.140625" style="469"/>
    <col min="11519" max="11519" width="3.85546875" style="469" customWidth="1"/>
    <col min="11520" max="11521" width="3" style="469" customWidth="1"/>
    <col min="11522" max="11522" width="47.140625" style="469" customWidth="1"/>
    <col min="11523" max="11523" width="2.140625" style="469" customWidth="1"/>
    <col min="11524" max="11524" width="14.140625" style="469" customWidth="1"/>
    <col min="11525" max="11525" width="1" style="469" customWidth="1"/>
    <col min="11526" max="11526" width="13.140625" style="469" customWidth="1"/>
    <col min="11527" max="11528" width="3.7109375" style="469" customWidth="1"/>
    <col min="11529" max="11774" width="9.140625" style="469"/>
    <col min="11775" max="11775" width="3.85546875" style="469" customWidth="1"/>
    <col min="11776" max="11777" width="3" style="469" customWidth="1"/>
    <col min="11778" max="11778" width="47.140625" style="469" customWidth="1"/>
    <col min="11779" max="11779" width="2.140625" style="469" customWidth="1"/>
    <col min="11780" max="11780" width="14.140625" style="469" customWidth="1"/>
    <col min="11781" max="11781" width="1" style="469" customWidth="1"/>
    <col min="11782" max="11782" width="13.140625" style="469" customWidth="1"/>
    <col min="11783" max="11784" width="3.7109375" style="469" customWidth="1"/>
    <col min="11785" max="12030" width="9.140625" style="469"/>
    <col min="12031" max="12031" width="3.85546875" style="469" customWidth="1"/>
    <col min="12032" max="12033" width="3" style="469" customWidth="1"/>
    <col min="12034" max="12034" width="47.140625" style="469" customWidth="1"/>
    <col min="12035" max="12035" width="2.140625" style="469" customWidth="1"/>
    <col min="12036" max="12036" width="14.140625" style="469" customWidth="1"/>
    <col min="12037" max="12037" width="1" style="469" customWidth="1"/>
    <col min="12038" max="12038" width="13.140625" style="469" customWidth="1"/>
    <col min="12039" max="12040" width="3.7109375" style="469" customWidth="1"/>
    <col min="12041" max="12286" width="9.140625" style="469"/>
    <col min="12287" max="12287" width="3.85546875" style="469" customWidth="1"/>
    <col min="12288" max="12289" width="3" style="469" customWidth="1"/>
    <col min="12290" max="12290" width="47.140625" style="469" customWidth="1"/>
    <col min="12291" max="12291" width="2.140625" style="469" customWidth="1"/>
    <col min="12292" max="12292" width="14.140625" style="469" customWidth="1"/>
    <col min="12293" max="12293" width="1" style="469" customWidth="1"/>
    <col min="12294" max="12294" width="13.140625" style="469" customWidth="1"/>
    <col min="12295" max="12296" width="3.7109375" style="469" customWidth="1"/>
    <col min="12297" max="12542" width="9.140625" style="469"/>
    <col min="12543" max="12543" width="3.85546875" style="469" customWidth="1"/>
    <col min="12544" max="12545" width="3" style="469" customWidth="1"/>
    <col min="12546" max="12546" width="47.140625" style="469" customWidth="1"/>
    <col min="12547" max="12547" width="2.140625" style="469" customWidth="1"/>
    <col min="12548" max="12548" width="14.140625" style="469" customWidth="1"/>
    <col min="12549" max="12549" width="1" style="469" customWidth="1"/>
    <col min="12550" max="12550" width="13.140625" style="469" customWidth="1"/>
    <col min="12551" max="12552" width="3.7109375" style="469" customWidth="1"/>
    <col min="12553" max="12798" width="9.140625" style="469"/>
    <col min="12799" max="12799" width="3.85546875" style="469" customWidth="1"/>
    <col min="12800" max="12801" width="3" style="469" customWidth="1"/>
    <col min="12802" max="12802" width="47.140625" style="469" customWidth="1"/>
    <col min="12803" max="12803" width="2.140625" style="469" customWidth="1"/>
    <col min="12804" max="12804" width="14.140625" style="469" customWidth="1"/>
    <col min="12805" max="12805" width="1" style="469" customWidth="1"/>
    <col min="12806" max="12806" width="13.140625" style="469" customWidth="1"/>
    <col min="12807" max="12808" width="3.7109375" style="469" customWidth="1"/>
    <col min="12809" max="13054" width="9.140625" style="469"/>
    <col min="13055" max="13055" width="3.85546875" style="469" customWidth="1"/>
    <col min="13056" max="13057" width="3" style="469" customWidth="1"/>
    <col min="13058" max="13058" width="47.140625" style="469" customWidth="1"/>
    <col min="13059" max="13059" width="2.140625" style="469" customWidth="1"/>
    <col min="13060" max="13060" width="14.140625" style="469" customWidth="1"/>
    <col min="13061" max="13061" width="1" style="469" customWidth="1"/>
    <col min="13062" max="13062" width="13.140625" style="469" customWidth="1"/>
    <col min="13063" max="13064" width="3.7109375" style="469" customWidth="1"/>
    <col min="13065" max="13310" width="9.140625" style="469"/>
    <col min="13311" max="13311" width="3.85546875" style="469" customWidth="1"/>
    <col min="13312" max="13313" width="3" style="469" customWidth="1"/>
    <col min="13314" max="13314" width="47.140625" style="469" customWidth="1"/>
    <col min="13315" max="13315" width="2.140625" style="469" customWidth="1"/>
    <col min="13316" max="13316" width="14.140625" style="469" customWidth="1"/>
    <col min="13317" max="13317" width="1" style="469" customWidth="1"/>
    <col min="13318" max="13318" width="13.140625" style="469" customWidth="1"/>
    <col min="13319" max="13320" width="3.7109375" style="469" customWidth="1"/>
    <col min="13321" max="13566" width="9.140625" style="469"/>
    <col min="13567" max="13567" width="3.85546875" style="469" customWidth="1"/>
    <col min="13568" max="13569" width="3" style="469" customWidth="1"/>
    <col min="13570" max="13570" width="47.140625" style="469" customWidth="1"/>
    <col min="13571" max="13571" width="2.140625" style="469" customWidth="1"/>
    <col min="13572" max="13572" width="14.140625" style="469" customWidth="1"/>
    <col min="13573" max="13573" width="1" style="469" customWidth="1"/>
    <col min="13574" max="13574" width="13.140625" style="469" customWidth="1"/>
    <col min="13575" max="13576" width="3.7109375" style="469" customWidth="1"/>
    <col min="13577" max="13822" width="9.140625" style="469"/>
    <col min="13823" max="13823" width="3.85546875" style="469" customWidth="1"/>
    <col min="13824" max="13825" width="3" style="469" customWidth="1"/>
    <col min="13826" max="13826" width="47.140625" style="469" customWidth="1"/>
    <col min="13827" max="13827" width="2.140625" style="469" customWidth="1"/>
    <col min="13828" max="13828" width="14.140625" style="469" customWidth="1"/>
    <col min="13829" max="13829" width="1" style="469" customWidth="1"/>
    <col min="13830" max="13830" width="13.140625" style="469" customWidth="1"/>
    <col min="13831" max="13832" width="3.7109375" style="469" customWidth="1"/>
    <col min="13833" max="14078" width="9.140625" style="469"/>
    <col min="14079" max="14079" width="3.85546875" style="469" customWidth="1"/>
    <col min="14080" max="14081" width="3" style="469" customWidth="1"/>
    <col min="14082" max="14082" width="47.140625" style="469" customWidth="1"/>
    <col min="14083" max="14083" width="2.140625" style="469" customWidth="1"/>
    <col min="14084" max="14084" width="14.140625" style="469" customWidth="1"/>
    <col min="14085" max="14085" width="1" style="469" customWidth="1"/>
    <col min="14086" max="14086" width="13.140625" style="469" customWidth="1"/>
    <col min="14087" max="14088" width="3.7109375" style="469" customWidth="1"/>
    <col min="14089" max="14334" width="9.140625" style="469"/>
    <col min="14335" max="14335" width="3.85546875" style="469" customWidth="1"/>
    <col min="14336" max="14337" width="3" style="469" customWidth="1"/>
    <col min="14338" max="14338" width="47.140625" style="469" customWidth="1"/>
    <col min="14339" max="14339" width="2.140625" style="469" customWidth="1"/>
    <col min="14340" max="14340" width="14.140625" style="469" customWidth="1"/>
    <col min="14341" max="14341" width="1" style="469" customWidth="1"/>
    <col min="14342" max="14342" width="13.140625" style="469" customWidth="1"/>
    <col min="14343" max="14344" width="3.7109375" style="469" customWidth="1"/>
    <col min="14345" max="14590" width="9.140625" style="469"/>
    <col min="14591" max="14591" width="3.85546875" style="469" customWidth="1"/>
    <col min="14592" max="14593" width="3" style="469" customWidth="1"/>
    <col min="14594" max="14594" width="47.140625" style="469" customWidth="1"/>
    <col min="14595" max="14595" width="2.140625" style="469" customWidth="1"/>
    <col min="14596" max="14596" width="14.140625" style="469" customWidth="1"/>
    <col min="14597" max="14597" width="1" style="469" customWidth="1"/>
    <col min="14598" max="14598" width="13.140625" style="469" customWidth="1"/>
    <col min="14599" max="14600" width="3.7109375" style="469" customWidth="1"/>
    <col min="14601" max="14846" width="9.140625" style="469"/>
    <col min="14847" max="14847" width="3.85546875" style="469" customWidth="1"/>
    <col min="14848" max="14849" width="3" style="469" customWidth="1"/>
    <col min="14850" max="14850" width="47.140625" style="469" customWidth="1"/>
    <col min="14851" max="14851" width="2.140625" style="469" customWidth="1"/>
    <col min="14852" max="14852" width="14.140625" style="469" customWidth="1"/>
    <col min="14853" max="14853" width="1" style="469" customWidth="1"/>
    <col min="14854" max="14854" width="13.140625" style="469" customWidth="1"/>
    <col min="14855" max="14856" width="3.7109375" style="469" customWidth="1"/>
    <col min="14857" max="15102" width="9.140625" style="469"/>
    <col min="15103" max="15103" width="3.85546875" style="469" customWidth="1"/>
    <col min="15104" max="15105" width="3" style="469" customWidth="1"/>
    <col min="15106" max="15106" width="47.140625" style="469" customWidth="1"/>
    <col min="15107" max="15107" width="2.140625" style="469" customWidth="1"/>
    <col min="15108" max="15108" width="14.140625" style="469" customWidth="1"/>
    <col min="15109" max="15109" width="1" style="469" customWidth="1"/>
    <col min="15110" max="15110" width="13.140625" style="469" customWidth="1"/>
    <col min="15111" max="15112" width="3.7109375" style="469" customWidth="1"/>
    <col min="15113" max="15358" width="9.140625" style="469"/>
    <col min="15359" max="15359" width="3.85546875" style="469" customWidth="1"/>
    <col min="15360" max="15361" width="3" style="469" customWidth="1"/>
    <col min="15362" max="15362" width="47.140625" style="469" customWidth="1"/>
    <col min="15363" max="15363" width="2.140625" style="469" customWidth="1"/>
    <col min="15364" max="15364" width="14.140625" style="469" customWidth="1"/>
    <col min="15365" max="15365" width="1" style="469" customWidth="1"/>
    <col min="15366" max="15366" width="13.140625" style="469" customWidth="1"/>
    <col min="15367" max="15368" width="3.7109375" style="469" customWidth="1"/>
    <col min="15369" max="15614" width="9.140625" style="469"/>
    <col min="15615" max="15615" width="3.85546875" style="469" customWidth="1"/>
    <col min="15616" max="15617" width="3" style="469" customWidth="1"/>
    <col min="15618" max="15618" width="47.140625" style="469" customWidth="1"/>
    <col min="15619" max="15619" width="2.140625" style="469" customWidth="1"/>
    <col min="15620" max="15620" width="14.140625" style="469" customWidth="1"/>
    <col min="15621" max="15621" width="1" style="469" customWidth="1"/>
    <col min="15622" max="15622" width="13.140625" style="469" customWidth="1"/>
    <col min="15623" max="15624" width="3.7109375" style="469" customWidth="1"/>
    <col min="15625" max="15870" width="9.140625" style="469"/>
    <col min="15871" max="15871" width="3.85546875" style="469" customWidth="1"/>
    <col min="15872" max="15873" width="3" style="469" customWidth="1"/>
    <col min="15874" max="15874" width="47.140625" style="469" customWidth="1"/>
    <col min="15875" max="15875" width="2.140625" style="469" customWidth="1"/>
    <col min="15876" max="15876" width="14.140625" style="469" customWidth="1"/>
    <col min="15877" max="15877" width="1" style="469" customWidth="1"/>
    <col min="15878" max="15878" width="13.140625" style="469" customWidth="1"/>
    <col min="15879" max="15880" width="3.7109375" style="469" customWidth="1"/>
    <col min="15881" max="16126" width="9.140625" style="469"/>
    <col min="16127" max="16127" width="3.85546875" style="469" customWidth="1"/>
    <col min="16128" max="16129" width="3" style="469" customWidth="1"/>
    <col min="16130" max="16130" width="47.140625" style="469" customWidth="1"/>
    <col min="16131" max="16131" width="2.140625" style="469" customWidth="1"/>
    <col min="16132" max="16132" width="14.140625" style="469" customWidth="1"/>
    <col min="16133" max="16133" width="1" style="469" customWidth="1"/>
    <col min="16134" max="16134" width="13.140625" style="469" customWidth="1"/>
    <col min="16135" max="16136" width="3.7109375" style="469" customWidth="1"/>
    <col min="16137" max="16384" width="9.140625" style="469"/>
  </cols>
  <sheetData>
    <row r="1" spans="2:6" ht="15" customHeight="1"/>
    <row r="2" spans="2:6" ht="15" customHeight="1">
      <c r="D2" s="552" t="s">
        <v>3275</v>
      </c>
    </row>
    <row r="3" spans="2:6" ht="15" customHeight="1">
      <c r="D3" s="561" t="str">
        <f>PASH!C3</f>
        <v>VITI 2013</v>
      </c>
    </row>
    <row r="4" spans="2:6" ht="15" customHeight="1"/>
    <row r="5" spans="2:6" ht="18.75" thickBot="1">
      <c r="D5" s="471"/>
    </row>
    <row r="6" spans="2:6" s="472" customFormat="1" ht="30">
      <c r="D6" s="480" t="s">
        <v>3218</v>
      </c>
      <c r="E6" s="486" t="s">
        <v>3219</v>
      </c>
      <c r="F6" s="486" t="s">
        <v>3220</v>
      </c>
    </row>
    <row r="7" spans="2:6" s="472" customFormat="1">
      <c r="D7" s="481"/>
      <c r="E7" s="481"/>
      <c r="F7" s="481"/>
    </row>
    <row r="8" spans="2:6" s="472" customFormat="1">
      <c r="B8" s="472" t="s">
        <v>557</v>
      </c>
      <c r="D8" s="491" t="s">
        <v>3221</v>
      </c>
      <c r="E8" s="481"/>
      <c r="F8" s="481"/>
    </row>
    <row r="9" spans="2:6" s="472" customFormat="1">
      <c r="D9" s="481" t="s">
        <v>3280</v>
      </c>
      <c r="E9" s="487">
        <f>PASH!E38</f>
        <v>-260638</v>
      </c>
      <c r="F9" s="487">
        <v>0</v>
      </c>
    </row>
    <row r="10" spans="2:6" s="472" customFormat="1">
      <c r="D10" s="481" t="s">
        <v>3222</v>
      </c>
      <c r="E10" s="487"/>
      <c r="F10" s="487"/>
    </row>
    <row r="11" spans="2:6" s="472" customFormat="1">
      <c r="D11" s="481" t="s">
        <v>3245</v>
      </c>
      <c r="E11" s="487">
        <v>0</v>
      </c>
      <c r="F11" s="487">
        <v>0</v>
      </c>
    </row>
    <row r="12" spans="2:6" s="472" customFormat="1">
      <c r="D12" s="481" t="s">
        <v>3223</v>
      </c>
      <c r="E12" s="487">
        <v>0</v>
      </c>
      <c r="F12" s="487">
        <v>0</v>
      </c>
    </row>
    <row r="13" spans="2:6" s="472" customFormat="1">
      <c r="D13" s="481" t="s">
        <v>3224</v>
      </c>
      <c r="E13" s="487">
        <v>0</v>
      </c>
      <c r="F13" s="487">
        <v>0</v>
      </c>
    </row>
    <row r="14" spans="2:6" s="472" customFormat="1">
      <c r="D14" s="481" t="s">
        <v>3225</v>
      </c>
      <c r="E14" s="487">
        <v>0</v>
      </c>
      <c r="F14" s="487">
        <v>0</v>
      </c>
    </row>
    <row r="15" spans="2:6" s="490" customFormat="1">
      <c r="D15" s="491" t="s">
        <v>3246</v>
      </c>
      <c r="E15" s="488">
        <f>SUM(E9:E14)</f>
        <v>-260638</v>
      </c>
      <c r="F15" s="488">
        <v>0</v>
      </c>
    </row>
    <row r="16" spans="2:6" s="472" customFormat="1" ht="15" customHeight="1">
      <c r="B16" s="472" t="s">
        <v>558</v>
      </c>
      <c r="D16" s="482" t="s">
        <v>3249</v>
      </c>
      <c r="E16" s="487">
        <v>0</v>
      </c>
      <c r="F16" s="487">
        <v>0</v>
      </c>
    </row>
    <row r="17" spans="2:6" s="472" customFormat="1" ht="15" customHeight="1">
      <c r="D17" s="482" t="s">
        <v>3248</v>
      </c>
      <c r="E17" s="487">
        <v>0</v>
      </c>
      <c r="F17" s="487">
        <v>0</v>
      </c>
    </row>
    <row r="18" spans="2:6" s="472" customFormat="1">
      <c r="B18" s="472" t="s">
        <v>559</v>
      </c>
      <c r="D18" s="481" t="s">
        <v>3247</v>
      </c>
      <c r="E18" s="487">
        <v>0</v>
      </c>
      <c r="F18" s="487">
        <v>0</v>
      </c>
    </row>
    <row r="19" spans="2:6" s="472" customFormat="1">
      <c r="B19" s="472" t="s">
        <v>560</v>
      </c>
      <c r="D19" s="481" t="s">
        <v>3250</v>
      </c>
      <c r="E19" s="487">
        <v>0</v>
      </c>
      <c r="F19" s="487">
        <v>0</v>
      </c>
    </row>
    <row r="20" spans="2:6" s="472" customFormat="1">
      <c r="D20" s="481" t="s">
        <v>3251</v>
      </c>
      <c r="E20" s="487">
        <v>260638</v>
      </c>
      <c r="F20" s="487">
        <v>0</v>
      </c>
    </row>
    <row r="21" spans="2:6" s="472" customFormat="1">
      <c r="D21" s="484" t="s">
        <v>3252</v>
      </c>
      <c r="E21" s="489">
        <f>SUM(E15:E20)</f>
        <v>0</v>
      </c>
      <c r="F21" s="489">
        <f>F9</f>
        <v>0</v>
      </c>
    </row>
    <row r="22" spans="2:6" s="472" customFormat="1">
      <c r="D22" s="481"/>
      <c r="E22" s="483"/>
      <c r="F22" s="483"/>
    </row>
    <row r="23" spans="2:6" s="472" customFormat="1">
      <c r="B23" s="472" t="s">
        <v>564</v>
      </c>
      <c r="D23" s="491" t="s">
        <v>3226</v>
      </c>
      <c r="E23" s="483"/>
      <c r="F23" s="483"/>
    </row>
    <row r="24" spans="2:6" s="472" customFormat="1">
      <c r="D24" s="481" t="s">
        <v>3227</v>
      </c>
      <c r="E24" s="487">
        <v>0</v>
      </c>
      <c r="F24" s="487">
        <v>0</v>
      </c>
    </row>
    <row r="25" spans="2:6" s="472" customFormat="1">
      <c r="D25" s="481" t="s">
        <v>3228</v>
      </c>
      <c r="E25" s="487">
        <v>0</v>
      </c>
      <c r="F25" s="487">
        <v>0</v>
      </c>
    </row>
    <row r="26" spans="2:6" s="472" customFormat="1">
      <c r="B26" s="472" t="s">
        <v>565</v>
      </c>
      <c r="D26" s="481" t="s">
        <v>3229</v>
      </c>
      <c r="E26" s="487">
        <v>0</v>
      </c>
      <c r="F26" s="487">
        <v>0</v>
      </c>
    </row>
    <row r="27" spans="2:6" s="472" customFormat="1">
      <c r="D27" s="484" t="s">
        <v>3253</v>
      </c>
      <c r="E27" s="489">
        <f>SUM(E24:E26)</f>
        <v>0</v>
      </c>
      <c r="F27" s="489">
        <f>SUM(F24:F26)</f>
        <v>0</v>
      </c>
    </row>
    <row r="28" spans="2:6" s="472" customFormat="1">
      <c r="D28" s="481"/>
      <c r="E28" s="483"/>
      <c r="F28" s="483"/>
    </row>
    <row r="29" spans="2:6" s="472" customFormat="1">
      <c r="B29" s="472" t="s">
        <v>2351</v>
      </c>
      <c r="D29" s="491" t="s">
        <v>3230</v>
      </c>
      <c r="E29" s="483"/>
      <c r="F29" s="483"/>
    </row>
    <row r="30" spans="2:6" s="472" customFormat="1">
      <c r="D30" s="481" t="s">
        <v>3231</v>
      </c>
      <c r="E30" s="487">
        <v>0</v>
      </c>
      <c r="F30" s="487">
        <v>0</v>
      </c>
    </row>
    <row r="31" spans="2:6" s="472" customFormat="1">
      <c r="D31" s="481" t="s">
        <v>3255</v>
      </c>
      <c r="E31" s="487">
        <v>0</v>
      </c>
      <c r="F31" s="487">
        <v>0</v>
      </c>
    </row>
    <row r="32" spans="2:6" s="472" customFormat="1">
      <c r="D32" s="481" t="s">
        <v>3254</v>
      </c>
      <c r="E32" s="487">
        <v>0</v>
      </c>
      <c r="F32" s="487">
        <v>0</v>
      </c>
    </row>
    <row r="33" spans="4:6" s="472" customFormat="1">
      <c r="D33" s="481" t="s">
        <v>3256</v>
      </c>
      <c r="E33" s="487">
        <v>0</v>
      </c>
      <c r="F33" s="487">
        <v>0</v>
      </c>
    </row>
    <row r="34" spans="4:6" s="472" customFormat="1">
      <c r="D34" s="481" t="s">
        <v>3257</v>
      </c>
      <c r="E34" s="487">
        <v>0</v>
      </c>
      <c r="F34" s="487">
        <v>0</v>
      </c>
    </row>
    <row r="35" spans="4:6" s="472" customFormat="1">
      <c r="D35" s="484" t="s">
        <v>3232</v>
      </c>
      <c r="E35" s="489">
        <f>SUM(E30:E34)</f>
        <v>0</v>
      </c>
      <c r="F35" s="489">
        <f>F30</f>
        <v>0</v>
      </c>
    </row>
    <row r="36" spans="4:6" s="472" customFormat="1">
      <c r="D36" s="481"/>
      <c r="E36" s="483"/>
      <c r="F36" s="483"/>
    </row>
    <row r="37" spans="4:6" s="472" customFormat="1">
      <c r="D37" s="481" t="s">
        <v>3258</v>
      </c>
      <c r="E37" s="487">
        <f>SUM(E35,E27,E21)</f>
        <v>0</v>
      </c>
      <c r="F37" s="487">
        <v>0</v>
      </c>
    </row>
    <row r="38" spans="4:6" s="472" customFormat="1" ht="15.75" thickBot="1">
      <c r="D38" s="481" t="s">
        <v>3233</v>
      </c>
      <c r="E38" s="487">
        <v>100000</v>
      </c>
      <c r="F38" s="487">
        <v>100000</v>
      </c>
    </row>
    <row r="39" spans="4:6" s="472" customFormat="1" ht="15.75" thickBot="1">
      <c r="D39" s="485" t="s">
        <v>3234</v>
      </c>
      <c r="E39" s="575">
        <v>100000</v>
      </c>
      <c r="F39" s="575">
        <v>100000</v>
      </c>
    </row>
    <row r="40" spans="4:6" s="472" customFormat="1">
      <c r="E40" s="474"/>
      <c r="F40" s="473"/>
    </row>
    <row r="41" spans="4:6" s="472" customFormat="1">
      <c r="E41" s="492"/>
      <c r="F41" s="470"/>
    </row>
    <row r="42" spans="4:6" s="472" customFormat="1">
      <c r="E42" s="474"/>
      <c r="F42" s="474"/>
    </row>
    <row r="43" spans="4:6" s="472" customFormat="1"/>
    <row r="44" spans="4:6" s="472" customFormat="1">
      <c r="F44" s="475"/>
    </row>
  </sheetData>
  <printOptions horizontalCentered="1"/>
  <pageMargins left="0.74803149606299213" right="0.74803149606299213" top="0.98425196850393704" bottom="0.98425196850393704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TB-2007</vt:lpstr>
      <vt:lpstr>Sheet1</vt:lpstr>
      <vt:lpstr>KUBE MTD</vt:lpstr>
      <vt:lpstr>TB-MTD</vt:lpstr>
      <vt:lpstr>SUMM</vt:lpstr>
      <vt:lpstr>Kapak </vt:lpstr>
      <vt:lpstr>Bilanci</vt:lpstr>
      <vt:lpstr>PASH</vt:lpstr>
      <vt:lpstr>PFP</vt:lpstr>
      <vt:lpstr>Kapitali</vt:lpstr>
      <vt:lpstr>Bilanci!Print_Area</vt:lpstr>
      <vt:lpstr>'Kapak '!Print_Area</vt:lpstr>
      <vt:lpstr>Kapitali!Print_Area</vt:lpstr>
      <vt:lpstr>PASH!Print_Area</vt:lpstr>
      <vt:lpstr>PFP!Print_Area</vt:lpstr>
      <vt:lpstr>'TB-2007'!Print_Area</vt:lpstr>
      <vt:lpstr>Bilanci!Print_Titles</vt:lpstr>
      <vt:lpstr>'TB-2007'!Print_Titles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Genci</dc:creator>
  <cp:lastModifiedBy>Gerdi Demneri</cp:lastModifiedBy>
  <cp:lastPrinted>2014-03-28T15:26:52Z</cp:lastPrinted>
  <dcterms:created xsi:type="dcterms:W3CDTF">2008-02-14T13:05:21Z</dcterms:created>
  <dcterms:modified xsi:type="dcterms:W3CDTF">2014-03-28T15:27:25Z</dcterms:modified>
</cp:coreProperties>
</file>