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450" tabRatio="838" firstSheet="2" activeTab="2"/>
  </bookViews>
  <sheets>
    <sheet name="Kopertina" sheetId="1" state="hidden" r:id="rId1"/>
    <sheet name="Paqyra e pozicionit financiar" sheetId="3" state="hidden" r:id="rId2"/>
    <sheet name="Pasqyra e perfom. (natyra)" sheetId="4" r:id="rId3"/>
    <sheet name="Fluksi i mjeteve mon. (indrekt)" sheetId="5" state="hidden" r:id="rId4"/>
    <sheet name="Kapitali " sheetId="11" state="hidden" r:id="rId5"/>
    <sheet name="Shenime shpjeguese " sheetId="15" state="hidden" r:id="rId6"/>
  </sheets>
  <definedNames>
    <definedName name="_xlnm.Print_Area" localSheetId="3">'Fluksi i mjeteve mon. (indrekt)'!$A$1:$D$69</definedName>
    <definedName name="_xlnm.Print_Area" localSheetId="4">'Kapitali '!$A$1:$K$37</definedName>
    <definedName name="_xlnm.Print_Area" localSheetId="0">Kopertina!$B$2:$K$57</definedName>
    <definedName name="_xlnm.Print_Area" localSheetId="1">'Paqyra e pozicionit financiar'!$A$59:$D$111</definedName>
    <definedName name="_xlnm.Print_Area" localSheetId="2">'Pasqyra e perfom. (natyra)'!$A$1:$D$64</definedName>
    <definedName name="_xlnm.Print_Titles" localSheetId="1">'Paqyra e pozicionit financiar'!$1:$5</definedName>
  </definedNames>
  <calcPr calcId="124519"/>
</workbook>
</file>

<file path=xl/calcChain.xml><?xml version="1.0" encoding="utf-8"?>
<calcChain xmlns="http://schemas.openxmlformats.org/spreadsheetml/2006/main">
  <c r="B33" i="5"/>
  <c r="B32"/>
  <c r="H124" i="15"/>
  <c r="F124"/>
  <c r="F114"/>
  <c r="F72"/>
  <c r="F74" s="1"/>
  <c r="H15" l="1"/>
  <c r="B105" i="3"/>
  <c r="A1" i="11"/>
  <c r="A1" i="5"/>
  <c r="A1" i="4"/>
  <c r="H20" i="15" l="1"/>
  <c r="H19"/>
  <c r="B15" i="5"/>
  <c r="D54" i="15"/>
  <c r="H54" s="1"/>
  <c r="D55"/>
  <c r="H55" s="1"/>
  <c r="D56"/>
  <c r="H56" s="1"/>
  <c r="D57"/>
  <c r="H57" s="1"/>
  <c r="D58"/>
  <c r="H58" s="1"/>
  <c r="D59"/>
  <c r="H59" s="1"/>
  <c r="D53"/>
  <c r="H53" s="1"/>
  <c r="H13"/>
  <c r="H14"/>
  <c r="H16"/>
  <c r="H17"/>
  <c r="H18"/>
  <c r="H33"/>
  <c r="H34"/>
  <c r="H35"/>
  <c r="H36"/>
  <c r="H37"/>
  <c r="H38"/>
  <c r="H39"/>
  <c r="D40"/>
  <c r="F40"/>
  <c r="G40"/>
  <c r="H43"/>
  <c r="H44"/>
  <c r="H45"/>
  <c r="H46"/>
  <c r="H47"/>
  <c r="H48"/>
  <c r="H49"/>
  <c r="D50"/>
  <c r="E50"/>
  <c r="F50"/>
  <c r="G50"/>
  <c r="E60"/>
  <c r="F60"/>
  <c r="G60"/>
  <c r="F120"/>
  <c r="F90"/>
  <c r="F121"/>
  <c r="F123" l="1"/>
  <c r="F92"/>
  <c r="H23"/>
  <c r="H50"/>
  <c r="H40"/>
  <c r="H60"/>
  <c r="D60"/>
  <c r="F127" l="1"/>
  <c r="H61"/>
  <c r="B72" i="5" l="1"/>
  <c r="D107" i="3" l="1"/>
  <c r="D55" i="4"/>
  <c r="A3" i="3"/>
  <c r="A3" i="11" s="1"/>
  <c r="A2" i="3"/>
  <c r="A2" i="4" s="1"/>
  <c r="A3" i="5" l="1"/>
  <c r="A3" i="4"/>
  <c r="A2" i="5"/>
  <c r="A2" i="11"/>
  <c r="J35"/>
  <c r="H35"/>
  <c r="G35"/>
  <c r="F35"/>
  <c r="E35"/>
  <c r="D35"/>
  <c r="C35"/>
  <c r="B35"/>
  <c r="I34"/>
  <c r="K34" s="1"/>
  <c r="I33"/>
  <c r="K33" s="1"/>
  <c r="I32"/>
  <c r="K32" s="1"/>
  <c r="K31"/>
  <c r="I31"/>
  <c r="J30"/>
  <c r="G30"/>
  <c r="F30"/>
  <c r="E30"/>
  <c r="D30"/>
  <c r="C30"/>
  <c r="B30"/>
  <c r="I29"/>
  <c r="K29" s="1"/>
  <c r="I28"/>
  <c r="K28" s="1"/>
  <c r="I26"/>
  <c r="K26" s="1"/>
  <c r="I25"/>
  <c r="K25" s="1"/>
  <c r="J22"/>
  <c r="H22"/>
  <c r="G22"/>
  <c r="F22"/>
  <c r="E22"/>
  <c r="D22"/>
  <c r="C22"/>
  <c r="B22"/>
  <c r="I21"/>
  <c r="K21" s="1"/>
  <c r="I20"/>
  <c r="K20" s="1"/>
  <c r="I19"/>
  <c r="K19" s="1"/>
  <c r="I18"/>
  <c r="K18" s="1"/>
  <c r="J17"/>
  <c r="H17"/>
  <c r="G17"/>
  <c r="F17"/>
  <c r="E17"/>
  <c r="D17"/>
  <c r="C17"/>
  <c r="B17"/>
  <c r="I16"/>
  <c r="K16" s="1"/>
  <c r="I15"/>
  <c r="K15" s="1"/>
  <c r="I14"/>
  <c r="K14" s="1"/>
  <c r="I13"/>
  <c r="K13" s="1"/>
  <c r="J12"/>
  <c r="J24" s="1"/>
  <c r="J37" s="1"/>
  <c r="H12"/>
  <c r="G12"/>
  <c r="F12"/>
  <c r="E12"/>
  <c r="D12"/>
  <c r="C12"/>
  <c r="B12"/>
  <c r="I11"/>
  <c r="K11" s="1"/>
  <c r="D72" i="5"/>
  <c r="B67"/>
  <c r="D64"/>
  <c r="B64"/>
  <c r="D49"/>
  <c r="B49"/>
  <c r="B55" i="4"/>
  <c r="D42"/>
  <c r="D44" s="1"/>
  <c r="B42"/>
  <c r="B44" s="1"/>
  <c r="B36" i="5" s="1"/>
  <c r="D109" i="3"/>
  <c r="D92"/>
  <c r="B92"/>
  <c r="D75"/>
  <c r="B75"/>
  <c r="D55"/>
  <c r="B55"/>
  <c r="D33"/>
  <c r="B33"/>
  <c r="B24" i="11" l="1"/>
  <c r="F24"/>
  <c r="C24"/>
  <c r="C37" s="1"/>
  <c r="B57" i="3"/>
  <c r="D24" i="11"/>
  <c r="D37" s="1"/>
  <c r="F37"/>
  <c r="I17"/>
  <c r="K17" s="1"/>
  <c r="I22"/>
  <c r="K22" s="1"/>
  <c r="I35"/>
  <c r="K35" s="1"/>
  <c r="B47" i="4"/>
  <c r="B57" s="1"/>
  <c r="B11" i="5"/>
  <c r="B94" i="3"/>
  <c r="B34" i="5" s="1"/>
  <c r="H24" i="11"/>
  <c r="G24"/>
  <c r="G37" s="1"/>
  <c r="I12"/>
  <c r="K12" s="1"/>
  <c r="D37" i="5"/>
  <c r="D66" s="1"/>
  <c r="D47" i="4"/>
  <c r="D57" s="1"/>
  <c r="D94" i="3"/>
  <c r="D111" s="1"/>
  <c r="D57"/>
  <c r="B37" i="11"/>
  <c r="E24"/>
  <c r="E37" s="1"/>
  <c r="B106" i="3" l="1"/>
  <c r="B107" s="1"/>
  <c r="B109" s="1"/>
  <c r="H27" i="11"/>
  <c r="B37" i="5"/>
  <c r="B66" s="1"/>
  <c r="B69" s="1"/>
  <c r="B74" s="1"/>
  <c r="D113" i="3"/>
  <c r="D69" i="5"/>
  <c r="D74" s="1"/>
  <c r="I24" i="11"/>
  <c r="K24" s="1"/>
  <c r="B111" i="3" l="1"/>
  <c r="B113" s="1"/>
  <c r="H30" i="11"/>
  <c r="I27"/>
  <c r="K27" s="1"/>
  <c r="I30" l="1"/>
  <c r="K30" s="1"/>
  <c r="H37"/>
  <c r="I37" s="1"/>
  <c r="K37" s="1"/>
  <c r="K39" s="1"/>
</calcChain>
</file>

<file path=xl/sharedStrings.xml><?xml version="1.0" encoding="utf-8"?>
<sst xmlns="http://schemas.openxmlformats.org/spreadsheetml/2006/main" count="453" uniqueCount="349">
  <si>
    <t>NIPT -i</t>
  </si>
  <si>
    <t>Data e krijimit</t>
  </si>
  <si>
    <t>Nr. i  Regjistrit  Tregetar</t>
  </si>
  <si>
    <t>Veprimtaria  Kryesore</t>
  </si>
  <si>
    <t>P A S Q Y R A T     F I N A N C I A R E</t>
  </si>
  <si>
    <t>PO</t>
  </si>
  <si>
    <t>Nga</t>
  </si>
  <si>
    <t>Deri</t>
  </si>
  <si>
    <t>Lek</t>
  </si>
  <si>
    <t>Pasqyra e Pozicionit Financiar</t>
  </si>
  <si>
    <t>Periudha</t>
  </si>
  <si>
    <t>Raportuese</t>
  </si>
  <si>
    <t>Para ardhese</t>
  </si>
  <si>
    <t>AKTIVET</t>
  </si>
  <si>
    <t>Aktive afatshkurtra</t>
  </si>
  <si>
    <t xml:space="preserve">Mjete monetare </t>
  </si>
  <si>
    <t>Investime</t>
  </si>
  <si>
    <t>Ne tituj pronesie te njesive ekonomike brenda grupit *</t>
  </si>
  <si>
    <t>Ne tituj pronesie te njesive ekonomike ku ka interesa pjesmarrese</t>
  </si>
  <si>
    <t>aksione te veta</t>
  </si>
  <si>
    <t>Te tjera financiare</t>
  </si>
  <si>
    <t>Te drejta te arketueshme</t>
  </si>
  <si>
    <t>Nga aktiviteti i shfrytezimit</t>
  </si>
  <si>
    <t>Nga njesite ekonomike ku ka interesa pjesmarrese</t>
  </si>
  <si>
    <t>Te tjera</t>
  </si>
  <si>
    <t xml:space="preserve">Inventaret </t>
  </si>
  <si>
    <t>Lende e pare dhe materiale te konsumueshme</t>
  </si>
  <si>
    <t>Prodhime ne proces dhe gjysemprodukte</t>
  </si>
  <si>
    <t>Produkte te gatshme</t>
  </si>
  <si>
    <t>Mallra</t>
  </si>
  <si>
    <t>Aktive biologjike (gje e gjalle ne rritje dhe majmeri)</t>
  </si>
  <si>
    <t>AAGJM te mbajtura per shitje</t>
  </si>
  <si>
    <t>Parapagime per inventar</t>
  </si>
  <si>
    <t>Shpenzime te shtyra</t>
  </si>
  <si>
    <t>Te arketueshme nga te ardhura te konstatuara</t>
  </si>
  <si>
    <t>Totali i aktiveve afatshkurtra</t>
  </si>
  <si>
    <t xml:space="preserve">Aktive afatgjate </t>
  </si>
  <si>
    <t>Aktive financiare</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</si>
  <si>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</si>
  <si>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</si>
  <si>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</si>
  <si>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</si>
  <si>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</si>
  <si>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</si>
  <si>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Aktive materiale</t>
  </si>
  <si>
    <t>Toka dhe ndertesa</t>
  </si>
  <si>
    <t>Impiante dhe makineri</t>
  </si>
  <si>
    <t>Parapagime per aktive materiale dhe ne proces</t>
  </si>
  <si>
    <t>Aktivet biologjike</t>
  </si>
  <si>
    <t>Aktive jo materiale</t>
  </si>
  <si>
    <t>Koncensione, patenta, licensa, makra tregtare, te drejta dhe aktive te ngjashme</t>
  </si>
  <si>
    <t>Emri i mire</t>
  </si>
  <si>
    <t>Parapagime per AAJM</t>
  </si>
  <si>
    <t>Aktivet tatimore te shtyra</t>
  </si>
  <si>
    <t>Totali i aktiveve afatgjata</t>
  </si>
  <si>
    <t>TOTALI I AKTIVEVE</t>
  </si>
  <si>
    <t>DETYRIMET DHE KAPITALI</t>
  </si>
  <si>
    <t>Detyrime afatshkurtra</t>
  </si>
  <si>
    <t>Titujt e huamarrjes</t>
  </si>
  <si>
    <t>Detyrime ndaj institucioneve te kredise</t>
  </si>
  <si>
    <t>Aktetime ne avance per porosi</t>
  </si>
  <si>
    <t>Te pagueshme per aktivitetin e shfrytezimit</t>
  </si>
  <si>
    <t>Deftesa te pagueshme (Divident)</t>
  </si>
  <si>
    <t>Te pagueshme ndaj njesive ekonomike brenda grupit *</t>
  </si>
  <si>
    <t>Te pagueshme ndaj njesive ekonomike ku ka interesa pjesmarrese</t>
  </si>
  <si>
    <t>Te pagueshme ndaj punonjesve dhe sigurimeve shoqerore/shendetsore</t>
  </si>
  <si>
    <t>Te pagueshme per detyrime tatimore</t>
  </si>
  <si>
    <t>Te tjera te pagueshme</t>
  </si>
  <si>
    <t>Te pagueshme per shpenzime te konstatuara</t>
  </si>
  <si>
    <t>Te ardhura te shtyra</t>
  </si>
  <si>
    <t>Provizione</t>
  </si>
  <si>
    <t>Totali i detyrimeve afatshkurta</t>
  </si>
  <si>
    <t>Detyrime afatgjata</t>
  </si>
  <si>
    <t>Deftesa te pagueshme</t>
  </si>
  <si>
    <t>Provizione per pensione</t>
  </si>
  <si>
    <t>Provizione te tjera</t>
  </si>
  <si>
    <t>Detyrime tatimore te shtyra</t>
  </si>
  <si>
    <t>Totali i detyrimeve afatgjata</t>
  </si>
  <si>
    <t>Detyrime totale</t>
  </si>
  <si>
    <t>Kapitali dhe Rezervat</t>
  </si>
  <si>
    <t>Kapitali  i nenshkruar</t>
  </si>
  <si>
    <t>Primi i lidhur me kapitalin</t>
  </si>
  <si>
    <t>Rezerva rivleresimi</t>
  </si>
  <si>
    <t>Rezerva te tjera</t>
  </si>
  <si>
    <t>Rezerva ligjore</t>
  </si>
  <si>
    <t>Rezerva statutore</t>
  </si>
  <si>
    <t>Diferenca nga perkthimi i monedhes ne veprimtari te huaja</t>
  </si>
  <si>
    <t>Fitimi/(humbja) e pashperndare</t>
  </si>
  <si>
    <t>Fitimi/(humbja) e periudhes</t>
  </si>
  <si>
    <t>Totali i kapitalit qe i takon pronareve njesise ekonomike</t>
  </si>
  <si>
    <t>Interesa jo-kontrollues</t>
  </si>
  <si>
    <t xml:space="preserve">Totali i kapitalit </t>
  </si>
  <si>
    <t>TOTALI I DETYRIMEVE DHE KAPITALIT</t>
  </si>
  <si>
    <t>Check</t>
  </si>
  <si>
    <t>* ne rastin e pasqyrave financiare te konsoliduara llogarite me njesite ekonomike brenda grupit eliminohen dhe nuk paraqiten ne pasqyren e pozicionit financiar</t>
  </si>
  <si>
    <r>
      <rPr>
        <b/>
        <sz val="11"/>
        <color theme="1"/>
        <rFont val="Times New Roman"/>
        <family val="1"/>
      </rPr>
      <t xml:space="preserve">Pasqyra e Performances </t>
    </r>
    <r>
      <rPr>
        <b/>
        <i/>
        <sz val="11"/>
        <color theme="1"/>
        <rFont val="Times New Roman"/>
        <family val="1"/>
      </rPr>
      <t>(sipas natyres)</t>
    </r>
  </si>
  <si>
    <t>Te ardhurat nga aktiviteti i shfrytezimit</t>
  </si>
  <si>
    <t>Te ardhurat nga aktiviteti kryesor</t>
  </si>
  <si>
    <t>Te ardhurat nga aktiviteti dytesor 2</t>
  </si>
  <si>
    <t>Te ardhurat nga aktiviteti dytesor 3</t>
  </si>
  <si>
    <t>Te tjera te ardhura nga aktiviteti i shfrytezimit</t>
  </si>
  <si>
    <t>Te ardhura nga ndryshimi ne inventarin e mallrave dhe prodhimit ne proces</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</si>
  <si>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</si>
  <si>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</si>
  <si>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</si>
  <si>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</si>
  <si>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</si>
  <si>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</si>
  <si>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</si>
  <si>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</si>
  <si>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</si>
  <si>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</si>
  <si>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</si>
  <si>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</si>
  <si>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</si>
  <si>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</si>
  <si>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</si>
  <si>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</si>
  <si>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</si>
  <si>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</si>
  <si>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</si>
  <si>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</si>
  <si>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</si>
  <si>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</si>
  <si>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</si>
  <si>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rPr>
        <b/>
        <sz val="11"/>
        <color rgb="FF000000"/>
        <rFont val="Times New Roman"/>
        <family val="1"/>
      </rPr>
      <t>Te tjera</t>
    </r>
    <r>
      <rPr>
        <b/>
        <i/>
        <sz val="11"/>
        <color rgb="FF000000"/>
        <rFont val="Times New Roman"/>
        <family val="1"/>
      </rPr>
      <t xml:space="preserve"> (Humbje nga kurset e kembimit)</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</si>
  <si>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</si>
  <si>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</si>
  <si>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</si>
  <si>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</si>
  <si>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</si>
  <si>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</si>
  <si>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</si>
  <si>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</si>
  <si>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</si>
  <si>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</si>
  <si>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</si>
  <si>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rPr>
        <i/>
        <sz val="11"/>
        <color indexed="8"/>
        <rFont val="Times New Roman"/>
        <family val="1"/>
      </rPr>
      <t>Te tjera</t>
    </r>
    <r>
      <rPr>
        <i/>
        <sz val="11"/>
        <color indexed="8"/>
        <rFont val="Times New Roman"/>
        <family val="1"/>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</si>
  <si>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</si>
  <si>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</si>
  <si>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</si>
  <si>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</si>
  <si>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</si>
  <si>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</si>
  <si>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r>
      <rPr>
        <b/>
        <sz val="11"/>
        <color theme="1"/>
        <rFont val="Times New Roman"/>
        <family val="1"/>
      </rPr>
      <t xml:space="preserve">Pasqyra e fluksit te mjeteve monetare </t>
    </r>
    <r>
      <rPr>
        <b/>
        <i/>
        <sz val="11"/>
        <color theme="1"/>
        <rFont val="Times New Roman"/>
        <family val="1"/>
      </rPr>
      <t>(metoda indirekte)</t>
    </r>
  </si>
  <si>
    <t>Fluksi mjeteve monetare nga/perdorur ne aktivitetin e shfrytezimit:</t>
  </si>
  <si>
    <t>Fitimi/(Humbja) e periudhes</t>
  </si>
  <si>
    <t>Rregullime per shpenzimet jo-monetare:</t>
  </si>
  <si>
    <t>Shpenzimet financiare jomonetare</t>
  </si>
  <si>
    <t>Shpenzime per tatimin mbi fitimin jo-monetar (diferenca shpenzim - pagese gjate periudhes)</t>
  </si>
  <si>
    <t>Zhvleresimi i te drejtave te arketueshme</t>
  </si>
  <si>
    <t>Ulje ne vleren neto te realizueshme per inventaret</t>
  </si>
  <si>
    <t>Provizione per shpenzime</t>
  </si>
  <si>
    <t>Shpenzime te konstatuara</t>
  </si>
  <si>
    <t>Te ardhura te konstatuara</t>
  </si>
  <si>
    <r>
      <rPr>
        <sz val="11"/>
        <color indexed="8"/>
        <rFont val="Times New Roman"/>
        <family val="1"/>
      </rPr>
      <t xml:space="preserve">Te tjera </t>
    </r>
    <r>
      <rPr>
        <i/>
        <sz val="11"/>
        <color indexed="8"/>
        <rFont val="Times New Roman"/>
        <family val="1"/>
      </rPr>
      <t>(pershkruaj)</t>
    </r>
  </si>
  <si>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</si>
  <si>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</si>
  <si>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</si>
  <si>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</si>
  <si>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</si>
  <si>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</si>
  <si>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</si>
  <si>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</si>
  <si>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</si>
  <si>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r>
      <rPr>
        <sz val="11"/>
        <color indexed="8"/>
        <rFont val="Times New Roman"/>
        <family val="1"/>
      </rPr>
      <t xml:space="preserve">Te tjera </t>
    </r>
    <r>
      <rPr>
        <i/>
        <sz val="11"/>
        <color indexed="8"/>
        <rFont val="Times New Roman"/>
        <family val="1"/>
      </rPr>
      <t>(tatimore)</t>
    </r>
  </si>
  <si>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</si>
  <si>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</si>
  <si>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</si>
  <si>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</si>
  <si>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</si>
  <si>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</si>
  <si>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</si>
  <si>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</si>
  <si>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</si>
  <si>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</si>
  <si>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</si>
  <si>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</si>
  <si>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</si>
  <si>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</si>
  <si>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</si>
  <si>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</si>
  <si>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</si>
  <si>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</si>
  <si>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</si>
  <si>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</si>
  <si>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</si>
  <si>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</si>
  <si>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</si>
  <si>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Te tjera (terheqje e fitimit te personit fizik)</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</si>
  <si>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</si>
  <si>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</si>
  <si>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</si>
  <si>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</si>
  <si>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</si>
  <si>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t>Pasqyra e levizjeve ne kapitalin neto</t>
  </si>
  <si>
    <t>Kapitali i nenshkruar</t>
  </si>
  <si>
    <t>Fitimet/ (humbjet) e pashperndara</t>
  </si>
  <si>
    <t>Fitim/(humbja) e periudhes</t>
  </si>
  <si>
    <t>Totali</t>
  </si>
  <si>
    <t>Efekti i ndryshimeve ne politikat kontabile</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</si>
  <si>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</si>
  <si>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</si>
  <si>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</si>
  <si>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</si>
  <si>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</si>
  <si>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</si>
  <si>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</si>
  <si>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r>
      <rPr>
        <sz val="11"/>
        <color rgb="FF000000"/>
        <rFont val="Times New Roman"/>
        <family val="1"/>
      </rPr>
      <t>Percaktime te tjera per rezultatin e periudhes</t>
    </r>
    <r>
      <rPr>
        <i/>
        <sz val="11"/>
        <color rgb="FF000000"/>
        <rFont val="Times New Roman"/>
        <family val="1"/>
      </rPr>
      <t xml:space="preserve"> (pershkruaj)</t>
    </r>
  </si>
  <si>
    <t xml:space="preserve">Totali i transaksioneve per pronaret e njësisë ekonomike </t>
  </si>
  <si>
    <t xml:space="preserve">Dividende te shperndare </t>
  </si>
  <si>
    <t>-</t>
  </si>
  <si>
    <t>Emërtimi dhe Forma ligjore</t>
  </si>
  <si>
    <t>Adresa e Selisë</t>
  </si>
  <si>
    <t>Pasqyra Financiare janë individuale</t>
  </si>
  <si>
    <t>Pasqyra Financiare janë të konsoliduara</t>
  </si>
  <si>
    <t>Pasqyra Financiare janë të rumbullakosur në</t>
  </si>
  <si>
    <t>Pasqyra Financiare janë të shprehur në</t>
  </si>
  <si>
    <t>LEKË</t>
  </si>
  <si>
    <t>Periudha  Kontabël e Pasqyrave Financiare</t>
  </si>
  <si>
    <t xml:space="preserve">Data e mbylljes të Pasqyrave Financiare </t>
  </si>
  <si>
    <t xml:space="preserve">VITI  </t>
  </si>
  <si>
    <t>Nr</t>
  </si>
  <si>
    <t>Emertimi</t>
  </si>
  <si>
    <t>Shtesa</t>
  </si>
  <si>
    <t>Pakesime</t>
  </si>
  <si>
    <t>Toka</t>
  </si>
  <si>
    <t>Ndertime</t>
  </si>
  <si>
    <t>Makineri,paisje</t>
  </si>
  <si>
    <t>Mjete transporti</t>
  </si>
  <si>
    <t>Paisje kompjuterike</t>
  </si>
  <si>
    <t>Inventar ekonomik</t>
  </si>
  <si>
    <t xml:space="preserve">Amortizimi A.A Materiale </t>
  </si>
  <si>
    <t xml:space="preserve">Vlera Kontabel Neto e A.A Materiale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</si>
  <si>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</si>
  <si>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Nr.</t>
  </si>
  <si>
    <t>Emertimi bankes</t>
  </si>
  <si>
    <t xml:space="preserve">Nr llogarise </t>
  </si>
  <si>
    <t xml:space="preserve">Monedha </t>
  </si>
  <si>
    <t xml:space="preserve">Vlera </t>
  </si>
  <si>
    <t>Vlera totale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</si>
  <si>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</si>
  <si>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Vlefta</t>
  </si>
  <si>
    <t>Diferenca e deklarimit</t>
  </si>
  <si>
    <t>Shënime shpjeguese për pasqyrat financiare</t>
  </si>
  <si>
    <t>a-</t>
  </si>
  <si>
    <t>c-</t>
  </si>
  <si>
    <t>b-</t>
  </si>
  <si>
    <t>d-</t>
  </si>
  <si>
    <t>Paraqitja dhe vlerësimi i aktiveve afatgjata materiale dhe jo materiale</t>
  </si>
  <si>
    <t xml:space="preserve"> Paraqitja dhe vlerësimi i mjeteve monetare </t>
  </si>
  <si>
    <t>Paraqitja dhe vlerësimi i shpenzimeve ushtrimore</t>
  </si>
  <si>
    <t>Paraqitja dhe vlerësimit i të ardhurave ushtrimore</t>
  </si>
  <si>
    <t>Bazat e përgatitjes së Pasqyrave financiare</t>
  </si>
  <si>
    <t>e-</t>
  </si>
  <si>
    <t>Paraqitja dhe vlerësimi i tatimit mbi fitimin ushtrimor (deklarata vjetore e ardhurave dhe shpenzimeve)</t>
  </si>
  <si>
    <t xml:space="preserve">Shpenzimet e tatimit mbi fitimin vlerësohet në bazë të rezultatit të periudhës financiare, tatimi mbi fitimin llogaritet sipas rregullave që janë parashikuar në ligjin e tatimit mbi të ardhurat në RSH. </t>
  </si>
  <si>
    <t>Të tjera Instalime dhe pajisje  invetar informatik</t>
  </si>
  <si>
    <t xml:space="preserve">(  Në zbatim të Standartit Kombëtar të Kontabilitetit Nr.2 të përmiresuar dhe </t>
  </si>
  <si>
    <t>Ligjit Nr. 25/2018     "Për Kontabilitetin dhe Pasqyrat Financiare"  )</t>
  </si>
  <si>
    <t xml:space="preserve">Kapital i nenshkruar i papaguar </t>
  </si>
  <si>
    <t xml:space="preserve"> Administratori i Shoqerisë</t>
  </si>
  <si>
    <t>Kontabiliteti është i organizuar  në përputhje me ligjin  nr 25/2018 “Për Kontabilitetin dhe Pasqyrat  Financiare” dhe Standartet Kombëtare të Kontabilitetit (SKK).</t>
  </si>
  <si>
    <t>Organizimi i kontabilitetit të njësisë ekonomike</t>
  </si>
  <si>
    <t>2-</t>
  </si>
  <si>
    <t>tatim fitimi per te paguar</t>
  </si>
  <si>
    <t>Pagesa paardhenie</t>
  </si>
  <si>
    <t>Tatimi i shtyre</t>
  </si>
  <si>
    <t xml:space="preserve">Tatim fitimi ushtrimor </t>
  </si>
  <si>
    <t>Fitimi ushtrimor</t>
  </si>
  <si>
    <t>Shpenzimet ushtrimore fiskale</t>
  </si>
  <si>
    <t>Ardhurat gjithesejte</t>
  </si>
  <si>
    <t>f-</t>
  </si>
  <si>
    <t>Taksa Lokale</t>
  </si>
  <si>
    <t>Sherbim bankar</t>
  </si>
  <si>
    <t>Amortizimi inventarit ekonomik</t>
  </si>
  <si>
    <t>Sigurimet shoqerore</t>
  </si>
  <si>
    <t>Pagat</t>
  </si>
  <si>
    <t>Blerjet  per vitin ushtrimor  pasyrohen ne tabelen e meposhtme:</t>
  </si>
  <si>
    <t>Te ardhurat nga sherbimi  per vitin ushtrimor  pasyrohen ne tabelen e meposhtme:</t>
  </si>
  <si>
    <t>Të ardhurat  përfaqesojne  shitjet neto  e rrjedhimisht të ardhurat e përftuar gjatë periudhës kontable të vlerësuar sipas standarteve të kontabilitetit.  Regjistrimi kryhet sipas masës së realizimit të tyre dhe të lidhjes që kanë me ushtrimin e mbyllur kontabël, pavarësisht nëse arkëtimi i tyre apo i një pjese prej tyre do të ndodh në një ushtrim pasëardhës. Te ardhurat ose shpenzimet financiare  jane klasifikuar ne te ardhura ose shpenzime nga interesat bankare,  te ardhura te ineresit mbi hua, bono , marreveshje te qirase financiare .</t>
  </si>
  <si>
    <t>Te tjera aam</t>
  </si>
  <si>
    <t>Gj. fund vitit</t>
  </si>
  <si>
    <t>Sh. Rivleresim</t>
  </si>
  <si>
    <t>Gj. fillim vitit</t>
  </si>
  <si>
    <t xml:space="preserve">Aktive Afatgjata Materiale me vlere fillestare </t>
  </si>
  <si>
    <t xml:space="preserve"> Per AAJM norma e amortizimit eshte 15% te vleres lineare te tyre. </t>
  </si>
  <si>
    <t xml:space="preserve">Gjendjet e inventarit klasifikohen  në lëndë të para , prodhim në proces, produkte të gatshme, mallra për rishitje dhe parapagesa për rishitje. Politika e ndjekur është ajo e vlerësimit me vlerën më të ulët mes kostos dhe vleres neto te realizueshme. Kostot janë llogaritur për cdo zë të gjendjes së inventarit duke përdorur metoden e mesatares së ponderuar </t>
  </si>
  <si>
    <t xml:space="preserve"> Paraqitja dhe vlerësimi e gjendjeve të inventarit.</t>
  </si>
  <si>
    <t>K. këmbimit</t>
  </si>
  <si>
    <t xml:space="preserve">Pasqyrat  financiare  të shoqerisë janë pregatitur në të gjitha aspektet e tyre materiale, sipas kërkesave të Ligjit Nr. 25/2018 “Për kontabilitetin dhe pasqyrat financiare" dhe në përputhje me Standartet Kombëtare të Kontabilitetit SKK. Pasqyrat financiare janë prëgatitur bazuar parimit të kostos historike  duke u kombinuar me element të metodave të tjera dhe parimit të të drejtave të konstatuara. Pasqyrat financiare të shoqerisë  janë pregatitur mbi supozimin e biznesit ne vijimësi , i cili merr parasysh se shoqeria do të vazhdojë ekzistencën e aktivitetit të saj në një të ardhëme të parashikuar. Pasqyrat financiare paraqiten në Lek, e cila është monedha funksionale dhe e paraqitjes të pasqyrave financiare te Shoqërisë. Përgatitja e pasqyrave financiare në përputhje me SKK kërkon që drejtimi të kryejë gjykime, vlerësime dhe perllogaritje, të cilat kane efekte ne aplikimin e politikave kontabel dhe ne vlerat e aktiveve, detyrimeve,  te ardhurave dhe shpenzimeve. Vleresimet dhe perllogaritjet jane bazuar në përvojen e mëparshme dhe në faktorë të tjerë, të cilët Drejtimi i shoqërisë i konsideron të arsyeshem sipas rrethanave. Rezulatet e tyre përbëjnë bazën për vlerësimin e vlerës për t’u mbartur të aktiveve dhe detyrimeve për të cilat nuk janë dhënë informacione shpjeguese në burime të tjera. Vlerësimet dhe gjykimet  rishikohen në mënyrë të vazhdueshme, efektet që rrjedhin nga rishikimi i  vlerësimeve kontabël njihen  në periudhën në të cilën vlerësimi është riparë dhe në çdo periudhë të ardhshme. </t>
  </si>
  <si>
    <t>1-</t>
  </si>
  <si>
    <t>Përmbledhje e politikave dhe rregullave kryesore kontabël</t>
  </si>
  <si>
    <t xml:space="preserve">    (Të gjitha balancat janë në lekë).</t>
  </si>
  <si>
    <t>Shpenzime te pazbriteshme</t>
  </si>
  <si>
    <t>Vlore</t>
  </si>
  <si>
    <t>Leke</t>
  </si>
  <si>
    <t>Euro</t>
  </si>
  <si>
    <t>BKT</t>
  </si>
  <si>
    <t>Shpenzime uje dhe energji telefon</t>
  </si>
  <si>
    <t>Gjendja e mallrave ne fillim te vitit</t>
  </si>
  <si>
    <t>Gjendja e mallrave ne fund te vitit</t>
  </si>
  <si>
    <t>DOLPHIN GROUP shpk</t>
  </si>
  <si>
    <t>L96418203J</t>
  </si>
  <si>
    <t xml:space="preserve">Ndertime dhe nenkontraktor ne ndertime </t>
  </si>
  <si>
    <t>OTP</t>
  </si>
  <si>
    <t>Raiffeisen Bank</t>
  </si>
  <si>
    <t>Blerje materiale dhe sherbime aredime</t>
  </si>
  <si>
    <t>Sherbime kontabilitet dhe fiskale noteriale</t>
  </si>
  <si>
    <t>Credins bank</t>
  </si>
  <si>
    <t xml:space="preserve">Klienta paradhenie </t>
  </si>
  <si>
    <t xml:space="preserve">Sherbime te sigurise </t>
  </si>
  <si>
    <t>Humbje nga konvertimi</t>
  </si>
  <si>
    <t xml:space="preserve">Taksa dhe Tarifa </t>
  </si>
  <si>
    <t>Ndryshimi I gjendjes se PPC</t>
  </si>
  <si>
    <t>Altin Karalli</t>
  </si>
  <si>
    <t xml:space="preserve">Të tjera Instalime dhe pajisje  </t>
  </si>
  <si>
    <t>Deklaruar ne FDP pa vetfurnizimet</t>
  </si>
  <si>
    <t>Taksa dhe tarifa regjistrtimi</t>
  </si>
  <si>
    <t>Te ardhurat nga aktiviteti punme ne te trete</t>
  </si>
  <si>
    <t xml:space="preserve">Nga njesite ekonomike brenda grupit * Debitor </t>
  </si>
  <si>
    <t>01.01.2024</t>
  </si>
  <si>
    <t>31.12.2024</t>
  </si>
  <si>
    <t>23.03.2025</t>
  </si>
  <si>
    <t>Pasqyrat financiare te vitit 2024</t>
  </si>
  <si>
    <t xml:space="preserve">    Për vitin e mbyllur më 31 Dhjetor 2024</t>
  </si>
  <si>
    <t>Pozicioni financiar ne fillim 31 dhjetor 2022</t>
  </si>
  <si>
    <t>Pozicioni financiar i rideklaruar ne fillim 1 janar 2023</t>
  </si>
  <si>
    <t>Pozicioni financiar ne fund (viti paraardhes) 31 dhjetor 2023</t>
  </si>
  <si>
    <t>Pozicioni financiar ne fund (viti aktual) 31 dhjetor 2024</t>
  </si>
  <si>
    <t>USD</t>
  </si>
  <si>
    <t>Amortizimi i AAM-ve llogaritet sipas normave të miratuar me Ligjin 29/2023 dt. 30.03.2023 "Per tatimin mbi te ardhurat " Amortizimi i kostove të blerjes ose ndërtimit, si dhe kostot e përmirësimit, rinovimit dhe rikonstruksionit të ndërtesave, instalimeve dhe ndërtimeve, që shërbejnë për një periudhë prej më shumë se 15 vjetësh, llogaritet në mënyrë individuale për çdo aktiv me normën e amortizimit 5% të këtyre kostove për vitin tatimor. Amortizimi i kostove të aktiveve jo të trupëzuara llogaritet në mënyrë individuale sipas metodës lineare për secilin aktiv në masën 15% të këtyre kostove për vitin tatimor. Amortizimi për kategoritë e mëposhtme të aktiveve llogaritet në mënyrë individuale sipas metodës lineare me përqindje si më poshtë: a) kompjuterat, sistemet e informacionit, produktet e programeve kompjuterike (software) dhe pajisjet e ruajtjes së të dhënave me 25%; b) të gjitha aktivet e tjera të veprimtarive të biznesit me 20%</t>
  </si>
  <si>
    <t>Te ardhura nga shitja e sherbimeve dhe punime</t>
  </si>
  <si>
    <t>Te ardhura nga ndryshimi  prodhimit ne proces</t>
  </si>
  <si>
    <t xml:space="preserve">Te ardhura te tjera </t>
  </si>
  <si>
    <t>Te ardhura nga shitja ne ndertimim</t>
  </si>
  <si>
    <t>Deklarimi ne FDP</t>
  </si>
  <si>
    <t xml:space="preserve">Diferenca  </t>
  </si>
  <si>
    <t>Invetar ekonomik</t>
  </si>
  <si>
    <t>Invetar informatik</t>
  </si>
  <si>
    <t xml:space="preserve">Blerje sherbime nenkontraktor </t>
  </si>
  <si>
    <t xml:space="preserve">Blerje karburant </t>
  </si>
  <si>
    <t>Shpenzime te periudhave te ardhme</t>
  </si>
  <si>
    <t xml:space="preserve">Vetfurnizimet </t>
  </si>
  <si>
    <t>Blerje materiale kryesoare dhe ndihmese</t>
  </si>
  <si>
    <t xml:space="preserve">Shpenzime te shtyra </t>
  </si>
  <si>
    <t>Pagesa paradhenie per mallra dhe sherbime</t>
  </si>
  <si>
    <t xml:space="preserve">Hartuesi </t>
  </si>
  <si>
    <t>Lidja Isufi</t>
  </si>
</sst>
</file>

<file path=xl/styles.xml><?xml version="1.0" encoding="utf-8"?>
<styleSheet xmlns="http://schemas.openxmlformats.org/spreadsheetml/2006/main">
  <numFmts count="7">
    <numFmt numFmtId="43" formatCode="_-* #,##0.00_-;\-* #,##0.00_-;_-* &quot;-&quot;??_-;_-@_-"/>
    <numFmt numFmtId="164" formatCode="_-* #,##0_-;\-* #,##0_-;_-* &quot;-&quot;??_-;_-@_-"/>
    <numFmt numFmtId="165" formatCode="#,##0.0_ ;\-#,##0.0\ "/>
    <numFmt numFmtId="166" formatCode="_ * #,##0.00_)_€_ ;_ * \(#,##0.00\)_€_ ;_ * &quot;-&quot;??_)_€_ ;_ @_ "/>
    <numFmt numFmtId="167" formatCode="_(* #,##0_);_(* \(#,##0\);_(* &quot;-&quot;??_);_(@_)"/>
    <numFmt numFmtId="168" formatCode="_(* #,##0.00_);_(* \(#,##0.00\);_(* &quot;-&quot;??_);_(@_)"/>
    <numFmt numFmtId="169" formatCode="0.0%"/>
  </numFmts>
  <fonts count="54">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i/>
      <sz val="11"/>
      <color theme="1"/>
      <name val="Times New Roman"/>
      <family val="1"/>
    </font>
    <font>
      <b/>
      <sz val="11"/>
      <color indexed="8"/>
      <name val="Times New Roman"/>
      <family val="1"/>
    </font>
    <font>
      <sz val="11"/>
      <color indexed="8"/>
      <name val="Times New Roman"/>
      <family val="1"/>
    </font>
    <font>
      <b/>
      <sz val="11"/>
      <color rgb="FFFF0000"/>
      <name val="Times New Roman"/>
      <family val="1"/>
    </font>
    <font>
      <sz val="11"/>
      <color rgb="FF000000"/>
      <name val="Times New Roman"/>
      <family val="1"/>
    </font>
    <font>
      <b/>
      <sz val="11"/>
      <color rgb="FF000000"/>
      <name val="Times New Roman"/>
      <family val="1"/>
    </font>
    <font>
      <sz val="9"/>
      <name val="Arial"/>
      <family val="2"/>
    </font>
    <font>
      <sz val="11"/>
      <color indexed="8"/>
      <name val="Times New Roman"/>
      <family val="1"/>
    </font>
    <font>
      <sz val="11"/>
      <color rgb="FFFF0000"/>
      <name val="Times New Roman"/>
      <family val="1"/>
    </font>
    <font>
      <b/>
      <sz val="11"/>
      <name val="Times New Roman"/>
      <family val="1"/>
    </font>
    <font>
      <b/>
      <i/>
      <sz val="11"/>
      <name val="Times New Roman"/>
      <family val="1"/>
    </font>
    <font>
      <i/>
      <sz val="11"/>
      <color indexed="8"/>
      <name val="Times New Roman"/>
      <family val="1"/>
    </font>
    <font>
      <i/>
      <sz val="11"/>
      <color theme="9" tint="0.39994506668294322"/>
      <name val="Times New Roman"/>
      <family val="1"/>
    </font>
    <font>
      <b/>
      <sz val="11"/>
      <name val="Times New Roman"/>
      <family val="1"/>
    </font>
    <font>
      <b/>
      <i/>
      <sz val="11"/>
      <color indexed="8"/>
      <name val="Times New Roman"/>
      <family val="1"/>
    </font>
    <font>
      <sz val="11"/>
      <name val="Times New Roman"/>
      <family val="1"/>
    </font>
    <font>
      <sz val="11"/>
      <name val="Times New Roman"/>
      <family val="1"/>
    </font>
    <font>
      <sz val="12"/>
      <name val="Arial"/>
      <family val="2"/>
    </font>
    <font>
      <sz val="10"/>
      <name val="Arial"/>
      <family val="2"/>
    </font>
    <font>
      <sz val="10"/>
      <color indexed="8"/>
      <name val="Arial"/>
      <family val="2"/>
    </font>
    <font>
      <sz val="11"/>
      <color theme="1"/>
      <name val="Calibri"/>
      <family val="2"/>
      <scheme val="minor"/>
    </font>
    <font>
      <sz val="10"/>
      <name val="Arial"/>
      <family val="2"/>
    </font>
    <font>
      <sz val="10"/>
      <color indexed="8"/>
      <name val="MS Sans Serif"/>
      <family val="2"/>
    </font>
    <font>
      <sz val="10"/>
      <name val="Tahoma"/>
      <family val="2"/>
    </font>
    <font>
      <i/>
      <sz val="11"/>
      <color rgb="FF000000"/>
      <name val="Times New Roman"/>
      <family val="1"/>
    </font>
    <font>
      <b/>
      <i/>
      <sz val="11"/>
      <color rgb="FF000000"/>
      <name val="Times New Roman"/>
      <family val="1"/>
    </font>
    <font>
      <sz val="11"/>
      <color theme="1"/>
      <name val="Calibri"/>
      <family val="2"/>
      <scheme val="minor"/>
    </font>
    <font>
      <sz val="9"/>
      <name val="Times New Roman"/>
      <family val="1"/>
    </font>
    <font>
      <sz val="11"/>
      <name val="Times New Roman"/>
      <family val="1"/>
    </font>
    <font>
      <sz val="10"/>
      <name val="Times New Roman"/>
      <family val="1"/>
    </font>
    <font>
      <sz val="12"/>
      <name val="Times New Roman"/>
      <family val="1"/>
    </font>
    <font>
      <b/>
      <i/>
      <sz val="9"/>
      <name val="Times New Roman"/>
      <family val="1"/>
    </font>
    <font>
      <sz val="8"/>
      <name val="Calibri"/>
      <family val="2"/>
      <scheme val="minor"/>
    </font>
    <font>
      <b/>
      <sz val="22"/>
      <name val="Times New Roman"/>
      <family val="1"/>
    </font>
    <font>
      <b/>
      <sz val="9"/>
      <name val="Times New Roman"/>
      <family val="1"/>
    </font>
    <font>
      <b/>
      <sz val="10"/>
      <name val="Times New Roman"/>
      <family val="1"/>
    </font>
    <font>
      <b/>
      <sz val="10"/>
      <color rgb="FF000000"/>
      <name val="Times New Roman"/>
      <family val="1"/>
    </font>
    <font>
      <b/>
      <sz val="18"/>
      <name val="Times New Roman"/>
      <family val="1"/>
    </font>
    <font>
      <b/>
      <u/>
      <sz val="11"/>
      <name val="Times New Roman"/>
      <family val="1"/>
    </font>
    <font>
      <b/>
      <i/>
      <sz val="11"/>
      <color theme="1"/>
      <name val="Times New Roman"/>
      <family val="1"/>
    </font>
    <font>
      <sz val="10"/>
      <name val="Tw Cen MT"/>
      <family val="2"/>
    </font>
    <font>
      <b/>
      <sz val="10"/>
      <name val="Tw Cen MT"/>
      <family val="2"/>
    </font>
    <font>
      <b/>
      <sz val="10"/>
      <color theme="1"/>
      <name val="Tw Cen MT"/>
      <family val="2"/>
    </font>
    <font>
      <b/>
      <u/>
      <sz val="10"/>
      <name val="Tw Cen MT"/>
      <family val="2"/>
    </font>
    <font>
      <b/>
      <u/>
      <sz val="14"/>
      <color theme="1"/>
      <name val="Tw Cen MT"/>
      <family val="2"/>
    </font>
    <font>
      <b/>
      <sz val="10"/>
      <color theme="1"/>
      <name val="Times New Roman"/>
      <family val="1"/>
    </font>
    <font>
      <b/>
      <u/>
      <sz val="14"/>
      <color theme="1"/>
      <name val="Times New Roman"/>
      <family val="1"/>
    </font>
    <font>
      <b/>
      <sz val="14"/>
      <color theme="1"/>
      <name val="Tw Cen MT"/>
      <family val="2"/>
    </font>
    <font>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2"/>
        <bgColor indexed="64"/>
      </patternFill>
    </fill>
  </fills>
  <borders count="22">
    <border>
      <left/>
      <right/>
      <top/>
      <bottom/>
      <diagonal/>
    </border>
    <border>
      <left/>
      <right/>
      <top style="thin">
        <color auto="1"/>
      </top>
      <bottom style="double">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s>
  <cellStyleXfs count="17">
    <xf numFmtId="0" fontId="0" fillId="0" borderId="0"/>
    <xf numFmtId="0" fontId="23" fillId="0" borderId="0"/>
    <xf numFmtId="43" fontId="31" fillId="0" borderId="0" applyFont="0" applyFill="0" applyBorder="0" applyAlignment="0" applyProtection="0"/>
    <xf numFmtId="0" fontId="25" fillId="0" borderId="0"/>
    <xf numFmtId="0" fontId="27" fillId="0" borderId="0"/>
    <xf numFmtId="0" fontId="23" fillId="0" borderId="0"/>
    <xf numFmtId="0" fontId="28" fillId="0" borderId="0"/>
    <xf numFmtId="166" fontId="25" fillId="0" borderId="0" applyFont="0" applyFill="0" applyBorder="0" applyAlignment="0" applyProtection="0"/>
    <xf numFmtId="0" fontId="31" fillId="0" borderId="0"/>
    <xf numFmtId="0" fontId="26" fillId="0" borderId="0"/>
    <xf numFmtId="0" fontId="24" fillId="0" borderId="0" applyNumberFormat="0" applyFill="0" applyBorder="0" applyAlignment="0" applyProtection="0"/>
    <xf numFmtId="168" fontId="2" fillId="0" borderId="0" applyFont="0" applyFill="0" applyBorder="0" applyAlignment="0" applyProtection="0"/>
    <xf numFmtId="0" fontId="23" fillId="0" borderId="0"/>
    <xf numFmtId="0" fontId="1" fillId="0" borderId="0"/>
    <xf numFmtId="0" fontId="23" fillId="0" borderId="0"/>
    <xf numFmtId="0" fontId="1" fillId="0" borderId="0"/>
    <xf numFmtId="9" fontId="53" fillId="0" borderId="0" applyFont="0" applyFill="0" applyBorder="0" applyAlignment="0" applyProtection="0"/>
  </cellStyleXfs>
  <cellXfs count="266">
    <xf numFmtId="0" fontId="0" fillId="0" borderId="0" xfId="0"/>
    <xf numFmtId="0" fontId="3" fillId="0" borderId="0" xfId="3" applyFont="1"/>
    <xf numFmtId="0" fontId="4" fillId="0" borderId="0" xfId="0" applyFont="1"/>
    <xf numFmtId="0" fontId="5" fillId="0" borderId="0" xfId="0" applyFont="1"/>
    <xf numFmtId="0" fontId="5" fillId="0" borderId="0" xfId="3" applyFont="1"/>
    <xf numFmtId="0" fontId="6" fillId="0" borderId="0" xfId="3" applyFont="1" applyAlignment="1">
      <alignment horizontal="center" wrapText="1"/>
    </xf>
    <xf numFmtId="0" fontId="6" fillId="0" borderId="0" xfId="10" applyFont="1" applyFill="1" applyBorder="1"/>
    <xf numFmtId="0" fontId="6" fillId="0" borderId="0" xfId="3" applyFont="1" applyAlignment="1">
      <alignment wrapText="1"/>
    </xf>
    <xf numFmtId="0" fontId="7" fillId="0" borderId="0" xfId="3" applyFont="1"/>
    <xf numFmtId="0" fontId="6" fillId="0" borderId="0" xfId="3" applyFont="1" applyAlignment="1">
      <alignment horizontal="right" wrapText="1"/>
    </xf>
    <xf numFmtId="0" fontId="7" fillId="0" borderId="0" xfId="10" applyFont="1" applyFill="1" applyBorder="1"/>
    <xf numFmtId="37" fontId="7" fillId="0" borderId="0" xfId="7" applyNumberFormat="1" applyFont="1" applyBorder="1" applyAlignment="1">
      <alignment horizontal="right"/>
    </xf>
    <xf numFmtId="37" fontId="7" fillId="0" borderId="0" xfId="7" applyNumberFormat="1" applyFont="1" applyFill="1" applyBorder="1" applyAlignment="1" applyProtection="1">
      <alignment horizontal="right" wrapText="1"/>
    </xf>
    <xf numFmtId="37" fontId="3" fillId="0" borderId="0" xfId="3" applyNumberFormat="1" applyFont="1" applyAlignment="1">
      <alignment horizontal="right"/>
    </xf>
    <xf numFmtId="0" fontId="8" fillId="0" borderId="0" xfId="3" applyFont="1" applyAlignment="1">
      <alignment vertical="center"/>
    </xf>
    <xf numFmtId="37" fontId="4" fillId="0" borderId="1" xfId="3" applyNumberFormat="1" applyFont="1" applyBorder="1" applyAlignment="1">
      <alignment horizontal="right"/>
    </xf>
    <xf numFmtId="0" fontId="9" fillId="0" borderId="0" xfId="3" applyFont="1" applyAlignment="1">
      <alignment vertical="center"/>
    </xf>
    <xf numFmtId="37" fontId="6" fillId="0" borderId="2" xfId="7" applyNumberFormat="1" applyFont="1" applyBorder="1" applyAlignment="1">
      <alignment horizontal="right"/>
    </xf>
    <xf numFmtId="0" fontId="10" fillId="0" borderId="0" xfId="3" applyFont="1" applyAlignment="1">
      <alignment vertical="top" wrapText="1"/>
    </xf>
    <xf numFmtId="0" fontId="9" fillId="0" borderId="0" xfId="3" applyFont="1" applyAlignment="1">
      <alignment vertical="top" wrapText="1"/>
    </xf>
    <xf numFmtId="37" fontId="4" fillId="0" borderId="2" xfId="3" applyNumberFormat="1" applyFont="1" applyBorder="1" applyAlignment="1">
      <alignment horizontal="right"/>
    </xf>
    <xf numFmtId="0" fontId="9" fillId="0" borderId="0" xfId="3" applyFont="1" applyAlignment="1">
      <alignment vertical="top"/>
    </xf>
    <xf numFmtId="0" fontId="9" fillId="2" borderId="0" xfId="3" applyFont="1" applyFill="1" applyAlignment="1">
      <alignment vertical="top"/>
    </xf>
    <xf numFmtId="0" fontId="8" fillId="0" borderId="0" xfId="3" applyFont="1" applyAlignment="1">
      <alignment vertical="top" wrapText="1"/>
    </xf>
    <xf numFmtId="37" fontId="4" fillId="3" borderId="1" xfId="3" applyNumberFormat="1" applyFont="1" applyFill="1" applyBorder="1" applyAlignment="1">
      <alignment horizontal="right"/>
    </xf>
    <xf numFmtId="0" fontId="10" fillId="0" borderId="0" xfId="3" applyFont="1"/>
    <xf numFmtId="37" fontId="4" fillId="0" borderId="0" xfId="0" applyNumberFormat="1" applyFont="1" applyAlignment="1">
      <alignment horizontal="right"/>
    </xf>
    <xf numFmtId="37" fontId="3" fillId="0" borderId="0" xfId="3" applyNumberFormat="1" applyFont="1"/>
    <xf numFmtId="37" fontId="11" fillId="0" borderId="0" xfId="8" applyNumberFormat="1" applyFont="1" applyAlignment="1">
      <alignment horizontal="center" vertical="center" textRotation="90"/>
    </xf>
    <xf numFmtId="0" fontId="11" fillId="0" borderId="0" xfId="8" applyFont="1" applyAlignment="1">
      <alignment horizontal="center" vertical="center" textRotation="90" wrapText="1"/>
    </xf>
    <xf numFmtId="37" fontId="7" fillId="0" borderId="0" xfId="7" applyNumberFormat="1" applyFont="1" applyFill="1" applyBorder="1" applyAlignment="1">
      <alignment horizontal="right"/>
    </xf>
    <xf numFmtId="0" fontId="12" fillId="0" borderId="0" xfId="0" applyFont="1"/>
    <xf numFmtId="164" fontId="12" fillId="0" borderId="0" xfId="2" applyNumberFormat="1" applyFont="1"/>
    <xf numFmtId="0" fontId="3" fillId="0" borderId="0" xfId="0" applyFont="1"/>
    <xf numFmtId="164" fontId="3" fillId="0" borderId="0" xfId="2" applyNumberFormat="1" applyFont="1"/>
    <xf numFmtId="3" fontId="14" fillId="0" borderId="0" xfId="0" applyNumberFormat="1" applyFont="1" applyAlignment="1">
      <alignment horizontal="center" vertical="center"/>
    </xf>
    <xf numFmtId="164" fontId="14" fillId="0" borderId="0" xfId="2" applyNumberFormat="1" applyFont="1" applyAlignment="1">
      <alignment horizontal="center" vertical="center"/>
    </xf>
    <xf numFmtId="0" fontId="15" fillId="0" borderId="0" xfId="0" applyFont="1" applyAlignment="1">
      <alignment vertical="center"/>
    </xf>
    <xf numFmtId="0" fontId="6" fillId="0" borderId="0" xfId="0" applyFont="1" applyAlignment="1">
      <alignment wrapText="1"/>
    </xf>
    <xf numFmtId="38" fontId="3" fillId="0" borderId="0" xfId="0" applyNumberFormat="1" applyFont="1"/>
    <xf numFmtId="0" fontId="7" fillId="0" borderId="0" xfId="0" applyFont="1" applyAlignment="1">
      <alignment wrapText="1"/>
    </xf>
    <xf numFmtId="37" fontId="3" fillId="0" borderId="0" xfId="0" applyNumberFormat="1" applyFont="1"/>
    <xf numFmtId="164" fontId="12" fillId="0" borderId="0" xfId="2" applyNumberFormat="1" applyFont="1" applyFill="1"/>
    <xf numFmtId="0" fontId="16" fillId="0" borderId="0" xfId="0" applyFont="1" applyAlignment="1">
      <alignment wrapText="1"/>
    </xf>
    <xf numFmtId="0" fontId="7" fillId="0" borderId="0" xfId="0" applyFont="1" applyAlignment="1">
      <alignment horizontal="left" wrapText="1" indent="2"/>
    </xf>
    <xf numFmtId="164" fontId="12" fillId="0" borderId="0" xfId="2" applyNumberFormat="1" applyFont="1" applyFill="1" applyBorder="1" applyAlignment="1" applyProtection="1">
      <alignment horizontal="right" wrapText="1"/>
    </xf>
    <xf numFmtId="0" fontId="7" fillId="0" borderId="0" xfId="0" applyFont="1" applyAlignment="1">
      <alignment horizontal="left" indent="2"/>
    </xf>
    <xf numFmtId="37" fontId="4" fillId="0" borderId="2" xfId="0" applyNumberFormat="1" applyFont="1" applyBorder="1"/>
    <xf numFmtId="37" fontId="4" fillId="0" borderId="0" xfId="0" applyNumberFormat="1" applyFont="1"/>
    <xf numFmtId="0" fontId="6" fillId="0" borderId="0" xfId="6" applyFont="1" applyAlignment="1">
      <alignment vertical="top" wrapText="1"/>
    </xf>
    <xf numFmtId="37" fontId="4" fillId="0" borderId="3" xfId="0" applyNumberFormat="1" applyFont="1" applyBorder="1"/>
    <xf numFmtId="164" fontId="4" fillId="0" borderId="3" xfId="2" applyNumberFormat="1" applyFont="1" applyBorder="1"/>
    <xf numFmtId="0" fontId="7" fillId="0" borderId="0" xfId="0" applyFont="1" applyAlignment="1">
      <alignment horizontal="left" wrapText="1"/>
    </xf>
    <xf numFmtId="0" fontId="6" fillId="3" borderId="0" xfId="0" applyFont="1" applyFill="1" applyAlignment="1">
      <alignment horizontal="left" wrapText="1"/>
    </xf>
    <xf numFmtId="37" fontId="4" fillId="3" borderId="1" xfId="0" applyNumberFormat="1" applyFont="1" applyFill="1" applyBorder="1"/>
    <xf numFmtId="37" fontId="4" fillId="3" borderId="0" xfId="0" applyNumberFormat="1" applyFont="1" applyFill="1"/>
    <xf numFmtId="164" fontId="4" fillId="3" borderId="1" xfId="2" applyNumberFormat="1" applyFont="1" applyFill="1" applyBorder="1"/>
    <xf numFmtId="37" fontId="12" fillId="0" borderId="0" xfId="0" applyNumberFormat="1" applyFont="1"/>
    <xf numFmtId="0" fontId="17" fillId="0" borderId="0" xfId="1" applyFont="1" applyAlignment="1">
      <alignment vertical="center"/>
    </xf>
    <xf numFmtId="167" fontId="17" fillId="0" borderId="0" xfId="1" applyNumberFormat="1" applyFont="1" applyAlignment="1">
      <alignment vertical="center"/>
    </xf>
    <xf numFmtId="1" fontId="17" fillId="0" borderId="0" xfId="1" applyNumberFormat="1" applyFont="1" applyAlignment="1">
      <alignment vertical="center"/>
    </xf>
    <xf numFmtId="164" fontId="17" fillId="0" borderId="0" xfId="2" applyNumberFormat="1" applyFont="1" applyAlignment="1">
      <alignment vertical="center"/>
    </xf>
    <xf numFmtId="165" fontId="12" fillId="0" borderId="0" xfId="0" applyNumberFormat="1" applyFont="1"/>
    <xf numFmtId="167" fontId="12" fillId="0" borderId="0" xfId="0" applyNumberFormat="1" applyFont="1"/>
    <xf numFmtId="0" fontId="12" fillId="0" borderId="0" xfId="0" applyFont="1" applyAlignment="1">
      <alignment horizontal="center"/>
    </xf>
    <xf numFmtId="37" fontId="12" fillId="0" borderId="0" xfId="2" applyNumberFormat="1" applyFont="1" applyFill="1" applyBorder="1" applyAlignment="1" applyProtection="1">
      <alignment horizontal="right" wrapText="1"/>
    </xf>
    <xf numFmtId="37" fontId="3" fillId="0" borderId="0" xfId="0" applyNumberFormat="1" applyFont="1" applyAlignment="1">
      <alignment horizontal="right"/>
    </xf>
    <xf numFmtId="37" fontId="18" fillId="0" borderId="0" xfId="9" applyNumberFormat="1" applyFont="1" applyAlignment="1">
      <alignment horizontal="center"/>
    </xf>
    <xf numFmtId="0" fontId="16" fillId="0" borderId="0" xfId="0" applyFont="1" applyAlignment="1">
      <alignment horizontal="left" wrapText="1" indent="2"/>
    </xf>
    <xf numFmtId="37" fontId="12" fillId="3" borderId="0" xfId="2" applyNumberFormat="1" applyFont="1" applyFill="1" applyBorder="1" applyAlignment="1" applyProtection="1">
      <alignment horizontal="right" wrapText="1"/>
    </xf>
    <xf numFmtId="0" fontId="10" fillId="2" borderId="0" xfId="0" applyFont="1" applyFill="1" applyAlignment="1">
      <alignment wrapText="1"/>
    </xf>
    <xf numFmtId="37" fontId="4" fillId="0" borderId="2" xfId="0" applyNumberFormat="1" applyFont="1" applyBorder="1" applyAlignment="1">
      <alignment horizontal="right"/>
    </xf>
    <xf numFmtId="0" fontId="6" fillId="0" borderId="1" xfId="0" applyFont="1" applyBorder="1" applyAlignment="1">
      <alignment wrapText="1"/>
    </xf>
    <xf numFmtId="37" fontId="3" fillId="0" borderId="1" xfId="0" applyNumberFormat="1" applyFont="1" applyBorder="1" applyAlignment="1">
      <alignment horizontal="right"/>
    </xf>
    <xf numFmtId="37" fontId="7" fillId="0" borderId="0" xfId="2" applyNumberFormat="1" applyFont="1" applyFill="1" applyBorder="1" applyAlignment="1" applyProtection="1">
      <alignment horizontal="right" wrapText="1"/>
    </xf>
    <xf numFmtId="37" fontId="7" fillId="3" borderId="0" xfId="2" applyNumberFormat="1" applyFont="1" applyFill="1" applyBorder="1" applyAlignment="1" applyProtection="1">
      <alignment horizontal="right" wrapText="1"/>
    </xf>
    <xf numFmtId="0" fontId="16" fillId="2" borderId="0" xfId="0" applyFont="1" applyFill="1" applyAlignment="1">
      <alignment horizontal="left" wrapText="1" indent="2"/>
    </xf>
    <xf numFmtId="37" fontId="14" fillId="0" borderId="2" xfId="3" applyNumberFormat="1" applyFont="1" applyBorder="1" applyAlignment="1">
      <alignment horizontal="right" vertical="center"/>
    </xf>
    <xf numFmtId="37" fontId="14" fillId="0" borderId="0" xfId="3" applyNumberFormat="1" applyFont="1" applyAlignment="1">
      <alignment horizontal="right" vertical="center"/>
    </xf>
    <xf numFmtId="0" fontId="7" fillId="0" borderId="0" xfId="3" applyFont="1" applyAlignment="1">
      <alignment wrapText="1"/>
    </xf>
    <xf numFmtId="37" fontId="4" fillId="0" borderId="0" xfId="3" applyNumberFormat="1" applyFont="1" applyAlignment="1">
      <alignment horizontal="right"/>
    </xf>
    <xf numFmtId="0" fontId="18" fillId="0" borderId="0" xfId="9" applyFont="1" applyAlignment="1">
      <alignment horizontal="center"/>
    </xf>
    <xf numFmtId="0" fontId="19" fillId="0" borderId="0" xfId="3" applyFont="1" applyAlignment="1">
      <alignment wrapText="1"/>
    </xf>
    <xf numFmtId="0" fontId="18" fillId="0" borderId="0" xfId="9" applyFont="1" applyAlignment="1">
      <alignment horizontal="center" vertical="center"/>
    </xf>
    <xf numFmtId="0" fontId="18" fillId="0" borderId="0" xfId="9" applyFont="1" applyAlignment="1">
      <alignment vertical="center"/>
    </xf>
    <xf numFmtId="0" fontId="20" fillId="0" borderId="0" xfId="1" applyFont="1" applyAlignment="1">
      <alignment vertical="center"/>
    </xf>
    <xf numFmtId="0" fontId="20" fillId="0" borderId="0" xfId="6" applyFont="1"/>
    <xf numFmtId="0" fontId="20" fillId="0" borderId="0" xfId="6" applyFont="1" applyAlignment="1">
      <alignment horizontal="center"/>
    </xf>
    <xf numFmtId="0" fontId="11" fillId="0" borderId="0" xfId="5" applyFont="1"/>
    <xf numFmtId="0" fontId="6" fillId="0" borderId="0" xfId="0" applyFont="1"/>
    <xf numFmtId="0" fontId="13" fillId="0" borderId="0" xfId="0" applyFont="1"/>
    <xf numFmtId="3" fontId="21" fillId="0" borderId="0" xfId="0" applyNumberFormat="1" applyFont="1" applyAlignment="1">
      <alignment vertical="center"/>
    </xf>
    <xf numFmtId="0" fontId="14" fillId="0" borderId="0" xfId="6" applyFont="1" applyAlignment="1">
      <alignment horizontal="left" vertical="center"/>
    </xf>
    <xf numFmtId="37" fontId="3" fillId="3" borderId="0" xfId="0" applyNumberFormat="1" applyFont="1" applyFill="1"/>
    <xf numFmtId="37" fontId="14" fillId="0" borderId="2" xfId="0" applyNumberFormat="1" applyFont="1" applyBorder="1" applyAlignment="1">
      <alignment vertical="center"/>
    </xf>
    <xf numFmtId="37" fontId="14" fillId="0" borderId="0" xfId="0" applyNumberFormat="1" applyFont="1" applyAlignment="1">
      <alignment vertical="center"/>
    </xf>
    <xf numFmtId="37" fontId="21" fillId="0" borderId="0" xfId="0" applyNumberFormat="1" applyFont="1" applyAlignment="1">
      <alignment vertical="center"/>
    </xf>
    <xf numFmtId="37" fontId="14" fillId="0" borderId="1" xfId="0" applyNumberFormat="1" applyFont="1" applyBorder="1" applyAlignment="1">
      <alignment vertical="center"/>
    </xf>
    <xf numFmtId="0" fontId="14" fillId="0" borderId="0" xfId="6" applyFont="1" applyAlignment="1">
      <alignment vertical="center"/>
    </xf>
    <xf numFmtId="37" fontId="14" fillId="0" borderId="3" xfId="0" applyNumberFormat="1" applyFont="1" applyBorder="1" applyAlignment="1">
      <alignment vertical="center"/>
    </xf>
    <xf numFmtId="164" fontId="3" fillId="3" borderId="0" xfId="2" applyNumberFormat="1" applyFont="1" applyFill="1"/>
    <xf numFmtId="0" fontId="6" fillId="0" borderId="0" xfId="0" applyFont="1" applyAlignment="1">
      <alignment vertical="top" wrapText="1"/>
    </xf>
    <xf numFmtId="0" fontId="18" fillId="0" borderId="0" xfId="1" applyFont="1" applyAlignment="1">
      <alignment vertical="center"/>
    </xf>
    <xf numFmtId="0" fontId="20" fillId="0" borderId="0" xfId="1" applyFont="1" applyAlignment="1">
      <alignment horizontal="center" vertical="center"/>
    </xf>
    <xf numFmtId="43" fontId="17" fillId="0" borderId="0" xfId="2" applyFont="1" applyAlignment="1">
      <alignment vertical="center"/>
    </xf>
    <xf numFmtId="0" fontId="22" fillId="0" borderId="0" xfId="5" applyFont="1"/>
    <xf numFmtId="0" fontId="23" fillId="0" borderId="0" xfId="5"/>
    <xf numFmtId="0" fontId="23" fillId="0" borderId="5" xfId="5" applyBorder="1"/>
    <xf numFmtId="0" fontId="23" fillId="0" borderId="6" xfId="5" applyBorder="1"/>
    <xf numFmtId="0" fontId="23" fillId="0" borderId="7" xfId="5" applyBorder="1"/>
    <xf numFmtId="0" fontId="32" fillId="0" borderId="8" xfId="5" applyFont="1" applyBorder="1"/>
    <xf numFmtId="0" fontId="33" fillId="0" borderId="0" xfId="5" applyFont="1"/>
    <xf numFmtId="0" fontId="32" fillId="0" borderId="0" xfId="5" applyFont="1"/>
    <xf numFmtId="0" fontId="32" fillId="0" borderId="0" xfId="5" applyFont="1" applyAlignment="1">
      <alignment horizontal="center"/>
    </xf>
    <xf numFmtId="0" fontId="32" fillId="0" borderId="9" xfId="5" applyFont="1" applyBorder="1"/>
    <xf numFmtId="0" fontId="34" fillId="0" borderId="8" xfId="5" applyFont="1" applyBorder="1"/>
    <xf numFmtId="0" fontId="34" fillId="0" borderId="0" xfId="5" applyFont="1"/>
    <xf numFmtId="0" fontId="34" fillId="0" borderId="9" xfId="5" applyFont="1" applyBorder="1"/>
    <xf numFmtId="0" fontId="35" fillId="0" borderId="8" xfId="5" applyFont="1" applyBorder="1"/>
    <xf numFmtId="0" fontId="35" fillId="0" borderId="0" xfId="5" applyFont="1"/>
    <xf numFmtId="0" fontId="35" fillId="0" borderId="9" xfId="5" applyFont="1" applyBorder="1"/>
    <xf numFmtId="0" fontId="34" fillId="0" borderId="10" xfId="5" applyFont="1" applyBorder="1"/>
    <xf numFmtId="0" fontId="34" fillId="0" borderId="11" xfId="5" applyFont="1" applyBorder="1"/>
    <xf numFmtId="0" fontId="34" fillId="0" borderId="12" xfId="5" applyFont="1" applyBorder="1"/>
    <xf numFmtId="0" fontId="39" fillId="0" borderId="0" xfId="5" applyFont="1"/>
    <xf numFmtId="0" fontId="40" fillId="0" borderId="0" xfId="5" applyFont="1"/>
    <xf numFmtId="0" fontId="39" fillId="0" borderId="0" xfId="5" applyFont="1" applyAlignment="1">
      <alignment horizontal="center"/>
    </xf>
    <xf numFmtId="0" fontId="39" fillId="0" borderId="0" xfId="0" applyFont="1"/>
    <xf numFmtId="0" fontId="42" fillId="0" borderId="0" xfId="5" applyFont="1"/>
    <xf numFmtId="0" fontId="42" fillId="0" borderId="0" xfId="5" applyFont="1" applyAlignment="1">
      <alignment horizontal="center"/>
    </xf>
    <xf numFmtId="0" fontId="43" fillId="0" borderId="0" xfId="0" applyFont="1"/>
    <xf numFmtId="0" fontId="44" fillId="0" borderId="0" xfId="0" applyFont="1"/>
    <xf numFmtId="37" fontId="4" fillId="4" borderId="2" xfId="0" applyNumberFormat="1" applyFont="1" applyFill="1" applyBorder="1"/>
    <xf numFmtId="164" fontId="4" fillId="4" borderId="2" xfId="2" applyNumberFormat="1" applyFont="1" applyFill="1" applyBorder="1"/>
    <xf numFmtId="0" fontId="45" fillId="0" borderId="13" xfId="5" applyFont="1" applyBorder="1" applyAlignment="1">
      <alignment horizontal="center"/>
    </xf>
    <xf numFmtId="0" fontId="45" fillId="0" borderId="13" xfId="5" applyFont="1" applyBorder="1"/>
    <xf numFmtId="0" fontId="46" fillId="0" borderId="13" xfId="5" applyFont="1" applyBorder="1" applyAlignment="1">
      <alignment horizontal="center" vertical="center"/>
    </xf>
    <xf numFmtId="0" fontId="46" fillId="0" borderId="13" xfId="5" applyFont="1" applyBorder="1" applyAlignment="1">
      <alignment horizontal="center"/>
    </xf>
    <xf numFmtId="0" fontId="46" fillId="0" borderId="0" xfId="5" applyFont="1"/>
    <xf numFmtId="0" fontId="45" fillId="0" borderId="0" xfId="5" applyFont="1"/>
    <xf numFmtId="0" fontId="40" fillId="0" borderId="0" xfId="5" applyFont="1" applyAlignment="1">
      <alignment horizontal="left"/>
    </xf>
    <xf numFmtId="0" fontId="45" fillId="0" borderId="9" xfId="5" applyFont="1" applyBorder="1" applyAlignment="1">
      <alignment vertical="top"/>
    </xf>
    <xf numFmtId="0" fontId="46" fillId="0" borderId="9" xfId="5" applyFont="1" applyBorder="1"/>
    <xf numFmtId="0" fontId="46" fillId="0" borderId="8" xfId="5" applyFont="1" applyBorder="1" applyAlignment="1">
      <alignment horizontal="center"/>
    </xf>
    <xf numFmtId="0" fontId="45" fillId="0" borderId="12" xfId="5" applyFont="1" applyBorder="1" applyAlignment="1">
      <alignment vertical="top"/>
    </xf>
    <xf numFmtId="0" fontId="40" fillId="0" borderId="9" xfId="5" applyFont="1" applyBorder="1" applyAlignment="1">
      <alignment horizontal="left"/>
    </xf>
    <xf numFmtId="0" fontId="40" fillId="0" borderId="8" xfId="5" applyFont="1" applyBorder="1" applyAlignment="1">
      <alignment horizontal="center"/>
    </xf>
    <xf numFmtId="0" fontId="45" fillId="0" borderId="0" xfId="5" applyFont="1" applyAlignment="1">
      <alignment vertical="top"/>
    </xf>
    <xf numFmtId="3" fontId="46" fillId="0" borderId="13" xfId="5" applyNumberFormat="1" applyFont="1" applyBorder="1" applyAlignment="1">
      <alignment horizontal="right" indent="1"/>
    </xf>
    <xf numFmtId="0" fontId="45" fillId="0" borderId="13" xfId="5" applyFont="1" applyBorder="1" applyAlignment="1">
      <alignment horizontal="right" indent="1"/>
    </xf>
    <xf numFmtId="0" fontId="45" fillId="0" borderId="17" xfId="5" applyFont="1" applyBorder="1" applyAlignment="1">
      <alignment horizontal="center"/>
    </xf>
    <xf numFmtId="3" fontId="45" fillId="0" borderId="13" xfId="5" applyNumberFormat="1" applyFont="1" applyBorder="1" applyAlignment="1">
      <alignment horizontal="right" indent="1"/>
    </xf>
    <xf numFmtId="4" fontId="45" fillId="0" borderId="13" xfId="5" applyNumberFormat="1" applyFont="1" applyBorder="1" applyAlignment="1">
      <alignment horizontal="right" indent="1"/>
    </xf>
    <xf numFmtId="0" fontId="46" fillId="0" borderId="17" xfId="5" applyFont="1" applyBorder="1" applyAlignment="1">
      <alignment horizontal="center" vertical="center" wrapText="1"/>
    </xf>
    <xf numFmtId="0" fontId="23" fillId="0" borderId="0" xfId="14"/>
    <xf numFmtId="0" fontId="23" fillId="0" borderId="12" xfId="14" applyBorder="1"/>
    <xf numFmtId="0" fontId="23" fillId="0" borderId="11" xfId="14" applyBorder="1"/>
    <xf numFmtId="0" fontId="23" fillId="0" borderId="10" xfId="14" applyBorder="1"/>
    <xf numFmtId="0" fontId="46" fillId="0" borderId="9" xfId="14" applyFont="1" applyBorder="1"/>
    <xf numFmtId="0" fontId="46" fillId="0" borderId="0" xfId="14" applyFont="1"/>
    <xf numFmtId="0" fontId="46" fillId="0" borderId="0" xfId="14" applyFont="1" applyAlignment="1">
      <alignment horizontal="center"/>
    </xf>
    <xf numFmtId="0" fontId="45" fillId="0" borderId="0" xfId="14" applyFont="1" applyAlignment="1">
      <alignment vertical="top"/>
    </xf>
    <xf numFmtId="0" fontId="45" fillId="0" borderId="8" xfId="14" applyFont="1" applyBorder="1" applyAlignment="1">
      <alignment vertical="top"/>
    </xf>
    <xf numFmtId="0" fontId="45" fillId="0" borderId="0" xfId="14" applyFont="1"/>
    <xf numFmtId="0" fontId="45" fillId="0" borderId="8" xfId="14" applyFont="1" applyBorder="1"/>
    <xf numFmtId="0" fontId="45" fillId="0" borderId="9" xfId="14" applyFont="1" applyBorder="1"/>
    <xf numFmtId="0" fontId="46" fillId="0" borderId="8" xfId="14" applyFont="1" applyBorder="1" applyAlignment="1">
      <alignment horizontal="center"/>
    </xf>
    <xf numFmtId="0" fontId="23" fillId="0" borderId="9" xfId="14" applyBorder="1"/>
    <xf numFmtId="3" fontId="46" fillId="0" borderId="13" xfId="14" applyNumberFormat="1" applyFont="1" applyBorder="1"/>
    <xf numFmtId="0" fontId="45" fillId="0" borderId="16" xfId="14" applyFont="1" applyBorder="1" applyAlignment="1">
      <alignment horizontal="left"/>
    </xf>
    <xf numFmtId="0" fontId="45" fillId="0" borderId="3" xfId="14" applyFont="1" applyBorder="1" applyAlignment="1">
      <alignment horizontal="left"/>
    </xf>
    <xf numFmtId="0" fontId="45" fillId="0" borderId="15" xfId="14" applyFont="1" applyBorder="1" applyAlignment="1">
      <alignment horizontal="left"/>
    </xf>
    <xf numFmtId="3" fontId="45" fillId="0" borderId="13" xfId="14" applyNumberFormat="1" applyFont="1" applyBorder="1"/>
    <xf numFmtId="0" fontId="46" fillId="0" borderId="13" xfId="14" applyFont="1" applyBorder="1" applyAlignment="1">
      <alignment horizontal="center"/>
    </xf>
    <xf numFmtId="0" fontId="45" fillId="0" borderId="7" xfId="14" applyFont="1" applyBorder="1"/>
    <xf numFmtId="0" fontId="45" fillId="0" borderId="6" xfId="14" applyFont="1" applyBorder="1"/>
    <xf numFmtId="0" fontId="45" fillId="0" borderId="5" xfId="14" applyFont="1" applyBorder="1"/>
    <xf numFmtId="3" fontId="45" fillId="0" borderId="0" xfId="15" applyNumberFormat="1" applyFont="1"/>
    <xf numFmtId="0" fontId="45" fillId="0" borderId="0" xfId="15" applyFont="1"/>
    <xf numFmtId="0" fontId="45" fillId="0" borderId="8" xfId="15" applyFont="1" applyBorder="1"/>
    <xf numFmtId="0" fontId="46" fillId="0" borderId="0" xfId="14" applyFont="1" applyAlignment="1">
      <alignment horizontal="left"/>
    </xf>
    <xf numFmtId="3" fontId="46" fillId="0" borderId="13" xfId="15" applyNumberFormat="1" applyFont="1" applyBorder="1"/>
    <xf numFmtId="0" fontId="46" fillId="0" borderId="13" xfId="15" applyFont="1" applyBorder="1" applyAlignment="1">
      <alignment horizontal="center"/>
    </xf>
    <xf numFmtId="0" fontId="46" fillId="0" borderId="17" xfId="15" applyFont="1" applyBorder="1" applyAlignment="1">
      <alignment horizontal="center"/>
    </xf>
    <xf numFmtId="3" fontId="45" fillId="0" borderId="13" xfId="15" applyNumberFormat="1" applyFont="1" applyBorder="1"/>
    <xf numFmtId="0" fontId="45" fillId="0" borderId="13" xfId="15" applyFont="1" applyBorder="1"/>
    <xf numFmtId="0" fontId="45" fillId="0" borderId="17" xfId="15" applyFont="1" applyBorder="1" applyAlignment="1">
      <alignment horizontal="center"/>
    </xf>
    <xf numFmtId="0" fontId="46" fillId="0" borderId="14" xfId="15" applyFont="1" applyBorder="1" applyAlignment="1">
      <alignment horizontal="center"/>
    </xf>
    <xf numFmtId="0" fontId="46" fillId="0" borderId="18" xfId="15" applyFont="1" applyBorder="1" applyAlignment="1">
      <alignment horizontal="center"/>
    </xf>
    <xf numFmtId="0" fontId="46" fillId="0" borderId="0" xfId="15" applyFont="1"/>
    <xf numFmtId="0" fontId="46" fillId="0" borderId="8" xfId="15" applyFont="1" applyBorder="1"/>
    <xf numFmtId="0" fontId="45" fillId="0" borderId="12" xfId="14" applyFont="1" applyBorder="1"/>
    <xf numFmtId="0" fontId="47" fillId="0" borderId="0" xfId="15" applyFont="1"/>
    <xf numFmtId="0" fontId="46" fillId="0" borderId="8" xfId="14" applyFont="1" applyBorder="1"/>
    <xf numFmtId="0" fontId="34" fillId="0" borderId="0" xfId="14" applyFont="1"/>
    <xf numFmtId="0" fontId="34" fillId="0" borderId="9" xfId="14" applyFont="1" applyBorder="1"/>
    <xf numFmtId="0" fontId="50" fillId="0" borderId="19" xfId="15" applyFont="1" applyBorder="1" applyAlignment="1">
      <alignment horizontal="left" vertical="center"/>
    </xf>
    <xf numFmtId="0" fontId="47" fillId="0" borderId="20" xfId="15" applyFont="1" applyBorder="1" applyAlignment="1">
      <alignment horizontal="left" vertical="center"/>
    </xf>
    <xf numFmtId="0" fontId="47" fillId="0" borderId="21" xfId="15" applyFont="1" applyBorder="1" applyAlignment="1">
      <alignment horizontal="left" vertical="center"/>
    </xf>
    <xf numFmtId="0" fontId="50" fillId="0" borderId="9" xfId="15" applyFont="1" applyBorder="1" applyAlignment="1">
      <alignment horizontal="left" vertical="center"/>
    </xf>
    <xf numFmtId="0" fontId="47" fillId="0" borderId="0" xfId="15" applyFont="1" applyAlignment="1">
      <alignment horizontal="left" vertical="center"/>
    </xf>
    <xf numFmtId="0" fontId="47" fillId="0" borderId="8" xfId="15" applyFont="1" applyBorder="1" applyAlignment="1">
      <alignment horizontal="left" vertical="center"/>
    </xf>
    <xf numFmtId="0" fontId="51" fillId="0" borderId="9" xfId="15" applyFont="1" applyBorder="1" applyAlignment="1">
      <alignment horizontal="left" vertical="center"/>
    </xf>
    <xf numFmtId="0" fontId="49" fillId="0" borderId="0" xfId="15" applyFont="1" applyAlignment="1">
      <alignment horizontal="left" vertical="center"/>
    </xf>
    <xf numFmtId="0" fontId="52" fillId="0" borderId="8" xfId="15" applyFont="1" applyBorder="1" applyAlignment="1">
      <alignment vertical="center"/>
    </xf>
    <xf numFmtId="0" fontId="34" fillId="0" borderId="7" xfId="14" applyFont="1" applyBorder="1"/>
    <xf numFmtId="0" fontId="34" fillId="0" borderId="6" xfId="14" applyFont="1" applyBorder="1"/>
    <xf numFmtId="0" fontId="34" fillId="0" borderId="5" xfId="14" applyFont="1" applyBorder="1"/>
    <xf numFmtId="3" fontId="45" fillId="0" borderId="0" xfId="14" applyNumberFormat="1" applyFont="1"/>
    <xf numFmtId="3" fontId="23" fillId="0" borderId="0" xfId="14" applyNumberFormat="1"/>
    <xf numFmtId="3" fontId="12" fillId="0" borderId="0" xfId="0" applyNumberFormat="1" applyFont="1"/>
    <xf numFmtId="0" fontId="45" fillId="0" borderId="0" xfId="15" applyFont="1" applyAlignment="1">
      <alignment horizontal="right"/>
    </xf>
    <xf numFmtId="0" fontId="45" fillId="0" borderId="8" xfId="14" applyFont="1" applyBorder="1" applyAlignment="1">
      <alignment horizontal="left" vertical="top" wrapText="1"/>
    </xf>
    <xf numFmtId="0" fontId="45" fillId="0" borderId="0" xfId="14" applyFont="1" applyAlignment="1">
      <alignment horizontal="left" vertical="top" wrapText="1"/>
    </xf>
    <xf numFmtId="0" fontId="45" fillId="0" borderId="8" xfId="5" applyFont="1" applyBorder="1" applyAlignment="1">
      <alignment horizontal="left" vertical="top" wrapText="1"/>
    </xf>
    <xf numFmtId="0" fontId="45" fillId="0" borderId="0" xfId="5" applyFont="1" applyAlignment="1">
      <alignment horizontal="left" vertical="top" wrapText="1"/>
    </xf>
    <xf numFmtId="3" fontId="45" fillId="0" borderId="13" xfId="5" applyNumberFormat="1" applyFont="1" applyBorder="1"/>
    <xf numFmtId="169" fontId="23" fillId="0" borderId="0" xfId="16" applyNumberFormat="1" applyFont="1"/>
    <xf numFmtId="0" fontId="45" fillId="0" borderId="0" xfId="14" applyFont="1" applyAlignment="1">
      <alignment horizontal="right"/>
    </xf>
    <xf numFmtId="37" fontId="20" fillId="3" borderId="0" xfId="0" applyNumberFormat="1" applyFont="1" applyFill="1"/>
    <xf numFmtId="37" fontId="20" fillId="3" borderId="0" xfId="2" applyNumberFormat="1" applyFont="1" applyFill="1" applyBorder="1" applyAlignment="1" applyProtection="1">
      <alignment horizontal="right" wrapText="1"/>
    </xf>
    <xf numFmtId="9" fontId="23" fillId="0" borderId="0" xfId="16" applyFont="1"/>
    <xf numFmtId="0" fontId="38" fillId="0" borderId="8" xfId="5" applyFont="1" applyBorder="1" applyAlignment="1">
      <alignment horizontal="center"/>
    </xf>
    <xf numFmtId="0" fontId="38" fillId="0" borderId="0" xfId="5" applyFont="1" applyAlignment="1">
      <alignment horizontal="center"/>
    </xf>
    <xf numFmtId="0" fontId="38" fillId="0" borderId="9" xfId="5" applyFont="1" applyBorder="1" applyAlignment="1">
      <alignment horizontal="center"/>
    </xf>
    <xf numFmtId="0" fontId="36" fillId="0" borderId="0" xfId="5" applyFont="1" applyAlignment="1">
      <alignment horizontal="center"/>
    </xf>
    <xf numFmtId="0" fontId="39" fillId="0" borderId="4" xfId="5" applyFont="1" applyBorder="1" applyAlignment="1">
      <alignment horizontal="center"/>
    </xf>
    <xf numFmtId="0" fontId="39" fillId="0" borderId="3" xfId="5" applyFont="1" applyBorder="1" applyAlignment="1">
      <alignment horizontal="center"/>
    </xf>
    <xf numFmtId="0" fontId="42" fillId="0" borderId="0" xfId="5" applyFont="1" applyAlignment="1">
      <alignment horizontal="right"/>
    </xf>
    <xf numFmtId="21" fontId="39" fillId="0" borderId="4" xfId="5" applyNumberFormat="1" applyFont="1" applyBorder="1" applyAlignment="1">
      <alignment horizontal="center"/>
    </xf>
    <xf numFmtId="46" fontId="39" fillId="0" borderId="3" xfId="5" applyNumberFormat="1" applyFont="1" applyBorder="1" applyAlignment="1">
      <alignment horizontal="center"/>
    </xf>
    <xf numFmtId="0" fontId="40" fillId="0" borderId="4" xfId="5" applyFont="1" applyBorder="1" applyAlignment="1">
      <alignment horizontal="left"/>
    </xf>
    <xf numFmtId="0" fontId="40" fillId="0" borderId="3" xfId="5" applyFont="1" applyBorder="1" applyAlignment="1">
      <alignment horizontal="center"/>
    </xf>
    <xf numFmtId="0" fontId="40" fillId="0" borderId="3" xfId="5" applyFont="1" applyBorder="1" applyAlignment="1">
      <alignment horizontal="left"/>
    </xf>
    <xf numFmtId="0" fontId="40" fillId="0" borderId="4" xfId="0" applyFont="1" applyBorder="1" applyAlignment="1">
      <alignment horizontal="left"/>
    </xf>
    <xf numFmtId="0" fontId="40" fillId="0" borderId="3" xfId="0" applyFont="1" applyBorder="1" applyAlignment="1">
      <alignment horizontal="left"/>
    </xf>
    <xf numFmtId="0" fontId="41" fillId="0" borderId="3" xfId="0" applyFont="1" applyBorder="1" applyAlignment="1">
      <alignment horizontal="left"/>
    </xf>
    <xf numFmtId="1" fontId="40" fillId="0" borderId="4" xfId="5" applyNumberFormat="1" applyFont="1" applyBorder="1" applyAlignment="1">
      <alignment horizontal="left"/>
    </xf>
    <xf numFmtId="0" fontId="32" fillId="0" borderId="3" xfId="5" applyFont="1" applyBorder="1" applyAlignment="1">
      <alignment horizontal="left"/>
    </xf>
    <xf numFmtId="0" fontId="20" fillId="0" borderId="0" xfId="1" applyFont="1" applyAlignment="1">
      <alignment horizontal="left" vertical="center" wrapText="1"/>
    </xf>
    <xf numFmtId="0" fontId="13" fillId="0" borderId="0" xfId="0" applyFont="1" applyAlignment="1">
      <alignment horizontal="left"/>
    </xf>
    <xf numFmtId="0" fontId="45" fillId="0" borderId="15" xfId="14" applyFont="1" applyBorder="1" applyAlignment="1">
      <alignment horizontal="left"/>
    </xf>
    <xf numFmtId="0" fontId="45" fillId="0" borderId="3" xfId="14" applyFont="1" applyBorder="1" applyAlignment="1">
      <alignment horizontal="left"/>
    </xf>
    <xf numFmtId="0" fontId="45" fillId="0" borderId="16" xfId="14" applyFont="1" applyBorder="1" applyAlignment="1">
      <alignment horizontal="left"/>
    </xf>
    <xf numFmtId="0" fontId="46" fillId="0" borderId="15" xfId="14" applyFont="1" applyBorder="1" applyAlignment="1">
      <alignment horizontal="left"/>
    </xf>
    <xf numFmtId="0" fontId="46" fillId="0" borderId="3" xfId="14" applyFont="1" applyBorder="1" applyAlignment="1">
      <alignment horizontal="left"/>
    </xf>
    <xf numFmtId="0" fontId="46" fillId="0" borderId="16" xfId="14" applyFont="1" applyBorder="1" applyAlignment="1">
      <alignment horizontal="left"/>
    </xf>
    <xf numFmtId="0" fontId="48" fillId="0" borderId="0" xfId="15" applyFont="1" applyAlignment="1">
      <alignment horizontal="center"/>
    </xf>
    <xf numFmtId="0" fontId="45" fillId="0" borderId="8" xfId="14" applyFont="1" applyBorder="1" applyAlignment="1">
      <alignment horizontal="left" vertical="top" wrapText="1"/>
    </xf>
    <xf numFmtId="0" fontId="45" fillId="0" borderId="0" xfId="14" applyFont="1" applyAlignment="1">
      <alignment horizontal="left" vertical="top" wrapText="1"/>
    </xf>
    <xf numFmtId="0" fontId="45" fillId="0" borderId="8" xfId="5" applyFont="1" applyBorder="1" applyAlignment="1">
      <alignment horizontal="left" vertical="top" wrapText="1"/>
    </xf>
    <xf numFmtId="0" fontId="45" fillId="0" borderId="0" xfId="5" applyFont="1" applyAlignment="1">
      <alignment horizontal="left" vertical="top" wrapText="1"/>
    </xf>
    <xf numFmtId="0" fontId="46" fillId="0" borderId="15" xfId="14" applyFont="1" applyBorder="1" applyAlignment="1">
      <alignment horizontal="center"/>
    </xf>
    <xf numFmtId="0" fontId="46" fillId="0" borderId="3" xfId="14" applyFont="1" applyBorder="1" applyAlignment="1">
      <alignment horizontal="center"/>
    </xf>
    <xf numFmtId="0" fontId="46" fillId="0" borderId="16" xfId="14" applyFont="1" applyBorder="1" applyAlignment="1">
      <alignment horizontal="center"/>
    </xf>
    <xf numFmtId="0" fontId="52" fillId="0" borderId="0" xfId="15" applyFont="1" applyAlignment="1">
      <alignment horizontal="left" vertical="center"/>
    </xf>
    <xf numFmtId="0" fontId="45" fillId="0" borderId="10" xfId="5" applyFont="1" applyBorder="1" applyAlignment="1">
      <alignment horizontal="left" vertical="top" wrapText="1"/>
    </xf>
    <xf numFmtId="0" fontId="45" fillId="0" borderId="11" xfId="5" applyFont="1" applyBorder="1" applyAlignment="1">
      <alignment horizontal="left" vertical="top" wrapText="1"/>
    </xf>
    <xf numFmtId="0" fontId="45" fillId="0" borderId="10" xfId="14" applyFont="1" applyBorder="1" applyAlignment="1">
      <alignment horizontal="left" vertical="top" wrapText="1"/>
    </xf>
    <xf numFmtId="0" fontId="45" fillId="0" borderId="11" xfId="14" applyFont="1" applyBorder="1" applyAlignment="1">
      <alignment horizontal="left" vertical="top" wrapText="1"/>
    </xf>
    <xf numFmtId="0" fontId="47" fillId="0" borderId="0" xfId="15" applyFont="1" applyAlignment="1">
      <alignment horizontal="left" vertical="center"/>
    </xf>
    <xf numFmtId="0" fontId="47" fillId="0" borderId="20" xfId="15" applyFont="1" applyBorder="1" applyAlignment="1">
      <alignment horizontal="left" vertical="center"/>
    </xf>
    <xf numFmtId="0" fontId="45" fillId="0" borderId="15" xfId="14" applyFont="1" applyBorder="1" applyAlignment="1">
      <alignment horizontal="center"/>
    </xf>
    <xf numFmtId="0" fontId="45" fillId="0" borderId="3" xfId="14" applyFont="1" applyBorder="1" applyAlignment="1">
      <alignment horizontal="center"/>
    </xf>
    <xf numFmtId="0" fontId="45" fillId="0" borderId="16" xfId="14" applyFont="1" applyBorder="1" applyAlignment="1">
      <alignment horizontal="center"/>
    </xf>
    <xf numFmtId="0" fontId="46" fillId="0" borderId="0" xfId="14" applyFont="1" applyAlignment="1">
      <alignment horizontal="center"/>
    </xf>
  </cellXfs>
  <cellStyles count="17">
    <cellStyle name="Comma" xfId="2" builtinId="3"/>
    <cellStyle name="Comma 2" xfId="11"/>
    <cellStyle name="Comma 482 2" xfId="7"/>
    <cellStyle name="Normal" xfId="0" builtinId="0"/>
    <cellStyle name="Normal 2" xfId="5"/>
    <cellStyle name="Normal 2 2" xfId="8"/>
    <cellStyle name="Normal 21 2" xfId="3"/>
    <cellStyle name="Normal 3" xfId="6"/>
    <cellStyle name="Normal 4" xfId="4"/>
    <cellStyle name="Normal 5" xfId="13"/>
    <cellStyle name="Normal 5 2" xfId="15"/>
    <cellStyle name="Normal 6" xfId="12"/>
    <cellStyle name="Normal 6 2" xfId="14"/>
    <cellStyle name="Normal_Albania_-__Income_Statement_September_2009" xfId="9"/>
    <cellStyle name="Normal_Global IFRS YE2009" xfId="10"/>
    <cellStyle name="Normal_SHEET" xfId="1"/>
    <cellStyle name="Percent" xfId="16" builtinId="5"/>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9" tint="0.59999389629810485"/>
    <pageSetUpPr fitToPage="1"/>
  </sheetPr>
  <dimension ref="B1:K58"/>
  <sheetViews>
    <sheetView topLeftCell="A48" workbookViewId="0">
      <selection activeCell="N13" sqref="N13"/>
    </sheetView>
  </sheetViews>
  <sheetFormatPr defaultColWidth="9" defaultRowHeight="12.75"/>
  <cols>
    <col min="1" max="1" width="3.7109375" style="106" customWidth="1"/>
    <col min="2" max="2" width="16" style="106" customWidth="1"/>
    <col min="3" max="3" width="14.7109375" style="106" customWidth="1"/>
    <col min="4" max="4" width="9.28515625" style="106" customWidth="1"/>
    <col min="5" max="5" width="11.42578125" style="106" customWidth="1"/>
    <col min="6" max="6" width="12.85546875" style="106" customWidth="1"/>
    <col min="7" max="7" width="5.42578125" style="106" customWidth="1"/>
    <col min="8" max="8" width="9.85546875" style="106" customWidth="1"/>
    <col min="9" max="9" width="10.28515625" style="106" customWidth="1"/>
    <col min="10" max="10" width="3.140625" style="106" customWidth="1"/>
    <col min="11" max="11" width="11.42578125" style="106" customWidth="1"/>
    <col min="12" max="12" width="1.85546875" style="106" customWidth="1"/>
    <col min="13" max="256" width="8.85546875" style="106"/>
    <col min="257" max="257" width="3.7109375" style="106" customWidth="1"/>
    <col min="258" max="259" width="8.85546875" style="106"/>
    <col min="260" max="260" width="9.28515625" style="106" customWidth="1"/>
    <col min="261" max="261" width="11.42578125" style="106" customWidth="1"/>
    <col min="262" max="262" width="12.85546875" style="106" customWidth="1"/>
    <col min="263" max="263" width="5.42578125" style="106" customWidth="1"/>
    <col min="264" max="264" width="9.85546875" style="106" customWidth="1"/>
    <col min="265" max="265" width="8.85546875" style="106"/>
    <col min="266" max="266" width="3.140625" style="106" customWidth="1"/>
    <col min="267" max="267" width="7.140625" style="106" customWidth="1"/>
    <col min="268" max="268" width="1.85546875" style="106" customWidth="1"/>
    <col min="269" max="512" width="8.85546875" style="106"/>
    <col min="513" max="513" width="3.7109375" style="106" customWidth="1"/>
    <col min="514" max="515" width="8.85546875" style="106"/>
    <col min="516" max="516" width="9.28515625" style="106" customWidth="1"/>
    <col min="517" max="517" width="11.42578125" style="106" customWidth="1"/>
    <col min="518" max="518" width="12.85546875" style="106" customWidth="1"/>
    <col min="519" max="519" width="5.42578125" style="106" customWidth="1"/>
    <col min="520" max="520" width="9.85546875" style="106" customWidth="1"/>
    <col min="521" max="521" width="8.85546875" style="106"/>
    <col min="522" max="522" width="3.140625" style="106" customWidth="1"/>
    <col min="523" max="523" width="7.140625" style="106" customWidth="1"/>
    <col min="524" max="524" width="1.85546875" style="106" customWidth="1"/>
    <col min="525" max="768" width="8.85546875" style="106"/>
    <col min="769" max="769" width="3.7109375" style="106" customWidth="1"/>
    <col min="770" max="771" width="8.85546875" style="106"/>
    <col min="772" max="772" width="9.28515625" style="106" customWidth="1"/>
    <col min="773" max="773" width="11.42578125" style="106" customWidth="1"/>
    <col min="774" max="774" width="12.85546875" style="106" customWidth="1"/>
    <col min="775" max="775" width="5.42578125" style="106" customWidth="1"/>
    <col min="776" max="776" width="9.85546875" style="106" customWidth="1"/>
    <col min="777" max="777" width="8.85546875" style="106"/>
    <col min="778" max="778" width="3.140625" style="106" customWidth="1"/>
    <col min="779" max="779" width="7.140625" style="106" customWidth="1"/>
    <col min="780" max="780" width="1.85546875" style="106" customWidth="1"/>
    <col min="781" max="1024" width="8.85546875" style="106"/>
    <col min="1025" max="1025" width="3.7109375" style="106" customWidth="1"/>
    <col min="1026" max="1027" width="8.85546875" style="106"/>
    <col min="1028" max="1028" width="9.28515625" style="106" customWidth="1"/>
    <col min="1029" max="1029" width="11.42578125" style="106" customWidth="1"/>
    <col min="1030" max="1030" width="12.85546875" style="106" customWidth="1"/>
    <col min="1031" max="1031" width="5.42578125" style="106" customWidth="1"/>
    <col min="1032" max="1032" width="9.85546875" style="106" customWidth="1"/>
    <col min="1033" max="1033" width="8.85546875" style="106"/>
    <col min="1034" max="1034" width="3.140625" style="106" customWidth="1"/>
    <col min="1035" max="1035" width="7.140625" style="106" customWidth="1"/>
    <col min="1036" max="1036" width="1.85546875" style="106" customWidth="1"/>
    <col min="1037" max="1280" width="8.85546875" style="106"/>
    <col min="1281" max="1281" width="3.7109375" style="106" customWidth="1"/>
    <col min="1282" max="1283" width="8.85546875" style="106"/>
    <col min="1284" max="1284" width="9.28515625" style="106" customWidth="1"/>
    <col min="1285" max="1285" width="11.42578125" style="106" customWidth="1"/>
    <col min="1286" max="1286" width="12.85546875" style="106" customWidth="1"/>
    <col min="1287" max="1287" width="5.42578125" style="106" customWidth="1"/>
    <col min="1288" max="1288" width="9.85546875" style="106" customWidth="1"/>
    <col min="1289" max="1289" width="8.85546875" style="106"/>
    <col min="1290" max="1290" width="3.140625" style="106" customWidth="1"/>
    <col min="1291" max="1291" width="7.140625" style="106" customWidth="1"/>
    <col min="1292" max="1292" width="1.85546875" style="106" customWidth="1"/>
    <col min="1293" max="1536" width="8.85546875" style="106"/>
    <col min="1537" max="1537" width="3.7109375" style="106" customWidth="1"/>
    <col min="1538" max="1539" width="8.85546875" style="106"/>
    <col min="1540" max="1540" width="9.28515625" style="106" customWidth="1"/>
    <col min="1541" max="1541" width="11.42578125" style="106" customWidth="1"/>
    <col min="1542" max="1542" width="12.85546875" style="106" customWidth="1"/>
    <col min="1543" max="1543" width="5.42578125" style="106" customWidth="1"/>
    <col min="1544" max="1544" width="9.85546875" style="106" customWidth="1"/>
    <col min="1545" max="1545" width="8.85546875" style="106"/>
    <col min="1546" max="1546" width="3.140625" style="106" customWidth="1"/>
    <col min="1547" max="1547" width="7.140625" style="106" customWidth="1"/>
    <col min="1548" max="1548" width="1.85546875" style="106" customWidth="1"/>
    <col min="1549" max="1792" width="8.85546875" style="106"/>
    <col min="1793" max="1793" width="3.7109375" style="106" customWidth="1"/>
    <col min="1794" max="1795" width="8.85546875" style="106"/>
    <col min="1796" max="1796" width="9.28515625" style="106" customWidth="1"/>
    <col min="1797" max="1797" width="11.42578125" style="106" customWidth="1"/>
    <col min="1798" max="1798" width="12.85546875" style="106" customWidth="1"/>
    <col min="1799" max="1799" width="5.42578125" style="106" customWidth="1"/>
    <col min="1800" max="1800" width="9.85546875" style="106" customWidth="1"/>
    <col min="1801" max="1801" width="8.85546875" style="106"/>
    <col min="1802" max="1802" width="3.140625" style="106" customWidth="1"/>
    <col min="1803" max="1803" width="7.140625" style="106" customWidth="1"/>
    <col min="1804" max="1804" width="1.85546875" style="106" customWidth="1"/>
    <col min="1805" max="2048" width="8.85546875" style="106"/>
    <col min="2049" max="2049" width="3.7109375" style="106" customWidth="1"/>
    <col min="2050" max="2051" width="8.85546875" style="106"/>
    <col min="2052" max="2052" width="9.28515625" style="106" customWidth="1"/>
    <col min="2053" max="2053" width="11.42578125" style="106" customWidth="1"/>
    <col min="2054" max="2054" width="12.85546875" style="106" customWidth="1"/>
    <col min="2055" max="2055" width="5.42578125" style="106" customWidth="1"/>
    <col min="2056" max="2056" width="9.85546875" style="106" customWidth="1"/>
    <col min="2057" max="2057" width="8.85546875" style="106"/>
    <col min="2058" max="2058" width="3.140625" style="106" customWidth="1"/>
    <col min="2059" max="2059" width="7.140625" style="106" customWidth="1"/>
    <col min="2060" max="2060" width="1.85546875" style="106" customWidth="1"/>
    <col min="2061" max="2304" width="8.85546875" style="106"/>
    <col min="2305" max="2305" width="3.7109375" style="106" customWidth="1"/>
    <col min="2306" max="2307" width="8.85546875" style="106"/>
    <col min="2308" max="2308" width="9.28515625" style="106" customWidth="1"/>
    <col min="2309" max="2309" width="11.42578125" style="106" customWidth="1"/>
    <col min="2310" max="2310" width="12.85546875" style="106" customWidth="1"/>
    <col min="2311" max="2311" width="5.42578125" style="106" customWidth="1"/>
    <col min="2312" max="2312" width="9.85546875" style="106" customWidth="1"/>
    <col min="2313" max="2313" width="8.85546875" style="106"/>
    <col min="2314" max="2314" width="3.140625" style="106" customWidth="1"/>
    <col min="2315" max="2315" width="7.140625" style="106" customWidth="1"/>
    <col min="2316" max="2316" width="1.85546875" style="106" customWidth="1"/>
    <col min="2317" max="2560" width="8.85546875" style="106"/>
    <col min="2561" max="2561" width="3.7109375" style="106" customWidth="1"/>
    <col min="2562" max="2563" width="8.85546875" style="106"/>
    <col min="2564" max="2564" width="9.28515625" style="106" customWidth="1"/>
    <col min="2565" max="2565" width="11.42578125" style="106" customWidth="1"/>
    <col min="2566" max="2566" width="12.85546875" style="106" customWidth="1"/>
    <col min="2567" max="2567" width="5.42578125" style="106" customWidth="1"/>
    <col min="2568" max="2568" width="9.85546875" style="106" customWidth="1"/>
    <col min="2569" max="2569" width="8.85546875" style="106"/>
    <col min="2570" max="2570" width="3.140625" style="106" customWidth="1"/>
    <col min="2571" max="2571" width="7.140625" style="106" customWidth="1"/>
    <col min="2572" max="2572" width="1.85546875" style="106" customWidth="1"/>
    <col min="2573" max="2816" width="8.85546875" style="106"/>
    <col min="2817" max="2817" width="3.7109375" style="106" customWidth="1"/>
    <col min="2818" max="2819" width="8.85546875" style="106"/>
    <col min="2820" max="2820" width="9.28515625" style="106" customWidth="1"/>
    <col min="2821" max="2821" width="11.42578125" style="106" customWidth="1"/>
    <col min="2822" max="2822" width="12.85546875" style="106" customWidth="1"/>
    <col min="2823" max="2823" width="5.42578125" style="106" customWidth="1"/>
    <col min="2824" max="2824" width="9.85546875" style="106" customWidth="1"/>
    <col min="2825" max="2825" width="8.85546875" style="106"/>
    <col min="2826" max="2826" width="3.140625" style="106" customWidth="1"/>
    <col min="2827" max="2827" width="7.140625" style="106" customWidth="1"/>
    <col min="2828" max="2828" width="1.85546875" style="106" customWidth="1"/>
    <col min="2829" max="3072" width="8.85546875" style="106"/>
    <col min="3073" max="3073" width="3.7109375" style="106" customWidth="1"/>
    <col min="3074" max="3075" width="8.85546875" style="106"/>
    <col min="3076" max="3076" width="9.28515625" style="106" customWidth="1"/>
    <col min="3077" max="3077" width="11.42578125" style="106" customWidth="1"/>
    <col min="3078" max="3078" width="12.85546875" style="106" customWidth="1"/>
    <col min="3079" max="3079" width="5.42578125" style="106" customWidth="1"/>
    <col min="3080" max="3080" width="9.85546875" style="106" customWidth="1"/>
    <col min="3081" max="3081" width="8.85546875" style="106"/>
    <col min="3082" max="3082" width="3.140625" style="106" customWidth="1"/>
    <col min="3083" max="3083" width="7.140625" style="106" customWidth="1"/>
    <col min="3084" max="3084" width="1.85546875" style="106" customWidth="1"/>
    <col min="3085" max="3328" width="8.85546875" style="106"/>
    <col min="3329" max="3329" width="3.7109375" style="106" customWidth="1"/>
    <col min="3330" max="3331" width="8.85546875" style="106"/>
    <col min="3332" max="3332" width="9.28515625" style="106" customWidth="1"/>
    <col min="3333" max="3333" width="11.42578125" style="106" customWidth="1"/>
    <col min="3334" max="3334" width="12.85546875" style="106" customWidth="1"/>
    <col min="3335" max="3335" width="5.42578125" style="106" customWidth="1"/>
    <col min="3336" max="3336" width="9.85546875" style="106" customWidth="1"/>
    <col min="3337" max="3337" width="8.85546875" style="106"/>
    <col min="3338" max="3338" width="3.140625" style="106" customWidth="1"/>
    <col min="3339" max="3339" width="7.140625" style="106" customWidth="1"/>
    <col min="3340" max="3340" width="1.85546875" style="106" customWidth="1"/>
    <col min="3341" max="3584" width="8.85546875" style="106"/>
    <col min="3585" max="3585" width="3.7109375" style="106" customWidth="1"/>
    <col min="3586" max="3587" width="8.85546875" style="106"/>
    <col min="3588" max="3588" width="9.28515625" style="106" customWidth="1"/>
    <col min="3589" max="3589" width="11.42578125" style="106" customWidth="1"/>
    <col min="3590" max="3590" width="12.85546875" style="106" customWidth="1"/>
    <col min="3591" max="3591" width="5.42578125" style="106" customWidth="1"/>
    <col min="3592" max="3592" width="9.85546875" style="106" customWidth="1"/>
    <col min="3593" max="3593" width="8.85546875" style="106"/>
    <col min="3594" max="3594" width="3.140625" style="106" customWidth="1"/>
    <col min="3595" max="3595" width="7.140625" style="106" customWidth="1"/>
    <col min="3596" max="3596" width="1.85546875" style="106" customWidth="1"/>
    <col min="3597" max="3840" width="8.85546875" style="106"/>
    <col min="3841" max="3841" width="3.7109375" style="106" customWidth="1"/>
    <col min="3842" max="3843" width="8.85546875" style="106"/>
    <col min="3844" max="3844" width="9.28515625" style="106" customWidth="1"/>
    <col min="3845" max="3845" width="11.42578125" style="106" customWidth="1"/>
    <col min="3846" max="3846" width="12.85546875" style="106" customWidth="1"/>
    <col min="3847" max="3847" width="5.42578125" style="106" customWidth="1"/>
    <col min="3848" max="3848" width="9.85546875" style="106" customWidth="1"/>
    <col min="3849" max="3849" width="8.85546875" style="106"/>
    <col min="3850" max="3850" width="3.140625" style="106" customWidth="1"/>
    <col min="3851" max="3851" width="7.140625" style="106" customWidth="1"/>
    <col min="3852" max="3852" width="1.85546875" style="106" customWidth="1"/>
    <col min="3853" max="4096" width="8.85546875" style="106"/>
    <col min="4097" max="4097" width="3.7109375" style="106" customWidth="1"/>
    <col min="4098" max="4099" width="8.85546875" style="106"/>
    <col min="4100" max="4100" width="9.28515625" style="106" customWidth="1"/>
    <col min="4101" max="4101" width="11.42578125" style="106" customWidth="1"/>
    <col min="4102" max="4102" width="12.85546875" style="106" customWidth="1"/>
    <col min="4103" max="4103" width="5.42578125" style="106" customWidth="1"/>
    <col min="4104" max="4104" width="9.85546875" style="106" customWidth="1"/>
    <col min="4105" max="4105" width="8.85546875" style="106"/>
    <col min="4106" max="4106" width="3.140625" style="106" customWidth="1"/>
    <col min="4107" max="4107" width="7.140625" style="106" customWidth="1"/>
    <col min="4108" max="4108" width="1.85546875" style="106" customWidth="1"/>
    <col min="4109" max="4352" width="8.85546875" style="106"/>
    <col min="4353" max="4353" width="3.7109375" style="106" customWidth="1"/>
    <col min="4354" max="4355" width="8.85546875" style="106"/>
    <col min="4356" max="4356" width="9.28515625" style="106" customWidth="1"/>
    <col min="4357" max="4357" width="11.42578125" style="106" customWidth="1"/>
    <col min="4358" max="4358" width="12.85546875" style="106" customWidth="1"/>
    <col min="4359" max="4359" width="5.42578125" style="106" customWidth="1"/>
    <col min="4360" max="4360" width="9.85546875" style="106" customWidth="1"/>
    <col min="4361" max="4361" width="8.85546875" style="106"/>
    <col min="4362" max="4362" width="3.140625" style="106" customWidth="1"/>
    <col min="4363" max="4363" width="7.140625" style="106" customWidth="1"/>
    <col min="4364" max="4364" width="1.85546875" style="106" customWidth="1"/>
    <col min="4365" max="4608" width="8.85546875" style="106"/>
    <col min="4609" max="4609" width="3.7109375" style="106" customWidth="1"/>
    <col min="4610" max="4611" width="8.85546875" style="106"/>
    <col min="4612" max="4612" width="9.28515625" style="106" customWidth="1"/>
    <col min="4613" max="4613" width="11.42578125" style="106" customWidth="1"/>
    <col min="4614" max="4614" width="12.85546875" style="106" customWidth="1"/>
    <col min="4615" max="4615" width="5.42578125" style="106" customWidth="1"/>
    <col min="4616" max="4616" width="9.85546875" style="106" customWidth="1"/>
    <col min="4617" max="4617" width="8.85546875" style="106"/>
    <col min="4618" max="4618" width="3.140625" style="106" customWidth="1"/>
    <col min="4619" max="4619" width="7.140625" style="106" customWidth="1"/>
    <col min="4620" max="4620" width="1.85546875" style="106" customWidth="1"/>
    <col min="4621" max="4864" width="8.85546875" style="106"/>
    <col min="4865" max="4865" width="3.7109375" style="106" customWidth="1"/>
    <col min="4866" max="4867" width="8.85546875" style="106"/>
    <col min="4868" max="4868" width="9.28515625" style="106" customWidth="1"/>
    <col min="4869" max="4869" width="11.42578125" style="106" customWidth="1"/>
    <col min="4870" max="4870" width="12.85546875" style="106" customWidth="1"/>
    <col min="4871" max="4871" width="5.42578125" style="106" customWidth="1"/>
    <col min="4872" max="4872" width="9.85546875" style="106" customWidth="1"/>
    <col min="4873" max="4873" width="8.85546875" style="106"/>
    <col min="4874" max="4874" width="3.140625" style="106" customWidth="1"/>
    <col min="4875" max="4875" width="7.140625" style="106" customWidth="1"/>
    <col min="4876" max="4876" width="1.85546875" style="106" customWidth="1"/>
    <col min="4877" max="5120" width="8.85546875" style="106"/>
    <col min="5121" max="5121" width="3.7109375" style="106" customWidth="1"/>
    <col min="5122" max="5123" width="8.85546875" style="106"/>
    <col min="5124" max="5124" width="9.28515625" style="106" customWidth="1"/>
    <col min="5125" max="5125" width="11.42578125" style="106" customWidth="1"/>
    <col min="5126" max="5126" width="12.85546875" style="106" customWidth="1"/>
    <col min="5127" max="5127" width="5.42578125" style="106" customWidth="1"/>
    <col min="5128" max="5128" width="9.85546875" style="106" customWidth="1"/>
    <col min="5129" max="5129" width="8.85546875" style="106"/>
    <col min="5130" max="5130" width="3.140625" style="106" customWidth="1"/>
    <col min="5131" max="5131" width="7.140625" style="106" customWidth="1"/>
    <col min="5132" max="5132" width="1.85546875" style="106" customWidth="1"/>
    <col min="5133" max="5376" width="8.85546875" style="106"/>
    <col min="5377" max="5377" width="3.7109375" style="106" customWidth="1"/>
    <col min="5378" max="5379" width="8.85546875" style="106"/>
    <col min="5380" max="5380" width="9.28515625" style="106" customWidth="1"/>
    <col min="5381" max="5381" width="11.42578125" style="106" customWidth="1"/>
    <col min="5382" max="5382" width="12.85546875" style="106" customWidth="1"/>
    <col min="5383" max="5383" width="5.42578125" style="106" customWidth="1"/>
    <col min="5384" max="5384" width="9.85546875" style="106" customWidth="1"/>
    <col min="5385" max="5385" width="8.85546875" style="106"/>
    <col min="5386" max="5386" width="3.140625" style="106" customWidth="1"/>
    <col min="5387" max="5387" width="7.140625" style="106" customWidth="1"/>
    <col min="5388" max="5388" width="1.85546875" style="106" customWidth="1"/>
    <col min="5389" max="5632" width="8.85546875" style="106"/>
    <col min="5633" max="5633" width="3.7109375" style="106" customWidth="1"/>
    <col min="5634" max="5635" width="8.85546875" style="106"/>
    <col min="5636" max="5636" width="9.28515625" style="106" customWidth="1"/>
    <col min="5637" max="5637" width="11.42578125" style="106" customWidth="1"/>
    <col min="5638" max="5638" width="12.85546875" style="106" customWidth="1"/>
    <col min="5639" max="5639" width="5.42578125" style="106" customWidth="1"/>
    <col min="5640" max="5640" width="9.85546875" style="106" customWidth="1"/>
    <col min="5641" max="5641" width="8.85546875" style="106"/>
    <col min="5642" max="5642" width="3.140625" style="106" customWidth="1"/>
    <col min="5643" max="5643" width="7.140625" style="106" customWidth="1"/>
    <col min="5644" max="5644" width="1.85546875" style="106" customWidth="1"/>
    <col min="5645" max="5888" width="8.85546875" style="106"/>
    <col min="5889" max="5889" width="3.7109375" style="106" customWidth="1"/>
    <col min="5890" max="5891" width="8.85546875" style="106"/>
    <col min="5892" max="5892" width="9.28515625" style="106" customWidth="1"/>
    <col min="5893" max="5893" width="11.42578125" style="106" customWidth="1"/>
    <col min="5894" max="5894" width="12.85546875" style="106" customWidth="1"/>
    <col min="5895" max="5895" width="5.42578125" style="106" customWidth="1"/>
    <col min="5896" max="5896" width="9.85546875" style="106" customWidth="1"/>
    <col min="5897" max="5897" width="8.85546875" style="106"/>
    <col min="5898" max="5898" width="3.140625" style="106" customWidth="1"/>
    <col min="5899" max="5899" width="7.140625" style="106" customWidth="1"/>
    <col min="5900" max="5900" width="1.85546875" style="106" customWidth="1"/>
    <col min="5901" max="6144" width="8.85546875" style="106"/>
    <col min="6145" max="6145" width="3.7109375" style="106" customWidth="1"/>
    <col min="6146" max="6147" width="8.85546875" style="106"/>
    <col min="6148" max="6148" width="9.28515625" style="106" customWidth="1"/>
    <col min="6149" max="6149" width="11.42578125" style="106" customWidth="1"/>
    <col min="6150" max="6150" width="12.85546875" style="106" customWidth="1"/>
    <col min="6151" max="6151" width="5.42578125" style="106" customWidth="1"/>
    <col min="6152" max="6152" width="9.85546875" style="106" customWidth="1"/>
    <col min="6153" max="6153" width="8.85546875" style="106"/>
    <col min="6154" max="6154" width="3.140625" style="106" customWidth="1"/>
    <col min="6155" max="6155" width="7.140625" style="106" customWidth="1"/>
    <col min="6156" max="6156" width="1.85546875" style="106" customWidth="1"/>
    <col min="6157" max="6400" width="8.85546875" style="106"/>
    <col min="6401" max="6401" width="3.7109375" style="106" customWidth="1"/>
    <col min="6402" max="6403" width="8.85546875" style="106"/>
    <col min="6404" max="6404" width="9.28515625" style="106" customWidth="1"/>
    <col min="6405" max="6405" width="11.42578125" style="106" customWidth="1"/>
    <col min="6406" max="6406" width="12.85546875" style="106" customWidth="1"/>
    <col min="6407" max="6407" width="5.42578125" style="106" customWidth="1"/>
    <col min="6408" max="6408" width="9.85546875" style="106" customWidth="1"/>
    <col min="6409" max="6409" width="8.85546875" style="106"/>
    <col min="6410" max="6410" width="3.140625" style="106" customWidth="1"/>
    <col min="6411" max="6411" width="7.140625" style="106" customWidth="1"/>
    <col min="6412" max="6412" width="1.85546875" style="106" customWidth="1"/>
    <col min="6413" max="6656" width="8.85546875" style="106"/>
    <col min="6657" max="6657" width="3.7109375" style="106" customWidth="1"/>
    <col min="6658" max="6659" width="8.85546875" style="106"/>
    <col min="6660" max="6660" width="9.28515625" style="106" customWidth="1"/>
    <col min="6661" max="6661" width="11.42578125" style="106" customWidth="1"/>
    <col min="6662" max="6662" width="12.85546875" style="106" customWidth="1"/>
    <col min="6663" max="6663" width="5.42578125" style="106" customWidth="1"/>
    <col min="6664" max="6664" width="9.85546875" style="106" customWidth="1"/>
    <col min="6665" max="6665" width="8.85546875" style="106"/>
    <col min="6666" max="6666" width="3.140625" style="106" customWidth="1"/>
    <col min="6667" max="6667" width="7.140625" style="106" customWidth="1"/>
    <col min="6668" max="6668" width="1.85546875" style="106" customWidth="1"/>
    <col min="6669" max="6912" width="8.85546875" style="106"/>
    <col min="6913" max="6913" width="3.7109375" style="106" customWidth="1"/>
    <col min="6914" max="6915" width="8.85546875" style="106"/>
    <col min="6916" max="6916" width="9.28515625" style="106" customWidth="1"/>
    <col min="6917" max="6917" width="11.42578125" style="106" customWidth="1"/>
    <col min="6918" max="6918" width="12.85546875" style="106" customWidth="1"/>
    <col min="6919" max="6919" width="5.42578125" style="106" customWidth="1"/>
    <col min="6920" max="6920" width="9.85546875" style="106" customWidth="1"/>
    <col min="6921" max="6921" width="8.85546875" style="106"/>
    <col min="6922" max="6922" width="3.140625" style="106" customWidth="1"/>
    <col min="6923" max="6923" width="7.140625" style="106" customWidth="1"/>
    <col min="6924" max="6924" width="1.85546875" style="106" customWidth="1"/>
    <col min="6925" max="7168" width="8.85546875" style="106"/>
    <col min="7169" max="7169" width="3.7109375" style="106" customWidth="1"/>
    <col min="7170" max="7171" width="8.85546875" style="106"/>
    <col min="7172" max="7172" width="9.28515625" style="106" customWidth="1"/>
    <col min="7173" max="7173" width="11.42578125" style="106" customWidth="1"/>
    <col min="7174" max="7174" width="12.85546875" style="106" customWidth="1"/>
    <col min="7175" max="7175" width="5.42578125" style="106" customWidth="1"/>
    <col min="7176" max="7176" width="9.85546875" style="106" customWidth="1"/>
    <col min="7177" max="7177" width="8.85546875" style="106"/>
    <col min="7178" max="7178" width="3.140625" style="106" customWidth="1"/>
    <col min="7179" max="7179" width="7.140625" style="106" customWidth="1"/>
    <col min="7180" max="7180" width="1.85546875" style="106" customWidth="1"/>
    <col min="7181" max="7424" width="8.85546875" style="106"/>
    <col min="7425" max="7425" width="3.7109375" style="106" customWidth="1"/>
    <col min="7426" max="7427" width="8.85546875" style="106"/>
    <col min="7428" max="7428" width="9.28515625" style="106" customWidth="1"/>
    <col min="7429" max="7429" width="11.42578125" style="106" customWidth="1"/>
    <col min="7430" max="7430" width="12.85546875" style="106" customWidth="1"/>
    <col min="7431" max="7431" width="5.42578125" style="106" customWidth="1"/>
    <col min="7432" max="7432" width="9.85546875" style="106" customWidth="1"/>
    <col min="7433" max="7433" width="8.85546875" style="106"/>
    <col min="7434" max="7434" width="3.140625" style="106" customWidth="1"/>
    <col min="7435" max="7435" width="7.140625" style="106" customWidth="1"/>
    <col min="7436" max="7436" width="1.85546875" style="106" customWidth="1"/>
    <col min="7437" max="7680" width="8.85546875" style="106"/>
    <col min="7681" max="7681" width="3.7109375" style="106" customWidth="1"/>
    <col min="7682" max="7683" width="8.85546875" style="106"/>
    <col min="7684" max="7684" width="9.28515625" style="106" customWidth="1"/>
    <col min="7685" max="7685" width="11.42578125" style="106" customWidth="1"/>
    <col min="7686" max="7686" width="12.85546875" style="106" customWidth="1"/>
    <col min="7687" max="7687" width="5.42578125" style="106" customWidth="1"/>
    <col min="7688" max="7688" width="9.85546875" style="106" customWidth="1"/>
    <col min="7689" max="7689" width="8.85546875" style="106"/>
    <col min="7690" max="7690" width="3.140625" style="106" customWidth="1"/>
    <col min="7691" max="7691" width="7.140625" style="106" customWidth="1"/>
    <col min="7692" max="7692" width="1.85546875" style="106" customWidth="1"/>
    <col min="7693" max="7936" width="8.85546875" style="106"/>
    <col min="7937" max="7937" width="3.7109375" style="106" customWidth="1"/>
    <col min="7938" max="7939" width="8.85546875" style="106"/>
    <col min="7940" max="7940" width="9.28515625" style="106" customWidth="1"/>
    <col min="7941" max="7941" width="11.42578125" style="106" customWidth="1"/>
    <col min="7942" max="7942" width="12.85546875" style="106" customWidth="1"/>
    <col min="7943" max="7943" width="5.42578125" style="106" customWidth="1"/>
    <col min="7944" max="7944" width="9.85546875" style="106" customWidth="1"/>
    <col min="7945" max="7945" width="8.85546875" style="106"/>
    <col min="7946" max="7946" width="3.140625" style="106" customWidth="1"/>
    <col min="7947" max="7947" width="7.140625" style="106" customWidth="1"/>
    <col min="7948" max="7948" width="1.85546875" style="106" customWidth="1"/>
    <col min="7949" max="8192" width="8.85546875" style="106"/>
    <col min="8193" max="8193" width="3.7109375" style="106" customWidth="1"/>
    <col min="8194" max="8195" width="8.85546875" style="106"/>
    <col min="8196" max="8196" width="9.28515625" style="106" customWidth="1"/>
    <col min="8197" max="8197" width="11.42578125" style="106" customWidth="1"/>
    <col min="8198" max="8198" width="12.85546875" style="106" customWidth="1"/>
    <col min="8199" max="8199" width="5.42578125" style="106" customWidth="1"/>
    <col min="8200" max="8200" width="9.85546875" style="106" customWidth="1"/>
    <col min="8201" max="8201" width="8.85546875" style="106"/>
    <col min="8202" max="8202" width="3.140625" style="106" customWidth="1"/>
    <col min="8203" max="8203" width="7.140625" style="106" customWidth="1"/>
    <col min="8204" max="8204" width="1.85546875" style="106" customWidth="1"/>
    <col min="8205" max="8448" width="8.85546875" style="106"/>
    <col min="8449" max="8449" width="3.7109375" style="106" customWidth="1"/>
    <col min="8450" max="8451" width="8.85546875" style="106"/>
    <col min="8452" max="8452" width="9.28515625" style="106" customWidth="1"/>
    <col min="8453" max="8453" width="11.42578125" style="106" customWidth="1"/>
    <col min="8454" max="8454" width="12.85546875" style="106" customWidth="1"/>
    <col min="8455" max="8455" width="5.42578125" style="106" customWidth="1"/>
    <col min="8456" max="8456" width="9.85546875" style="106" customWidth="1"/>
    <col min="8457" max="8457" width="8.85546875" style="106"/>
    <col min="8458" max="8458" width="3.140625" style="106" customWidth="1"/>
    <col min="8459" max="8459" width="7.140625" style="106" customWidth="1"/>
    <col min="8460" max="8460" width="1.85546875" style="106" customWidth="1"/>
    <col min="8461" max="8704" width="8.85546875" style="106"/>
    <col min="8705" max="8705" width="3.7109375" style="106" customWidth="1"/>
    <col min="8706" max="8707" width="8.85546875" style="106"/>
    <col min="8708" max="8708" width="9.28515625" style="106" customWidth="1"/>
    <col min="8709" max="8709" width="11.42578125" style="106" customWidth="1"/>
    <col min="8710" max="8710" width="12.85546875" style="106" customWidth="1"/>
    <col min="8711" max="8711" width="5.42578125" style="106" customWidth="1"/>
    <col min="8712" max="8712" width="9.85546875" style="106" customWidth="1"/>
    <col min="8713" max="8713" width="8.85546875" style="106"/>
    <col min="8714" max="8714" width="3.140625" style="106" customWidth="1"/>
    <col min="8715" max="8715" width="7.140625" style="106" customWidth="1"/>
    <col min="8716" max="8716" width="1.85546875" style="106" customWidth="1"/>
    <col min="8717" max="8960" width="8.85546875" style="106"/>
    <col min="8961" max="8961" width="3.7109375" style="106" customWidth="1"/>
    <col min="8962" max="8963" width="8.85546875" style="106"/>
    <col min="8964" max="8964" width="9.28515625" style="106" customWidth="1"/>
    <col min="8965" max="8965" width="11.42578125" style="106" customWidth="1"/>
    <col min="8966" max="8966" width="12.85546875" style="106" customWidth="1"/>
    <col min="8967" max="8967" width="5.42578125" style="106" customWidth="1"/>
    <col min="8968" max="8968" width="9.85546875" style="106" customWidth="1"/>
    <col min="8969" max="8969" width="8.85546875" style="106"/>
    <col min="8970" max="8970" width="3.140625" style="106" customWidth="1"/>
    <col min="8971" max="8971" width="7.140625" style="106" customWidth="1"/>
    <col min="8972" max="8972" width="1.85546875" style="106" customWidth="1"/>
    <col min="8973" max="9216" width="8.85546875" style="106"/>
    <col min="9217" max="9217" width="3.7109375" style="106" customWidth="1"/>
    <col min="9218" max="9219" width="8.85546875" style="106"/>
    <col min="9220" max="9220" width="9.28515625" style="106" customWidth="1"/>
    <col min="9221" max="9221" width="11.42578125" style="106" customWidth="1"/>
    <col min="9222" max="9222" width="12.85546875" style="106" customWidth="1"/>
    <col min="9223" max="9223" width="5.42578125" style="106" customWidth="1"/>
    <col min="9224" max="9224" width="9.85546875" style="106" customWidth="1"/>
    <col min="9225" max="9225" width="8.85546875" style="106"/>
    <col min="9226" max="9226" width="3.140625" style="106" customWidth="1"/>
    <col min="9227" max="9227" width="7.140625" style="106" customWidth="1"/>
    <col min="9228" max="9228" width="1.85546875" style="106" customWidth="1"/>
    <col min="9229" max="9472" width="8.85546875" style="106"/>
    <col min="9473" max="9473" width="3.7109375" style="106" customWidth="1"/>
    <col min="9474" max="9475" width="8.85546875" style="106"/>
    <col min="9476" max="9476" width="9.28515625" style="106" customWidth="1"/>
    <col min="9477" max="9477" width="11.42578125" style="106" customWidth="1"/>
    <col min="9478" max="9478" width="12.85546875" style="106" customWidth="1"/>
    <col min="9479" max="9479" width="5.42578125" style="106" customWidth="1"/>
    <col min="9480" max="9480" width="9.85546875" style="106" customWidth="1"/>
    <col min="9481" max="9481" width="8.85546875" style="106"/>
    <col min="9482" max="9482" width="3.140625" style="106" customWidth="1"/>
    <col min="9483" max="9483" width="7.140625" style="106" customWidth="1"/>
    <col min="9484" max="9484" width="1.85546875" style="106" customWidth="1"/>
    <col min="9485" max="9728" width="8.85546875" style="106"/>
    <col min="9729" max="9729" width="3.7109375" style="106" customWidth="1"/>
    <col min="9730" max="9731" width="8.85546875" style="106"/>
    <col min="9732" max="9732" width="9.28515625" style="106" customWidth="1"/>
    <col min="9733" max="9733" width="11.42578125" style="106" customWidth="1"/>
    <col min="9734" max="9734" width="12.85546875" style="106" customWidth="1"/>
    <col min="9735" max="9735" width="5.42578125" style="106" customWidth="1"/>
    <col min="9736" max="9736" width="9.85546875" style="106" customWidth="1"/>
    <col min="9737" max="9737" width="8.85546875" style="106"/>
    <col min="9738" max="9738" width="3.140625" style="106" customWidth="1"/>
    <col min="9739" max="9739" width="7.140625" style="106" customWidth="1"/>
    <col min="9740" max="9740" width="1.85546875" style="106" customWidth="1"/>
    <col min="9741" max="9984" width="8.85546875" style="106"/>
    <col min="9985" max="9985" width="3.7109375" style="106" customWidth="1"/>
    <col min="9986" max="9987" width="8.85546875" style="106"/>
    <col min="9988" max="9988" width="9.28515625" style="106" customWidth="1"/>
    <col min="9989" max="9989" width="11.42578125" style="106" customWidth="1"/>
    <col min="9990" max="9990" width="12.85546875" style="106" customWidth="1"/>
    <col min="9991" max="9991" width="5.42578125" style="106" customWidth="1"/>
    <col min="9992" max="9992" width="9.85546875" style="106" customWidth="1"/>
    <col min="9993" max="9993" width="8.85546875" style="106"/>
    <col min="9994" max="9994" width="3.140625" style="106" customWidth="1"/>
    <col min="9995" max="9995" width="7.140625" style="106" customWidth="1"/>
    <col min="9996" max="9996" width="1.85546875" style="106" customWidth="1"/>
    <col min="9997" max="10240" width="8.85546875" style="106"/>
    <col min="10241" max="10241" width="3.7109375" style="106" customWidth="1"/>
    <col min="10242" max="10243" width="8.85546875" style="106"/>
    <col min="10244" max="10244" width="9.28515625" style="106" customWidth="1"/>
    <col min="10245" max="10245" width="11.42578125" style="106" customWidth="1"/>
    <col min="10246" max="10246" width="12.85546875" style="106" customWidth="1"/>
    <col min="10247" max="10247" width="5.42578125" style="106" customWidth="1"/>
    <col min="10248" max="10248" width="9.85546875" style="106" customWidth="1"/>
    <col min="10249" max="10249" width="8.85546875" style="106"/>
    <col min="10250" max="10250" width="3.140625" style="106" customWidth="1"/>
    <col min="10251" max="10251" width="7.140625" style="106" customWidth="1"/>
    <col min="10252" max="10252" width="1.85546875" style="106" customWidth="1"/>
    <col min="10253" max="10496" width="8.85546875" style="106"/>
    <col min="10497" max="10497" width="3.7109375" style="106" customWidth="1"/>
    <col min="10498" max="10499" width="8.85546875" style="106"/>
    <col min="10500" max="10500" width="9.28515625" style="106" customWidth="1"/>
    <col min="10501" max="10501" width="11.42578125" style="106" customWidth="1"/>
    <col min="10502" max="10502" width="12.85546875" style="106" customWidth="1"/>
    <col min="10503" max="10503" width="5.42578125" style="106" customWidth="1"/>
    <col min="10504" max="10504" width="9.85546875" style="106" customWidth="1"/>
    <col min="10505" max="10505" width="8.85546875" style="106"/>
    <col min="10506" max="10506" width="3.140625" style="106" customWidth="1"/>
    <col min="10507" max="10507" width="7.140625" style="106" customWidth="1"/>
    <col min="10508" max="10508" width="1.85546875" style="106" customWidth="1"/>
    <col min="10509" max="10752" width="8.85546875" style="106"/>
    <col min="10753" max="10753" width="3.7109375" style="106" customWidth="1"/>
    <col min="10754" max="10755" width="8.85546875" style="106"/>
    <col min="10756" max="10756" width="9.28515625" style="106" customWidth="1"/>
    <col min="10757" max="10757" width="11.42578125" style="106" customWidth="1"/>
    <col min="10758" max="10758" width="12.85546875" style="106" customWidth="1"/>
    <col min="10759" max="10759" width="5.42578125" style="106" customWidth="1"/>
    <col min="10760" max="10760" width="9.85546875" style="106" customWidth="1"/>
    <col min="10761" max="10761" width="8.85546875" style="106"/>
    <col min="10762" max="10762" width="3.140625" style="106" customWidth="1"/>
    <col min="10763" max="10763" width="7.140625" style="106" customWidth="1"/>
    <col min="10764" max="10764" width="1.85546875" style="106" customWidth="1"/>
    <col min="10765" max="11008" width="8.85546875" style="106"/>
    <col min="11009" max="11009" width="3.7109375" style="106" customWidth="1"/>
    <col min="11010" max="11011" width="8.85546875" style="106"/>
    <col min="11012" max="11012" width="9.28515625" style="106" customWidth="1"/>
    <col min="11013" max="11013" width="11.42578125" style="106" customWidth="1"/>
    <col min="11014" max="11014" width="12.85546875" style="106" customWidth="1"/>
    <col min="11015" max="11015" width="5.42578125" style="106" customWidth="1"/>
    <col min="11016" max="11016" width="9.85546875" style="106" customWidth="1"/>
    <col min="11017" max="11017" width="8.85546875" style="106"/>
    <col min="11018" max="11018" width="3.140625" style="106" customWidth="1"/>
    <col min="11019" max="11019" width="7.140625" style="106" customWidth="1"/>
    <col min="11020" max="11020" width="1.85546875" style="106" customWidth="1"/>
    <col min="11021" max="11264" width="8.85546875" style="106"/>
    <col min="11265" max="11265" width="3.7109375" style="106" customWidth="1"/>
    <col min="11266" max="11267" width="8.85546875" style="106"/>
    <col min="11268" max="11268" width="9.28515625" style="106" customWidth="1"/>
    <col min="11269" max="11269" width="11.42578125" style="106" customWidth="1"/>
    <col min="11270" max="11270" width="12.85546875" style="106" customWidth="1"/>
    <col min="11271" max="11271" width="5.42578125" style="106" customWidth="1"/>
    <col min="11272" max="11272" width="9.85546875" style="106" customWidth="1"/>
    <col min="11273" max="11273" width="8.85546875" style="106"/>
    <col min="11274" max="11274" width="3.140625" style="106" customWidth="1"/>
    <col min="11275" max="11275" width="7.140625" style="106" customWidth="1"/>
    <col min="11276" max="11276" width="1.85546875" style="106" customWidth="1"/>
    <col min="11277" max="11520" width="8.85546875" style="106"/>
    <col min="11521" max="11521" width="3.7109375" style="106" customWidth="1"/>
    <col min="11522" max="11523" width="8.85546875" style="106"/>
    <col min="11524" max="11524" width="9.28515625" style="106" customWidth="1"/>
    <col min="11525" max="11525" width="11.42578125" style="106" customWidth="1"/>
    <col min="11526" max="11526" width="12.85546875" style="106" customWidth="1"/>
    <col min="11527" max="11527" width="5.42578125" style="106" customWidth="1"/>
    <col min="11528" max="11528" width="9.85546875" style="106" customWidth="1"/>
    <col min="11529" max="11529" width="8.85546875" style="106"/>
    <col min="11530" max="11530" width="3.140625" style="106" customWidth="1"/>
    <col min="11531" max="11531" width="7.140625" style="106" customWidth="1"/>
    <col min="11532" max="11532" width="1.85546875" style="106" customWidth="1"/>
    <col min="11533" max="11776" width="8.85546875" style="106"/>
    <col min="11777" max="11777" width="3.7109375" style="106" customWidth="1"/>
    <col min="11778" max="11779" width="8.85546875" style="106"/>
    <col min="11780" max="11780" width="9.28515625" style="106" customWidth="1"/>
    <col min="11781" max="11781" width="11.42578125" style="106" customWidth="1"/>
    <col min="11782" max="11782" width="12.85546875" style="106" customWidth="1"/>
    <col min="11783" max="11783" width="5.42578125" style="106" customWidth="1"/>
    <col min="11784" max="11784" width="9.85546875" style="106" customWidth="1"/>
    <col min="11785" max="11785" width="8.85546875" style="106"/>
    <col min="11786" max="11786" width="3.140625" style="106" customWidth="1"/>
    <col min="11787" max="11787" width="7.140625" style="106" customWidth="1"/>
    <col min="11788" max="11788" width="1.85546875" style="106" customWidth="1"/>
    <col min="11789" max="12032" width="8.85546875" style="106"/>
    <col min="12033" max="12033" width="3.7109375" style="106" customWidth="1"/>
    <col min="12034" max="12035" width="8.85546875" style="106"/>
    <col min="12036" max="12036" width="9.28515625" style="106" customWidth="1"/>
    <col min="12037" max="12037" width="11.42578125" style="106" customWidth="1"/>
    <col min="12038" max="12038" width="12.85546875" style="106" customWidth="1"/>
    <col min="12039" max="12039" width="5.42578125" style="106" customWidth="1"/>
    <col min="12040" max="12040" width="9.85546875" style="106" customWidth="1"/>
    <col min="12041" max="12041" width="8.85546875" style="106"/>
    <col min="12042" max="12042" width="3.140625" style="106" customWidth="1"/>
    <col min="12043" max="12043" width="7.140625" style="106" customWidth="1"/>
    <col min="12044" max="12044" width="1.85546875" style="106" customWidth="1"/>
    <col min="12045" max="12288" width="8.85546875" style="106"/>
    <col min="12289" max="12289" width="3.7109375" style="106" customWidth="1"/>
    <col min="12290" max="12291" width="8.85546875" style="106"/>
    <col min="12292" max="12292" width="9.28515625" style="106" customWidth="1"/>
    <col min="12293" max="12293" width="11.42578125" style="106" customWidth="1"/>
    <col min="12294" max="12294" width="12.85546875" style="106" customWidth="1"/>
    <col min="12295" max="12295" width="5.42578125" style="106" customWidth="1"/>
    <col min="12296" max="12296" width="9.85546875" style="106" customWidth="1"/>
    <col min="12297" max="12297" width="8.85546875" style="106"/>
    <col min="12298" max="12298" width="3.140625" style="106" customWidth="1"/>
    <col min="12299" max="12299" width="7.140625" style="106" customWidth="1"/>
    <col min="12300" max="12300" width="1.85546875" style="106" customWidth="1"/>
    <col min="12301" max="12544" width="8.85546875" style="106"/>
    <col min="12545" max="12545" width="3.7109375" style="106" customWidth="1"/>
    <col min="12546" max="12547" width="8.85546875" style="106"/>
    <col min="12548" max="12548" width="9.28515625" style="106" customWidth="1"/>
    <col min="12549" max="12549" width="11.42578125" style="106" customWidth="1"/>
    <col min="12550" max="12550" width="12.85546875" style="106" customWidth="1"/>
    <col min="12551" max="12551" width="5.42578125" style="106" customWidth="1"/>
    <col min="12552" max="12552" width="9.85546875" style="106" customWidth="1"/>
    <col min="12553" max="12553" width="8.85546875" style="106"/>
    <col min="12554" max="12554" width="3.140625" style="106" customWidth="1"/>
    <col min="12555" max="12555" width="7.140625" style="106" customWidth="1"/>
    <col min="12556" max="12556" width="1.85546875" style="106" customWidth="1"/>
    <col min="12557" max="12800" width="8.85546875" style="106"/>
    <col min="12801" max="12801" width="3.7109375" style="106" customWidth="1"/>
    <col min="12802" max="12803" width="8.85546875" style="106"/>
    <col min="12804" max="12804" width="9.28515625" style="106" customWidth="1"/>
    <col min="12805" max="12805" width="11.42578125" style="106" customWidth="1"/>
    <col min="12806" max="12806" width="12.85546875" style="106" customWidth="1"/>
    <col min="12807" max="12807" width="5.42578125" style="106" customWidth="1"/>
    <col min="12808" max="12808" width="9.85546875" style="106" customWidth="1"/>
    <col min="12809" max="12809" width="8.85546875" style="106"/>
    <col min="12810" max="12810" width="3.140625" style="106" customWidth="1"/>
    <col min="12811" max="12811" width="7.140625" style="106" customWidth="1"/>
    <col min="12812" max="12812" width="1.85546875" style="106" customWidth="1"/>
    <col min="12813" max="13056" width="8.85546875" style="106"/>
    <col min="13057" max="13057" width="3.7109375" style="106" customWidth="1"/>
    <col min="13058" max="13059" width="8.85546875" style="106"/>
    <col min="13060" max="13060" width="9.28515625" style="106" customWidth="1"/>
    <col min="13061" max="13061" width="11.42578125" style="106" customWidth="1"/>
    <col min="13062" max="13062" width="12.85546875" style="106" customWidth="1"/>
    <col min="13063" max="13063" width="5.42578125" style="106" customWidth="1"/>
    <col min="13064" max="13064" width="9.85546875" style="106" customWidth="1"/>
    <col min="13065" max="13065" width="8.85546875" style="106"/>
    <col min="13066" max="13066" width="3.140625" style="106" customWidth="1"/>
    <col min="13067" max="13067" width="7.140625" style="106" customWidth="1"/>
    <col min="13068" max="13068" width="1.85546875" style="106" customWidth="1"/>
    <col min="13069" max="13312" width="8.85546875" style="106"/>
    <col min="13313" max="13313" width="3.7109375" style="106" customWidth="1"/>
    <col min="13314" max="13315" width="8.85546875" style="106"/>
    <col min="13316" max="13316" width="9.28515625" style="106" customWidth="1"/>
    <col min="13317" max="13317" width="11.42578125" style="106" customWidth="1"/>
    <col min="13318" max="13318" width="12.85546875" style="106" customWidth="1"/>
    <col min="13319" max="13319" width="5.42578125" style="106" customWidth="1"/>
    <col min="13320" max="13320" width="9.85546875" style="106" customWidth="1"/>
    <col min="13321" max="13321" width="8.85546875" style="106"/>
    <col min="13322" max="13322" width="3.140625" style="106" customWidth="1"/>
    <col min="13323" max="13323" width="7.140625" style="106" customWidth="1"/>
    <col min="13324" max="13324" width="1.85546875" style="106" customWidth="1"/>
    <col min="13325" max="13568" width="8.85546875" style="106"/>
    <col min="13569" max="13569" width="3.7109375" style="106" customWidth="1"/>
    <col min="13570" max="13571" width="8.85546875" style="106"/>
    <col min="13572" max="13572" width="9.28515625" style="106" customWidth="1"/>
    <col min="13573" max="13573" width="11.42578125" style="106" customWidth="1"/>
    <col min="13574" max="13574" width="12.85546875" style="106" customWidth="1"/>
    <col min="13575" max="13575" width="5.42578125" style="106" customWidth="1"/>
    <col min="13576" max="13576" width="9.85546875" style="106" customWidth="1"/>
    <col min="13577" max="13577" width="8.85546875" style="106"/>
    <col min="13578" max="13578" width="3.140625" style="106" customWidth="1"/>
    <col min="13579" max="13579" width="7.140625" style="106" customWidth="1"/>
    <col min="13580" max="13580" width="1.85546875" style="106" customWidth="1"/>
    <col min="13581" max="13824" width="8.85546875" style="106"/>
    <col min="13825" max="13825" width="3.7109375" style="106" customWidth="1"/>
    <col min="13826" max="13827" width="8.85546875" style="106"/>
    <col min="13828" max="13828" width="9.28515625" style="106" customWidth="1"/>
    <col min="13829" max="13829" width="11.42578125" style="106" customWidth="1"/>
    <col min="13830" max="13830" width="12.85546875" style="106" customWidth="1"/>
    <col min="13831" max="13831" width="5.42578125" style="106" customWidth="1"/>
    <col min="13832" max="13832" width="9.85546875" style="106" customWidth="1"/>
    <col min="13833" max="13833" width="8.85546875" style="106"/>
    <col min="13834" max="13834" width="3.140625" style="106" customWidth="1"/>
    <col min="13835" max="13835" width="7.140625" style="106" customWidth="1"/>
    <col min="13836" max="13836" width="1.85546875" style="106" customWidth="1"/>
    <col min="13837" max="14080" width="8.85546875" style="106"/>
    <col min="14081" max="14081" width="3.7109375" style="106" customWidth="1"/>
    <col min="14082" max="14083" width="8.85546875" style="106"/>
    <col min="14084" max="14084" width="9.28515625" style="106" customWidth="1"/>
    <col min="14085" max="14085" width="11.42578125" style="106" customWidth="1"/>
    <col min="14086" max="14086" width="12.85546875" style="106" customWidth="1"/>
    <col min="14087" max="14087" width="5.42578125" style="106" customWidth="1"/>
    <col min="14088" max="14088" width="9.85546875" style="106" customWidth="1"/>
    <col min="14089" max="14089" width="8.85546875" style="106"/>
    <col min="14090" max="14090" width="3.140625" style="106" customWidth="1"/>
    <col min="14091" max="14091" width="7.140625" style="106" customWidth="1"/>
    <col min="14092" max="14092" width="1.85546875" style="106" customWidth="1"/>
    <col min="14093" max="14336" width="8.85546875" style="106"/>
    <col min="14337" max="14337" width="3.7109375" style="106" customWidth="1"/>
    <col min="14338" max="14339" width="8.85546875" style="106"/>
    <col min="14340" max="14340" width="9.28515625" style="106" customWidth="1"/>
    <col min="14341" max="14341" width="11.42578125" style="106" customWidth="1"/>
    <col min="14342" max="14342" width="12.85546875" style="106" customWidth="1"/>
    <col min="14343" max="14343" width="5.42578125" style="106" customWidth="1"/>
    <col min="14344" max="14344" width="9.85546875" style="106" customWidth="1"/>
    <col min="14345" max="14345" width="8.85546875" style="106"/>
    <col min="14346" max="14346" width="3.140625" style="106" customWidth="1"/>
    <col min="14347" max="14347" width="7.140625" style="106" customWidth="1"/>
    <col min="14348" max="14348" width="1.85546875" style="106" customWidth="1"/>
    <col min="14349" max="14592" width="8.85546875" style="106"/>
    <col min="14593" max="14593" width="3.7109375" style="106" customWidth="1"/>
    <col min="14594" max="14595" width="8.85546875" style="106"/>
    <col min="14596" max="14596" width="9.28515625" style="106" customWidth="1"/>
    <col min="14597" max="14597" width="11.42578125" style="106" customWidth="1"/>
    <col min="14598" max="14598" width="12.85546875" style="106" customWidth="1"/>
    <col min="14599" max="14599" width="5.42578125" style="106" customWidth="1"/>
    <col min="14600" max="14600" width="9.85546875" style="106" customWidth="1"/>
    <col min="14601" max="14601" width="8.85546875" style="106"/>
    <col min="14602" max="14602" width="3.140625" style="106" customWidth="1"/>
    <col min="14603" max="14603" width="7.140625" style="106" customWidth="1"/>
    <col min="14604" max="14604" width="1.85546875" style="106" customWidth="1"/>
    <col min="14605" max="14848" width="8.85546875" style="106"/>
    <col min="14849" max="14849" width="3.7109375" style="106" customWidth="1"/>
    <col min="14850" max="14851" width="8.85546875" style="106"/>
    <col min="14852" max="14852" width="9.28515625" style="106" customWidth="1"/>
    <col min="14853" max="14853" width="11.42578125" style="106" customWidth="1"/>
    <col min="14854" max="14854" width="12.85546875" style="106" customWidth="1"/>
    <col min="14855" max="14855" width="5.42578125" style="106" customWidth="1"/>
    <col min="14856" max="14856" width="9.85546875" style="106" customWidth="1"/>
    <col min="14857" max="14857" width="8.85546875" style="106"/>
    <col min="14858" max="14858" width="3.140625" style="106" customWidth="1"/>
    <col min="14859" max="14859" width="7.140625" style="106" customWidth="1"/>
    <col min="14860" max="14860" width="1.85546875" style="106" customWidth="1"/>
    <col min="14861" max="15104" width="8.85546875" style="106"/>
    <col min="15105" max="15105" width="3.7109375" style="106" customWidth="1"/>
    <col min="15106" max="15107" width="8.85546875" style="106"/>
    <col min="15108" max="15108" width="9.28515625" style="106" customWidth="1"/>
    <col min="15109" max="15109" width="11.42578125" style="106" customWidth="1"/>
    <col min="15110" max="15110" width="12.85546875" style="106" customWidth="1"/>
    <col min="15111" max="15111" width="5.42578125" style="106" customWidth="1"/>
    <col min="15112" max="15112" width="9.85546875" style="106" customWidth="1"/>
    <col min="15113" max="15113" width="8.85546875" style="106"/>
    <col min="15114" max="15114" width="3.140625" style="106" customWidth="1"/>
    <col min="15115" max="15115" width="7.140625" style="106" customWidth="1"/>
    <col min="15116" max="15116" width="1.85546875" style="106" customWidth="1"/>
    <col min="15117" max="15360" width="8.85546875" style="106"/>
    <col min="15361" max="15361" width="3.7109375" style="106" customWidth="1"/>
    <col min="15362" max="15363" width="8.85546875" style="106"/>
    <col min="15364" max="15364" width="9.28515625" style="106" customWidth="1"/>
    <col min="15365" max="15365" width="11.42578125" style="106" customWidth="1"/>
    <col min="15366" max="15366" width="12.85546875" style="106" customWidth="1"/>
    <col min="15367" max="15367" width="5.42578125" style="106" customWidth="1"/>
    <col min="15368" max="15368" width="9.85546875" style="106" customWidth="1"/>
    <col min="15369" max="15369" width="8.85546875" style="106"/>
    <col min="15370" max="15370" width="3.140625" style="106" customWidth="1"/>
    <col min="15371" max="15371" width="7.140625" style="106" customWidth="1"/>
    <col min="15372" max="15372" width="1.85546875" style="106" customWidth="1"/>
    <col min="15373" max="15616" width="8.85546875" style="106"/>
    <col min="15617" max="15617" width="3.7109375" style="106" customWidth="1"/>
    <col min="15618" max="15619" width="8.85546875" style="106"/>
    <col min="15620" max="15620" width="9.28515625" style="106" customWidth="1"/>
    <col min="15621" max="15621" width="11.42578125" style="106" customWidth="1"/>
    <col min="15622" max="15622" width="12.85546875" style="106" customWidth="1"/>
    <col min="15623" max="15623" width="5.42578125" style="106" customWidth="1"/>
    <col min="15624" max="15624" width="9.85546875" style="106" customWidth="1"/>
    <col min="15625" max="15625" width="8.85546875" style="106"/>
    <col min="15626" max="15626" width="3.140625" style="106" customWidth="1"/>
    <col min="15627" max="15627" width="7.140625" style="106" customWidth="1"/>
    <col min="15628" max="15628" width="1.85546875" style="106" customWidth="1"/>
    <col min="15629" max="15872" width="8.85546875" style="106"/>
    <col min="15873" max="15873" width="3.7109375" style="106" customWidth="1"/>
    <col min="15874" max="15875" width="8.85546875" style="106"/>
    <col min="15876" max="15876" width="9.28515625" style="106" customWidth="1"/>
    <col min="15877" max="15877" width="11.42578125" style="106" customWidth="1"/>
    <col min="15878" max="15878" width="12.85546875" style="106" customWidth="1"/>
    <col min="15879" max="15879" width="5.42578125" style="106" customWidth="1"/>
    <col min="15880" max="15880" width="9.85546875" style="106" customWidth="1"/>
    <col min="15881" max="15881" width="8.85546875" style="106"/>
    <col min="15882" max="15882" width="3.140625" style="106" customWidth="1"/>
    <col min="15883" max="15883" width="7.140625" style="106" customWidth="1"/>
    <col min="15884" max="15884" width="1.85546875" style="106" customWidth="1"/>
    <col min="15885" max="16128" width="8.85546875" style="106"/>
    <col min="16129" max="16129" width="3.7109375" style="106" customWidth="1"/>
    <col min="16130" max="16131" width="8.85546875" style="106"/>
    <col min="16132" max="16132" width="9.28515625" style="106" customWidth="1"/>
    <col min="16133" max="16133" width="11.42578125" style="106" customWidth="1"/>
    <col min="16134" max="16134" width="12.85546875" style="106" customWidth="1"/>
    <col min="16135" max="16135" width="5.42578125" style="106" customWidth="1"/>
    <col min="16136" max="16136" width="9.85546875" style="106" customWidth="1"/>
    <col min="16137" max="16137" width="8.85546875" style="106"/>
    <col min="16138" max="16138" width="3.140625" style="106" customWidth="1"/>
    <col min="16139" max="16139" width="7.140625" style="106" customWidth="1"/>
    <col min="16140" max="16140" width="1.85546875" style="106" customWidth="1"/>
    <col min="16141" max="16384" width="8.85546875" style="106"/>
  </cols>
  <sheetData>
    <row r="1" spans="2:11" ht="6.75" customHeight="1" thickBot="1"/>
    <row r="2" spans="2:11">
      <c r="B2" s="107"/>
      <c r="C2" s="108"/>
      <c r="D2" s="108"/>
      <c r="E2" s="108"/>
      <c r="F2" s="108"/>
      <c r="G2" s="108"/>
      <c r="H2" s="108"/>
      <c r="I2" s="108"/>
      <c r="J2" s="108"/>
      <c r="K2" s="109"/>
    </row>
    <row r="3" spans="2:11" s="88" customFormat="1" ht="14.1" customHeight="1">
      <c r="B3" s="110"/>
      <c r="C3" s="125" t="s">
        <v>212</v>
      </c>
      <c r="D3" s="111"/>
      <c r="E3" s="112"/>
      <c r="F3" s="234" t="s">
        <v>302</v>
      </c>
      <c r="G3" s="234"/>
      <c r="H3" s="234"/>
      <c r="I3" s="234"/>
      <c r="J3" s="112"/>
      <c r="K3" s="114"/>
    </row>
    <row r="4" spans="2:11" s="88" customFormat="1" ht="14.1" customHeight="1">
      <c r="B4" s="110"/>
      <c r="C4" s="125" t="s">
        <v>0</v>
      </c>
      <c r="D4" s="111"/>
      <c r="E4" s="112"/>
      <c r="F4" s="235" t="s">
        <v>303</v>
      </c>
      <c r="G4" s="235"/>
      <c r="H4" s="235"/>
      <c r="I4" s="235"/>
      <c r="J4" s="112"/>
      <c r="K4" s="114"/>
    </row>
    <row r="5" spans="2:11" s="88" customFormat="1" ht="14.1" customHeight="1">
      <c r="B5" s="110"/>
      <c r="C5" s="125" t="s">
        <v>213</v>
      </c>
      <c r="D5" s="111"/>
      <c r="E5" s="112"/>
      <c r="F5" s="236" t="s">
        <v>295</v>
      </c>
      <c r="G5" s="236"/>
      <c r="H5" s="236"/>
      <c r="I5" s="236"/>
      <c r="J5" s="112"/>
      <c r="K5" s="114"/>
    </row>
    <row r="6" spans="2:11" s="88" customFormat="1" ht="14.1" customHeight="1">
      <c r="B6" s="110"/>
      <c r="C6" s="125"/>
      <c r="D6" s="111"/>
      <c r="E6" s="112"/>
      <c r="F6" s="112"/>
      <c r="G6" s="112"/>
      <c r="H6" s="113"/>
      <c r="I6" s="113"/>
      <c r="J6" s="112"/>
      <c r="K6" s="114"/>
    </row>
    <row r="7" spans="2:11" s="88" customFormat="1" ht="14.1" customHeight="1">
      <c r="B7" s="110"/>
      <c r="C7" s="125" t="s">
        <v>1</v>
      </c>
      <c r="D7" s="111"/>
      <c r="E7" s="112"/>
      <c r="F7" s="237">
        <v>2019</v>
      </c>
      <c r="G7" s="237"/>
      <c r="H7" s="237"/>
      <c r="I7" s="237"/>
      <c r="J7" s="112"/>
      <c r="K7" s="114"/>
    </row>
    <row r="8" spans="2:11" s="88" customFormat="1" ht="14.1" customHeight="1">
      <c r="B8" s="110"/>
      <c r="C8" s="125" t="s">
        <v>2</v>
      </c>
      <c r="D8" s="111"/>
      <c r="E8" s="112"/>
      <c r="F8" s="238"/>
      <c r="G8" s="238"/>
      <c r="H8" s="238"/>
      <c r="I8" s="238"/>
      <c r="J8" s="112"/>
      <c r="K8" s="114"/>
    </row>
    <row r="9" spans="2:11" s="88" customFormat="1" ht="14.1" customHeight="1">
      <c r="B9" s="110"/>
      <c r="C9" s="125"/>
      <c r="D9" s="111"/>
      <c r="E9" s="112"/>
      <c r="F9" s="112"/>
      <c r="G9" s="112"/>
      <c r="H9" s="112"/>
      <c r="I9" s="112"/>
      <c r="J9" s="112"/>
      <c r="K9" s="114"/>
    </row>
    <row r="10" spans="2:11" s="88" customFormat="1" ht="14.1" customHeight="1">
      <c r="B10" s="110"/>
      <c r="C10" s="125" t="s">
        <v>3</v>
      </c>
      <c r="D10" s="111"/>
      <c r="E10" s="231" t="s">
        <v>304</v>
      </c>
      <c r="F10" s="231"/>
      <c r="G10" s="231"/>
      <c r="H10" s="231"/>
      <c r="I10" s="231"/>
      <c r="J10" s="231"/>
      <c r="K10" s="114"/>
    </row>
    <row r="11" spans="2:11" s="88" customFormat="1" ht="14.1" customHeight="1">
      <c r="B11" s="110"/>
      <c r="C11" s="111"/>
      <c r="D11" s="111"/>
      <c r="E11" s="232"/>
      <c r="F11" s="232"/>
      <c r="G11" s="232"/>
      <c r="H11" s="232"/>
      <c r="I11" s="232"/>
      <c r="J11" s="232"/>
      <c r="K11" s="114"/>
    </row>
    <row r="12" spans="2:11" s="88" customFormat="1" ht="14.1" customHeight="1">
      <c r="B12" s="110"/>
      <c r="C12" s="112"/>
      <c r="D12" s="112"/>
      <c r="E12" s="233"/>
      <c r="F12" s="233"/>
      <c r="G12" s="233"/>
      <c r="H12" s="233"/>
      <c r="I12" s="233"/>
      <c r="J12" s="233"/>
      <c r="K12" s="114"/>
    </row>
    <row r="13" spans="2:11">
      <c r="B13" s="115"/>
      <c r="C13" s="116"/>
      <c r="D13" s="116"/>
      <c r="E13" s="233"/>
      <c r="F13" s="233"/>
      <c r="G13" s="233"/>
      <c r="H13" s="233"/>
      <c r="I13" s="233"/>
      <c r="J13" s="233"/>
      <c r="K13" s="117"/>
    </row>
    <row r="14" spans="2:11">
      <c r="B14" s="115"/>
      <c r="C14" s="116"/>
      <c r="D14" s="116"/>
      <c r="E14" s="116"/>
      <c r="F14" s="116"/>
      <c r="G14" s="116"/>
      <c r="H14" s="116"/>
      <c r="I14" s="116"/>
      <c r="J14" s="116"/>
      <c r="K14" s="117"/>
    </row>
    <row r="15" spans="2:11">
      <c r="B15" s="115"/>
      <c r="C15" s="116"/>
      <c r="D15" s="116"/>
      <c r="E15" s="116"/>
      <c r="F15" s="116"/>
      <c r="G15" s="116"/>
      <c r="H15" s="116"/>
      <c r="I15" s="116"/>
      <c r="J15" s="116"/>
      <c r="K15" s="117"/>
    </row>
    <row r="16" spans="2:11">
      <c r="B16" s="115"/>
      <c r="C16" s="116"/>
      <c r="D16" s="116"/>
      <c r="E16" s="116"/>
      <c r="F16" s="116"/>
      <c r="G16" s="116"/>
      <c r="H16" s="116"/>
      <c r="I16" s="116"/>
      <c r="J16" s="116"/>
      <c r="K16" s="117"/>
    </row>
    <row r="17" spans="2:11">
      <c r="B17" s="115"/>
      <c r="C17" s="116"/>
      <c r="D17" s="116"/>
      <c r="E17" s="116"/>
      <c r="F17" s="116"/>
      <c r="G17" s="116"/>
      <c r="H17" s="116"/>
      <c r="I17" s="116"/>
      <c r="J17" s="116"/>
      <c r="K17" s="117"/>
    </row>
    <row r="18" spans="2:11">
      <c r="B18" s="115"/>
      <c r="C18" s="116"/>
      <c r="D18" s="116"/>
      <c r="E18" s="116"/>
      <c r="F18" s="116"/>
      <c r="G18" s="116"/>
      <c r="H18" s="116"/>
      <c r="I18" s="116"/>
      <c r="J18" s="116"/>
      <c r="K18" s="117"/>
    </row>
    <row r="19" spans="2:11">
      <c r="B19" s="115"/>
      <c r="C19" s="116"/>
      <c r="D19" s="116"/>
      <c r="E19" s="116"/>
      <c r="F19" s="116"/>
      <c r="G19" s="116"/>
      <c r="H19" s="116"/>
      <c r="I19" s="116"/>
      <c r="J19" s="116"/>
      <c r="K19" s="117"/>
    </row>
    <row r="20" spans="2:11">
      <c r="B20" s="115"/>
      <c r="C20" s="116"/>
      <c r="D20" s="116"/>
      <c r="E20" s="116"/>
      <c r="F20" s="116"/>
      <c r="G20" s="116"/>
      <c r="H20" s="116"/>
      <c r="I20" s="116"/>
      <c r="J20" s="116"/>
      <c r="K20" s="117"/>
    </row>
    <row r="21" spans="2:11">
      <c r="B21" s="115"/>
      <c r="C21" s="116"/>
      <c r="D21" s="116"/>
      <c r="E21" s="116"/>
      <c r="F21" s="116"/>
      <c r="G21" s="116"/>
      <c r="H21" s="116"/>
      <c r="I21" s="116"/>
      <c r="J21" s="116"/>
      <c r="K21" s="117"/>
    </row>
    <row r="22" spans="2:11">
      <c r="B22" s="115"/>
      <c r="C22" s="116"/>
      <c r="D22" s="116"/>
      <c r="E22" s="116"/>
      <c r="F22" s="116"/>
      <c r="G22" s="116"/>
      <c r="H22" s="116"/>
      <c r="I22" s="116"/>
      <c r="J22" s="125"/>
      <c r="K22" s="117"/>
    </row>
    <row r="23" spans="2:11">
      <c r="B23" s="115"/>
      <c r="C23" s="116"/>
      <c r="D23" s="116"/>
      <c r="E23" s="116"/>
      <c r="F23" s="116"/>
      <c r="G23" s="116"/>
      <c r="H23" s="116"/>
      <c r="I23" s="116"/>
      <c r="J23" s="116"/>
      <c r="K23" s="117"/>
    </row>
    <row r="24" spans="2:11">
      <c r="B24" s="115"/>
      <c r="C24" s="116"/>
      <c r="D24" s="116"/>
      <c r="E24" s="116"/>
      <c r="F24" s="116"/>
      <c r="G24" s="116"/>
      <c r="H24" s="116"/>
      <c r="I24" s="116"/>
      <c r="J24" s="116"/>
      <c r="K24" s="117"/>
    </row>
    <row r="25" spans="2:11" ht="27">
      <c r="B25" s="222" t="s">
        <v>4</v>
      </c>
      <c r="C25" s="223"/>
      <c r="D25" s="223"/>
      <c r="E25" s="223"/>
      <c r="F25" s="223"/>
      <c r="G25" s="223"/>
      <c r="H25" s="223"/>
      <c r="I25" s="223"/>
      <c r="J25" s="223"/>
      <c r="K25" s="224"/>
    </row>
    <row r="26" spans="2:11">
      <c r="B26" s="115"/>
      <c r="C26" s="225" t="s">
        <v>258</v>
      </c>
      <c r="D26" s="225"/>
      <c r="E26" s="225"/>
      <c r="F26" s="225"/>
      <c r="G26" s="225"/>
      <c r="H26" s="225"/>
      <c r="I26" s="225"/>
      <c r="J26" s="225"/>
      <c r="K26" s="117"/>
    </row>
    <row r="27" spans="2:11">
      <c r="B27" s="115"/>
      <c r="C27" s="225" t="s">
        <v>259</v>
      </c>
      <c r="D27" s="225"/>
      <c r="E27" s="225"/>
      <c r="F27" s="225"/>
      <c r="G27" s="225"/>
      <c r="H27" s="225"/>
      <c r="I27" s="225"/>
      <c r="J27" s="225"/>
      <c r="K27" s="117"/>
    </row>
    <row r="28" spans="2:11">
      <c r="B28" s="115"/>
      <c r="C28" s="116"/>
      <c r="D28" s="116"/>
      <c r="E28" s="116"/>
      <c r="F28" s="116"/>
      <c r="G28" s="116"/>
      <c r="H28" s="116"/>
      <c r="I28" s="116"/>
      <c r="J28" s="116"/>
      <c r="K28" s="117"/>
    </row>
    <row r="29" spans="2:11">
      <c r="B29" s="115"/>
      <c r="C29" s="116"/>
      <c r="D29" s="116"/>
      <c r="E29" s="116"/>
      <c r="F29" s="116"/>
      <c r="G29" s="116"/>
      <c r="H29" s="116"/>
      <c r="I29" s="116"/>
      <c r="J29" s="116"/>
      <c r="K29" s="117"/>
    </row>
    <row r="30" spans="2:11" ht="22.5">
      <c r="B30" s="115"/>
      <c r="C30" s="116"/>
      <c r="D30" s="228" t="s">
        <v>221</v>
      </c>
      <c r="E30" s="228"/>
      <c r="F30" s="129">
        <v>2024</v>
      </c>
      <c r="G30" s="128"/>
      <c r="H30" s="116"/>
      <c r="I30" s="116"/>
      <c r="J30" s="116"/>
      <c r="K30" s="117"/>
    </row>
    <row r="31" spans="2:11">
      <c r="B31" s="115"/>
      <c r="C31" s="116"/>
      <c r="D31" s="116"/>
      <c r="E31" s="116"/>
      <c r="F31" s="116"/>
      <c r="G31" s="116"/>
      <c r="H31" s="116"/>
      <c r="I31" s="116"/>
      <c r="J31" s="116"/>
      <c r="K31" s="117"/>
    </row>
    <row r="32" spans="2:11">
      <c r="B32" s="115"/>
      <c r="C32" s="116"/>
      <c r="D32" s="116"/>
      <c r="E32" s="116"/>
      <c r="F32" s="116"/>
      <c r="G32" s="116"/>
      <c r="H32" s="116"/>
      <c r="I32" s="116"/>
      <c r="J32" s="116"/>
      <c r="K32" s="117"/>
    </row>
    <row r="33" spans="2:11">
      <c r="B33" s="115"/>
      <c r="C33" s="116"/>
      <c r="D33" s="116"/>
      <c r="E33" s="116"/>
      <c r="F33" s="116"/>
      <c r="G33" s="116"/>
      <c r="H33" s="116"/>
      <c r="I33" s="116"/>
      <c r="J33" s="116"/>
      <c r="K33" s="117"/>
    </row>
    <row r="34" spans="2:11">
      <c r="B34" s="115"/>
      <c r="C34" s="116"/>
      <c r="D34" s="116"/>
      <c r="E34" s="116"/>
      <c r="F34" s="116"/>
      <c r="G34" s="116"/>
      <c r="H34" s="116"/>
      <c r="I34" s="116"/>
      <c r="J34" s="116"/>
      <c r="K34" s="117"/>
    </row>
    <row r="35" spans="2:11">
      <c r="B35" s="115"/>
      <c r="C35" s="116"/>
      <c r="D35" s="116"/>
      <c r="E35" s="116"/>
      <c r="F35" s="116"/>
      <c r="G35" s="116"/>
      <c r="H35" s="116"/>
      <c r="I35" s="116"/>
      <c r="J35" s="116"/>
      <c r="K35" s="117"/>
    </row>
    <row r="36" spans="2:11">
      <c r="B36" s="115"/>
      <c r="C36" s="116"/>
      <c r="D36" s="116"/>
      <c r="E36" s="116"/>
      <c r="F36" s="116"/>
      <c r="G36" s="116"/>
      <c r="H36" s="116"/>
      <c r="I36" s="116"/>
      <c r="J36" s="116"/>
      <c r="K36" s="117"/>
    </row>
    <row r="37" spans="2:11">
      <c r="B37" s="115"/>
      <c r="C37" s="116"/>
      <c r="D37" s="116"/>
      <c r="E37" s="116"/>
      <c r="F37" s="116"/>
      <c r="G37" s="116"/>
      <c r="H37" s="116"/>
      <c r="I37" s="116"/>
      <c r="J37" s="116"/>
      <c r="K37" s="117"/>
    </row>
    <row r="38" spans="2:11">
      <c r="B38" s="115"/>
      <c r="C38" s="116"/>
      <c r="D38" s="116"/>
      <c r="E38" s="116"/>
      <c r="F38" s="116"/>
      <c r="G38" s="116"/>
      <c r="H38" s="116"/>
      <c r="I38" s="116"/>
      <c r="J38" s="116"/>
      <c r="K38" s="117"/>
    </row>
    <row r="39" spans="2:11">
      <c r="B39" s="115"/>
      <c r="C39" s="116"/>
      <c r="D39" s="116"/>
      <c r="E39" s="116"/>
      <c r="F39" s="116"/>
      <c r="G39" s="116"/>
      <c r="H39" s="116"/>
      <c r="I39" s="116"/>
      <c r="J39" s="116"/>
      <c r="K39" s="117"/>
    </row>
    <row r="40" spans="2:11">
      <c r="B40" s="115"/>
      <c r="C40" s="116"/>
      <c r="D40" s="116"/>
      <c r="E40" s="116"/>
      <c r="F40" s="116"/>
      <c r="G40" s="116"/>
      <c r="H40" s="116"/>
      <c r="I40" s="116"/>
      <c r="J40" s="116"/>
      <c r="K40" s="117"/>
    </row>
    <row r="41" spans="2:11">
      <c r="B41" s="115"/>
      <c r="C41" s="116"/>
      <c r="D41" s="116"/>
      <c r="E41" s="116"/>
      <c r="F41" s="116"/>
      <c r="G41" s="116"/>
      <c r="H41" s="116"/>
      <c r="I41" s="116"/>
      <c r="J41" s="116"/>
      <c r="K41" s="117"/>
    </row>
    <row r="42" spans="2:11">
      <c r="B42" s="115"/>
      <c r="C42" s="116"/>
      <c r="D42" s="116"/>
      <c r="E42" s="116"/>
      <c r="F42" s="116"/>
      <c r="G42" s="116"/>
      <c r="H42" s="116"/>
      <c r="I42" s="116"/>
      <c r="J42" s="116"/>
      <c r="K42" s="117"/>
    </row>
    <row r="43" spans="2:11">
      <c r="B43" s="115"/>
      <c r="C43" s="116"/>
      <c r="D43" s="116"/>
      <c r="E43" s="116"/>
      <c r="F43" s="116"/>
      <c r="G43" s="116"/>
      <c r="H43" s="116"/>
      <c r="I43" s="116"/>
      <c r="J43" s="116"/>
      <c r="K43" s="117"/>
    </row>
    <row r="44" spans="2:11">
      <c r="B44" s="115"/>
      <c r="C44" s="116"/>
      <c r="D44" s="116"/>
      <c r="E44" s="116"/>
      <c r="F44" s="116"/>
      <c r="G44" s="116"/>
      <c r="H44" s="116"/>
      <c r="I44" s="116"/>
      <c r="J44" s="116"/>
      <c r="K44" s="117"/>
    </row>
    <row r="45" spans="2:11" ht="9" customHeight="1">
      <c r="B45" s="115"/>
      <c r="C45" s="116"/>
      <c r="D45" s="116"/>
      <c r="E45" s="116"/>
      <c r="F45" s="116"/>
      <c r="G45" s="116"/>
      <c r="H45" s="116"/>
      <c r="I45" s="116"/>
      <c r="J45" s="116"/>
      <c r="K45" s="117"/>
    </row>
    <row r="46" spans="2:11">
      <c r="B46" s="115"/>
      <c r="C46" s="116"/>
      <c r="D46" s="116"/>
      <c r="E46" s="116"/>
      <c r="F46" s="116"/>
      <c r="G46" s="116"/>
      <c r="H46" s="116"/>
      <c r="I46" s="116"/>
      <c r="J46" s="116"/>
      <c r="K46" s="117"/>
    </row>
    <row r="47" spans="2:11">
      <c r="B47" s="115"/>
      <c r="C47" s="116"/>
      <c r="D47" s="116"/>
      <c r="E47" s="116"/>
      <c r="F47" s="116"/>
      <c r="G47" s="116"/>
      <c r="H47" s="116"/>
      <c r="I47" s="116"/>
      <c r="J47" s="116"/>
      <c r="K47" s="117"/>
    </row>
    <row r="48" spans="2:11" s="88" customFormat="1" ht="12.95" customHeight="1">
      <c r="B48" s="110"/>
      <c r="C48" s="124" t="s">
        <v>214</v>
      </c>
      <c r="D48" s="124"/>
      <c r="E48" s="112"/>
      <c r="F48" s="112"/>
      <c r="G48" s="112"/>
      <c r="H48" s="226" t="s">
        <v>5</v>
      </c>
      <c r="I48" s="226"/>
      <c r="J48" s="112"/>
      <c r="K48" s="114"/>
    </row>
    <row r="49" spans="2:11" s="88" customFormat="1" ht="12.95" customHeight="1">
      <c r="B49" s="110"/>
      <c r="C49" s="124" t="s">
        <v>215</v>
      </c>
      <c r="D49" s="124"/>
      <c r="E49" s="112"/>
      <c r="F49" s="112"/>
      <c r="G49" s="112"/>
      <c r="H49" s="227" t="s">
        <v>211</v>
      </c>
      <c r="I49" s="227"/>
      <c r="J49" s="112"/>
      <c r="K49" s="114"/>
    </row>
    <row r="50" spans="2:11" s="88" customFormat="1" ht="12.95" customHeight="1">
      <c r="B50" s="110"/>
      <c r="C50" s="124" t="s">
        <v>217</v>
      </c>
      <c r="D50" s="124"/>
      <c r="E50" s="112"/>
      <c r="F50" s="112"/>
      <c r="G50" s="112"/>
      <c r="H50" s="227" t="s">
        <v>218</v>
      </c>
      <c r="I50" s="227"/>
      <c r="J50" s="112"/>
      <c r="K50" s="114"/>
    </row>
    <row r="51" spans="2:11" s="88" customFormat="1" ht="12.95" customHeight="1">
      <c r="B51" s="110"/>
      <c r="C51" s="124" t="s">
        <v>216</v>
      </c>
      <c r="D51" s="124"/>
      <c r="E51" s="112"/>
      <c r="F51" s="112"/>
      <c r="G51" s="112"/>
      <c r="H51" s="227" t="s">
        <v>218</v>
      </c>
      <c r="I51" s="227"/>
      <c r="J51" s="112"/>
      <c r="K51" s="114"/>
    </row>
    <row r="52" spans="2:11">
      <c r="B52" s="115"/>
      <c r="C52" s="124"/>
      <c r="D52" s="124"/>
      <c r="E52" s="112"/>
      <c r="F52" s="112"/>
      <c r="G52" s="112"/>
      <c r="H52" s="124"/>
      <c r="I52" s="124"/>
      <c r="J52" s="116"/>
      <c r="K52" s="117"/>
    </row>
    <row r="53" spans="2:11" s="105" customFormat="1" ht="12.95" customHeight="1">
      <c r="B53" s="118"/>
      <c r="C53" s="124" t="s">
        <v>219</v>
      </c>
      <c r="D53" s="124"/>
      <c r="E53" s="112"/>
      <c r="F53" s="112"/>
      <c r="G53" s="126" t="s">
        <v>6</v>
      </c>
      <c r="H53" s="229" t="s">
        <v>321</v>
      </c>
      <c r="I53" s="226"/>
      <c r="J53" s="119"/>
      <c r="K53" s="120"/>
    </row>
    <row r="54" spans="2:11" s="105" customFormat="1" ht="12.95" customHeight="1">
      <c r="B54" s="118"/>
      <c r="C54" s="112"/>
      <c r="D54" s="112"/>
      <c r="E54" s="112"/>
      <c r="F54" s="112"/>
      <c r="G54" s="126" t="s">
        <v>7</v>
      </c>
      <c r="H54" s="230" t="s">
        <v>322</v>
      </c>
      <c r="I54" s="227"/>
      <c r="J54" s="119"/>
      <c r="K54" s="120"/>
    </row>
    <row r="55" spans="2:11" s="105" customFormat="1" ht="7.5" customHeight="1">
      <c r="B55" s="118"/>
      <c r="C55" s="112"/>
      <c r="D55" s="112"/>
      <c r="E55" s="112"/>
      <c r="F55" s="112"/>
      <c r="G55" s="113"/>
      <c r="H55" s="113"/>
      <c r="I55" s="113"/>
      <c r="J55" s="119"/>
      <c r="K55" s="120"/>
    </row>
    <row r="56" spans="2:11" s="105" customFormat="1" ht="12.95" customHeight="1">
      <c r="B56" s="118"/>
      <c r="C56" s="127" t="s">
        <v>220</v>
      </c>
      <c r="D56" s="112"/>
      <c r="E56" s="112"/>
      <c r="F56" s="113"/>
      <c r="G56" s="112"/>
      <c r="H56" s="229" t="s">
        <v>323</v>
      </c>
      <c r="I56" s="226"/>
      <c r="J56" s="119"/>
      <c r="K56" s="120"/>
    </row>
    <row r="57" spans="2:11" ht="22.5" customHeight="1" thickBot="1">
      <c r="B57" s="121"/>
      <c r="C57" s="122"/>
      <c r="D57" s="122"/>
      <c r="E57" s="122"/>
      <c r="F57" s="122"/>
      <c r="G57" s="122"/>
      <c r="H57" s="122"/>
      <c r="I57" s="122"/>
      <c r="J57" s="122"/>
      <c r="K57" s="123"/>
    </row>
    <row r="58" spans="2:11" ht="6.75" customHeight="1"/>
  </sheetData>
  <mergeCells count="20">
    <mergeCell ref="E10:J10"/>
    <mergeCell ref="E11:J11"/>
    <mergeCell ref="E12:J12"/>
    <mergeCell ref="E13:J13"/>
    <mergeCell ref="F3:I3"/>
    <mergeCell ref="F4:I4"/>
    <mergeCell ref="F5:I5"/>
    <mergeCell ref="F7:I7"/>
    <mergeCell ref="F8:I8"/>
    <mergeCell ref="H50:I50"/>
    <mergeCell ref="H51:I51"/>
    <mergeCell ref="H53:I53"/>
    <mergeCell ref="H54:I54"/>
    <mergeCell ref="H56:I56"/>
    <mergeCell ref="B25:K25"/>
    <mergeCell ref="C26:J26"/>
    <mergeCell ref="C27:J27"/>
    <mergeCell ref="H48:I48"/>
    <mergeCell ref="H49:I49"/>
    <mergeCell ref="D30:E30"/>
  </mergeCells>
  <phoneticPr fontId="37" type="noConversion"/>
  <pageMargins left="0.74791666666666701" right="0.47222222222222199" top="0.74791666666666701" bottom="0.74791666666666701" header="0.31458333333333299" footer="0.31458333333333299"/>
  <pageSetup scale="88" orientation="portrait" r:id="rId1"/>
</worksheet>
</file>

<file path=xl/worksheets/sheet2.xml><?xml version="1.0" encoding="utf-8"?>
<worksheet xmlns="http://schemas.openxmlformats.org/spreadsheetml/2006/main" xmlns:r="http://schemas.openxmlformats.org/officeDocument/2006/relationships">
  <sheetPr>
    <tabColor theme="7" tint="0.59999389629810485"/>
    <pageSetUpPr fitToPage="1"/>
  </sheetPr>
  <dimension ref="A1:G128"/>
  <sheetViews>
    <sheetView topLeftCell="A48" zoomScale="90" zoomScaleNormal="90" workbookViewId="0">
      <selection activeCell="B106" sqref="B106"/>
    </sheetView>
  </sheetViews>
  <sheetFormatPr defaultColWidth="9.140625" defaultRowHeight="15"/>
  <cols>
    <col min="1" max="1" width="84.28515625" style="31" customWidth="1"/>
    <col min="2" max="2" width="15.7109375" style="64" customWidth="1"/>
    <col min="3" max="3" width="2.28515625" style="64" customWidth="1"/>
    <col min="4" max="4" width="15.7109375" style="64" customWidth="1"/>
    <col min="5" max="5" width="11.7109375" style="64" customWidth="1"/>
    <col min="6" max="6" width="11.5703125" style="31" customWidth="1"/>
    <col min="7" max="7" width="17.85546875" style="31" customWidth="1"/>
    <col min="8" max="16384" width="9.140625" style="31"/>
  </cols>
  <sheetData>
    <row r="1" spans="1:5">
      <c r="A1" s="2" t="s">
        <v>324</v>
      </c>
    </row>
    <row r="2" spans="1:5">
      <c r="A2" s="130" t="str">
        <f>Kopertina!F3</f>
        <v>DOLPHIN GROUP shpk</v>
      </c>
    </row>
    <row r="3" spans="1:5">
      <c r="A3" s="130" t="str">
        <f>Kopertina!F4</f>
        <v>L96418203J</v>
      </c>
      <c r="B3" s="88"/>
    </row>
    <row r="4" spans="1:5">
      <c r="A4" s="131" t="s">
        <v>8</v>
      </c>
    </row>
    <row r="5" spans="1:5">
      <c r="A5" s="89" t="s">
        <v>9</v>
      </c>
    </row>
    <row r="6" spans="1:5">
      <c r="A6" s="90"/>
      <c r="B6" s="35" t="s">
        <v>10</v>
      </c>
      <c r="C6" s="35"/>
      <c r="D6" s="35" t="s">
        <v>10</v>
      </c>
    </row>
    <row r="7" spans="1:5">
      <c r="A7" s="90"/>
      <c r="B7" s="35" t="s">
        <v>11</v>
      </c>
      <c r="C7" s="35"/>
      <c r="D7" s="35" t="s">
        <v>12</v>
      </c>
      <c r="E7" s="31"/>
    </row>
    <row r="8" spans="1:5">
      <c r="A8" s="89" t="s">
        <v>13</v>
      </c>
      <c r="B8" s="91"/>
      <c r="C8" s="91"/>
      <c r="D8" s="91"/>
      <c r="E8" s="31"/>
    </row>
    <row r="9" spans="1:5">
      <c r="A9" s="89"/>
      <c r="B9" s="91"/>
      <c r="C9" s="91"/>
      <c r="D9" s="91"/>
      <c r="E9" s="31"/>
    </row>
    <row r="10" spans="1:5">
      <c r="A10" s="92" t="s">
        <v>14</v>
      </c>
      <c r="B10" s="33"/>
      <c r="C10" s="33"/>
      <c r="D10" s="33"/>
      <c r="E10" s="31"/>
    </row>
    <row r="11" spans="1:5">
      <c r="A11" s="38" t="s">
        <v>15</v>
      </c>
      <c r="B11" s="93">
        <v>16676231</v>
      </c>
      <c r="C11" s="41"/>
      <c r="D11" s="93">
        <v>30822277</v>
      </c>
      <c r="E11" s="57"/>
    </row>
    <row r="12" spans="1:5">
      <c r="A12" s="38" t="s">
        <v>16</v>
      </c>
      <c r="B12" s="48"/>
      <c r="C12" s="41"/>
      <c r="D12" s="48"/>
      <c r="E12" s="57"/>
    </row>
    <row r="13" spans="1:5" ht="16.5" customHeight="1">
      <c r="A13" s="68" t="s">
        <v>17</v>
      </c>
      <c r="B13" s="93">
        <v>0</v>
      </c>
      <c r="C13" s="41"/>
      <c r="D13" s="93">
        <v>0</v>
      </c>
      <c r="E13" s="57"/>
    </row>
    <row r="14" spans="1:5" ht="16.5" customHeight="1">
      <c r="A14" s="68" t="s">
        <v>18</v>
      </c>
      <c r="B14" s="93">
        <v>0</v>
      </c>
      <c r="C14" s="41"/>
      <c r="D14" s="93">
        <v>0</v>
      </c>
      <c r="E14" s="57"/>
    </row>
    <row r="15" spans="1:5">
      <c r="A15" s="68" t="s">
        <v>19</v>
      </c>
      <c r="B15" s="93">
        <v>0</v>
      </c>
      <c r="C15" s="41"/>
      <c r="D15" s="93">
        <v>0</v>
      </c>
      <c r="E15" s="57"/>
    </row>
    <row r="16" spans="1:5">
      <c r="A16" s="68" t="s">
        <v>20</v>
      </c>
      <c r="B16" s="93">
        <v>0</v>
      </c>
      <c r="C16" s="41"/>
      <c r="D16" s="93">
        <v>0</v>
      </c>
      <c r="E16" s="57"/>
    </row>
    <row r="17" spans="1:7">
      <c r="A17" s="38" t="s">
        <v>21</v>
      </c>
      <c r="B17" s="48"/>
      <c r="C17" s="41"/>
      <c r="D17" s="48"/>
      <c r="E17" s="57"/>
    </row>
    <row r="18" spans="1:7">
      <c r="A18" s="68" t="s">
        <v>22</v>
      </c>
      <c r="B18" s="93">
        <v>0</v>
      </c>
      <c r="C18" s="41"/>
      <c r="D18" s="93">
        <v>98850270</v>
      </c>
      <c r="E18" s="57"/>
      <c r="F18" s="210"/>
    </row>
    <row r="19" spans="1:7" ht="16.5" customHeight="1">
      <c r="A19" s="68" t="s">
        <v>320</v>
      </c>
      <c r="B19" s="93">
        <v>2032680</v>
      </c>
      <c r="C19" s="41"/>
      <c r="D19" s="93">
        <v>3831032</v>
      </c>
      <c r="E19" s="57"/>
    </row>
    <row r="20" spans="1:7" ht="16.5" customHeight="1">
      <c r="A20" s="68" t="s">
        <v>23</v>
      </c>
      <c r="B20" s="93">
        <v>0</v>
      </c>
      <c r="C20" s="41"/>
      <c r="D20" s="93">
        <v>0</v>
      </c>
      <c r="E20" s="57"/>
    </row>
    <row r="21" spans="1:7">
      <c r="A21" s="68" t="s">
        <v>24</v>
      </c>
      <c r="B21" s="93">
        <v>2549137</v>
      </c>
      <c r="C21" s="41"/>
      <c r="D21" s="93">
        <v>3424518</v>
      </c>
      <c r="E21" s="57"/>
    </row>
    <row r="22" spans="1:7">
      <c r="A22" s="68" t="s">
        <v>260</v>
      </c>
      <c r="B22" s="93">
        <v>0</v>
      </c>
      <c r="C22" s="41"/>
      <c r="D22" s="93">
        <v>0</v>
      </c>
      <c r="E22" s="57"/>
    </row>
    <row r="23" spans="1:7">
      <c r="A23" s="38" t="s">
        <v>25</v>
      </c>
      <c r="B23" s="41"/>
      <c r="C23" s="41"/>
      <c r="D23" s="41"/>
      <c r="E23" s="57"/>
    </row>
    <row r="24" spans="1:7">
      <c r="A24" s="68" t="s">
        <v>26</v>
      </c>
      <c r="B24" s="219">
        <v>5885058</v>
      </c>
      <c r="C24" s="41"/>
      <c r="D24" s="93">
        <v>9123455</v>
      </c>
      <c r="E24" s="57"/>
    </row>
    <row r="25" spans="1:7">
      <c r="A25" s="68" t="s">
        <v>27</v>
      </c>
      <c r="B25" s="93">
        <v>166581464</v>
      </c>
      <c r="C25" s="41"/>
      <c r="D25" s="93">
        <v>171949627</v>
      </c>
      <c r="E25" s="57"/>
      <c r="F25" s="57"/>
    </row>
    <row r="26" spans="1:7">
      <c r="A26" s="68" t="s">
        <v>28</v>
      </c>
      <c r="B26" s="93">
        <v>0</v>
      </c>
      <c r="C26" s="41"/>
      <c r="D26" s="93">
        <v>0</v>
      </c>
      <c r="E26" s="57"/>
    </row>
    <row r="27" spans="1:7">
      <c r="A27" s="68" t="s">
        <v>29</v>
      </c>
      <c r="B27" s="93">
        <v>0</v>
      </c>
      <c r="C27" s="41"/>
      <c r="D27" s="93">
        <v>0</v>
      </c>
      <c r="E27" s="57"/>
    </row>
    <row r="28" spans="1:7">
      <c r="A28" s="68" t="s">
        <v>30</v>
      </c>
      <c r="B28" s="93">
        <v>0</v>
      </c>
      <c r="C28" s="41"/>
      <c r="D28" s="93">
        <v>0</v>
      </c>
      <c r="E28" s="57"/>
    </row>
    <row r="29" spans="1:7">
      <c r="A29" s="68" t="s">
        <v>31</v>
      </c>
      <c r="B29" s="93">
        <v>0</v>
      </c>
      <c r="C29" s="41"/>
      <c r="D29" s="93">
        <v>0</v>
      </c>
      <c r="E29" s="57"/>
    </row>
    <row r="30" spans="1:7">
      <c r="A30" s="68" t="s">
        <v>32</v>
      </c>
      <c r="B30" s="93">
        <v>14851813</v>
      </c>
      <c r="C30" s="41"/>
      <c r="D30" s="93">
        <v>0</v>
      </c>
      <c r="E30" s="57"/>
    </row>
    <row r="31" spans="1:7">
      <c r="A31" s="38" t="s">
        <v>33</v>
      </c>
      <c r="B31" s="93">
        <v>10607934</v>
      </c>
      <c r="C31" s="41"/>
      <c r="D31" s="93">
        <v>16319899</v>
      </c>
      <c r="E31" s="57"/>
      <c r="F31" s="57"/>
      <c r="G31" s="57"/>
    </row>
    <row r="32" spans="1:7">
      <c r="A32" s="38" t="s">
        <v>34</v>
      </c>
      <c r="B32" s="93">
        <v>0</v>
      </c>
      <c r="C32" s="41"/>
      <c r="D32" s="93">
        <v>0</v>
      </c>
      <c r="E32" s="57"/>
    </row>
    <row r="33" spans="1:6">
      <c r="A33" s="38" t="s">
        <v>35</v>
      </c>
      <c r="B33" s="94">
        <f>SUM(B11:B32)</f>
        <v>219184317</v>
      </c>
      <c r="C33" s="95"/>
      <c r="D33" s="94">
        <f>SUM(D11:D32)</f>
        <v>334321078</v>
      </c>
      <c r="E33" s="57"/>
      <c r="F33" s="57"/>
    </row>
    <row r="34" spans="1:6">
      <c r="A34" s="38"/>
      <c r="B34" s="41"/>
      <c r="C34" s="41"/>
      <c r="D34" s="41"/>
      <c r="E34" s="57"/>
    </row>
    <row r="35" spans="1:6">
      <c r="A35" s="38" t="s">
        <v>36</v>
      </c>
      <c r="B35" s="41"/>
      <c r="C35" s="41"/>
      <c r="D35" s="41"/>
      <c r="E35" s="57"/>
    </row>
    <row r="36" spans="1:6">
      <c r="A36" s="38" t="s">
        <v>37</v>
      </c>
      <c r="B36" s="41"/>
      <c r="C36" s="41"/>
      <c r="D36" s="41"/>
      <c r="E36" s="57"/>
    </row>
    <row r="37" spans="1:6">
      <c r="A37" s="68" t="s">
        <v>38</v>
      </c>
      <c r="B37" s="93">
        <v>0</v>
      </c>
      <c r="C37" s="41"/>
      <c r="D37" s="93">
        <v>0</v>
      </c>
      <c r="E37" s="57"/>
    </row>
    <row r="38" spans="1:6">
      <c r="A38" s="68" t="s">
        <v>39</v>
      </c>
      <c r="B38" s="93">
        <v>0</v>
      </c>
      <c r="C38" s="41"/>
      <c r="D38" s="93">
        <v>0</v>
      </c>
      <c r="E38" s="57"/>
    </row>
    <row r="39" spans="1:6">
      <c r="A39" s="68" t="s">
        <v>40</v>
      </c>
      <c r="B39" s="93">
        <v>0</v>
      </c>
      <c r="C39" s="41"/>
      <c r="D39" s="93">
        <v>0</v>
      </c>
      <c r="E39" s="57"/>
    </row>
    <row r="40" spans="1:6">
      <c r="A40" s="68" t="s">
        <v>41</v>
      </c>
      <c r="B40" s="93">
        <v>0</v>
      </c>
      <c r="C40" s="41"/>
      <c r="D40" s="93">
        <v>0</v>
      </c>
      <c r="E40" s="57"/>
    </row>
    <row r="41" spans="1:6">
      <c r="A41" s="68" t="s">
        <v>42</v>
      </c>
      <c r="B41" s="93">
        <v>0</v>
      </c>
      <c r="C41" s="41"/>
      <c r="D41" s="93">
        <v>0</v>
      </c>
      <c r="E41" s="57"/>
    </row>
    <row r="42" spans="1:6">
      <c r="A42" s="68" t="s">
        <v>43</v>
      </c>
      <c r="B42" s="93">
        <v>0</v>
      </c>
      <c r="C42" s="41"/>
      <c r="D42" s="93">
        <v>0</v>
      </c>
      <c r="E42" s="57"/>
    </row>
    <row r="43" spans="1:6">
      <c r="A43" s="38" t="s">
        <v>44</v>
      </c>
      <c r="B43" s="41"/>
      <c r="C43" s="41"/>
      <c r="D43" s="41"/>
      <c r="E43" s="57"/>
    </row>
    <row r="44" spans="1:6">
      <c r="A44" s="68" t="s">
        <v>45</v>
      </c>
      <c r="B44" s="93">
        <v>0</v>
      </c>
      <c r="C44" s="41"/>
      <c r="D44" s="93">
        <v>0</v>
      </c>
      <c r="E44" s="57"/>
    </row>
    <row r="45" spans="1:6">
      <c r="A45" s="68" t="s">
        <v>46</v>
      </c>
      <c r="B45" s="93">
        <v>126666</v>
      </c>
      <c r="C45" s="41"/>
      <c r="D45" s="93">
        <v>133333</v>
      </c>
      <c r="E45" s="57"/>
    </row>
    <row r="46" spans="1:6">
      <c r="A46" s="68" t="s">
        <v>316</v>
      </c>
      <c r="B46" s="93">
        <v>2625230</v>
      </c>
      <c r="C46" s="41"/>
      <c r="D46" s="93">
        <v>3281537</v>
      </c>
      <c r="E46" s="57"/>
    </row>
    <row r="47" spans="1:6">
      <c r="A47" s="68" t="s">
        <v>257</v>
      </c>
      <c r="B47" s="93">
        <v>2936625</v>
      </c>
      <c r="C47" s="41"/>
      <c r="D47" s="93">
        <v>253875</v>
      </c>
      <c r="E47" s="57"/>
    </row>
    <row r="48" spans="1:6">
      <c r="A48" s="68" t="s">
        <v>47</v>
      </c>
      <c r="B48" s="93">
        <v>0</v>
      </c>
      <c r="C48" s="41"/>
      <c r="D48" s="93">
        <v>0</v>
      </c>
      <c r="E48" s="57"/>
    </row>
    <row r="49" spans="1:5">
      <c r="A49" s="38" t="s">
        <v>48</v>
      </c>
      <c r="B49" s="93">
        <v>0</v>
      </c>
      <c r="C49" s="41"/>
      <c r="D49" s="93">
        <v>0</v>
      </c>
      <c r="E49" s="57"/>
    </row>
    <row r="50" spans="1:5">
      <c r="A50" s="38" t="s">
        <v>49</v>
      </c>
      <c r="B50" s="41"/>
      <c r="C50" s="41"/>
      <c r="D50" s="41"/>
      <c r="E50" s="57"/>
    </row>
    <row r="51" spans="1:5">
      <c r="A51" s="68" t="s">
        <v>50</v>
      </c>
      <c r="B51" s="93">
        <v>0</v>
      </c>
      <c r="C51" s="41"/>
      <c r="D51" s="93">
        <v>0</v>
      </c>
      <c r="E51" s="57"/>
    </row>
    <row r="52" spans="1:5">
      <c r="A52" s="68" t="s">
        <v>51</v>
      </c>
      <c r="B52" s="93">
        <v>0</v>
      </c>
      <c r="C52" s="41"/>
      <c r="D52" s="93">
        <v>0</v>
      </c>
      <c r="E52" s="57"/>
    </row>
    <row r="53" spans="1:5">
      <c r="A53" s="68" t="s">
        <v>52</v>
      </c>
      <c r="B53" s="93">
        <v>0</v>
      </c>
      <c r="C53" s="41"/>
      <c r="D53" s="93">
        <v>0</v>
      </c>
      <c r="E53" s="57"/>
    </row>
    <row r="54" spans="1:5">
      <c r="A54" s="38" t="s">
        <v>53</v>
      </c>
      <c r="B54" s="93">
        <v>0</v>
      </c>
      <c r="C54" s="41"/>
      <c r="D54" s="93">
        <v>0</v>
      </c>
      <c r="E54" s="57"/>
    </row>
    <row r="55" spans="1:5">
      <c r="A55" s="38" t="s">
        <v>54</v>
      </c>
      <c r="B55" s="94">
        <f>SUM(B37:B54)</f>
        <v>5688521</v>
      </c>
      <c r="C55" s="95"/>
      <c r="D55" s="94">
        <f>SUM(D37:D54)</f>
        <v>3668745</v>
      </c>
      <c r="E55" s="57"/>
    </row>
    <row r="56" spans="1:5">
      <c r="A56" s="38"/>
      <c r="B56" s="96"/>
      <c r="C56" s="96"/>
      <c r="D56" s="96"/>
      <c r="E56" s="57"/>
    </row>
    <row r="57" spans="1:5">
      <c r="A57" s="38" t="s">
        <v>55</v>
      </c>
      <c r="B57" s="97">
        <f>B55+B33</f>
        <v>224872838</v>
      </c>
      <c r="C57" s="95"/>
      <c r="D57" s="97">
        <f>D55+D33</f>
        <v>337989823</v>
      </c>
      <c r="E57" s="57"/>
    </row>
    <row r="58" spans="1:5">
      <c r="A58" s="98"/>
      <c r="B58" s="41"/>
      <c r="C58" s="41"/>
      <c r="D58" s="41"/>
      <c r="E58" s="57"/>
    </row>
    <row r="59" spans="1:5">
      <c r="A59" s="89" t="s">
        <v>56</v>
      </c>
      <c r="B59" s="41"/>
      <c r="C59" s="41"/>
      <c r="D59" s="41"/>
      <c r="E59" s="57"/>
    </row>
    <row r="60" spans="1:5">
      <c r="A60" s="89"/>
      <c r="B60" s="41"/>
      <c r="C60" s="41"/>
      <c r="D60" s="41"/>
      <c r="E60" s="57"/>
    </row>
    <row r="61" spans="1:5">
      <c r="A61" s="38" t="s">
        <v>57</v>
      </c>
      <c r="B61" s="41"/>
      <c r="C61" s="41"/>
      <c r="D61" s="41"/>
      <c r="E61" s="57"/>
    </row>
    <row r="62" spans="1:5">
      <c r="A62" s="68" t="s">
        <v>58</v>
      </c>
      <c r="B62" s="93">
        <v>26563828.699999988</v>
      </c>
      <c r="C62" s="41"/>
      <c r="D62" s="93">
        <v>26563828.699999988</v>
      </c>
      <c r="E62" s="57"/>
    </row>
    <row r="63" spans="1:5">
      <c r="A63" s="68" t="s">
        <v>59</v>
      </c>
      <c r="B63" s="93">
        <v>0</v>
      </c>
      <c r="C63" s="41"/>
      <c r="D63" s="93">
        <v>0</v>
      </c>
      <c r="E63" s="57"/>
    </row>
    <row r="64" spans="1:5">
      <c r="A64" s="68" t="s">
        <v>60</v>
      </c>
      <c r="B64" s="93">
        <v>0</v>
      </c>
      <c r="C64" s="41"/>
      <c r="D64" s="93">
        <v>0</v>
      </c>
      <c r="E64" s="57"/>
    </row>
    <row r="65" spans="1:5">
      <c r="A65" s="68" t="s">
        <v>61</v>
      </c>
      <c r="B65" s="93">
        <v>9714688</v>
      </c>
      <c r="C65" s="41"/>
      <c r="D65" s="93">
        <v>9121186</v>
      </c>
      <c r="E65" s="57"/>
    </row>
    <row r="66" spans="1:5">
      <c r="A66" s="68" t="s">
        <v>62</v>
      </c>
      <c r="B66" s="93">
        <v>0</v>
      </c>
      <c r="C66" s="41"/>
      <c r="D66" s="93">
        <v>0</v>
      </c>
      <c r="E66" s="57"/>
    </row>
    <row r="67" spans="1:5">
      <c r="A67" s="68" t="s">
        <v>63</v>
      </c>
      <c r="B67" s="93">
        <v>0</v>
      </c>
      <c r="C67" s="41"/>
      <c r="D67" s="93">
        <v>0</v>
      </c>
      <c r="E67" s="57"/>
    </row>
    <row r="68" spans="1:5">
      <c r="A68" s="68" t="s">
        <v>64</v>
      </c>
      <c r="B68" s="93">
        <v>0</v>
      </c>
      <c r="C68" s="41"/>
      <c r="D68" s="93">
        <v>0</v>
      </c>
      <c r="E68" s="57"/>
    </row>
    <row r="69" spans="1:5">
      <c r="A69" s="68" t="s">
        <v>65</v>
      </c>
      <c r="B69" s="93">
        <v>343065</v>
      </c>
      <c r="C69" s="41"/>
      <c r="D69" s="93">
        <v>560189</v>
      </c>
      <c r="E69" s="57"/>
    </row>
    <row r="70" spans="1:5">
      <c r="A70" s="68" t="s">
        <v>66</v>
      </c>
      <c r="B70" s="93">
        <v>0</v>
      </c>
      <c r="C70" s="41"/>
      <c r="D70" s="93">
        <v>0</v>
      </c>
      <c r="E70" s="57"/>
    </row>
    <row r="71" spans="1:5">
      <c r="A71" s="68" t="s">
        <v>67</v>
      </c>
      <c r="B71" s="93">
        <v>0</v>
      </c>
      <c r="C71" s="41"/>
      <c r="D71" s="93">
        <v>0</v>
      </c>
      <c r="E71" s="57"/>
    </row>
    <row r="72" spans="1:5">
      <c r="A72" s="38" t="s">
        <v>68</v>
      </c>
      <c r="B72" s="93">
        <v>0</v>
      </c>
      <c r="C72" s="41"/>
      <c r="D72" s="93">
        <v>0</v>
      </c>
      <c r="E72" s="57"/>
    </row>
    <row r="73" spans="1:5">
      <c r="A73" s="38" t="s">
        <v>69</v>
      </c>
      <c r="B73" s="93">
        <v>0</v>
      </c>
      <c r="C73" s="41"/>
      <c r="D73" s="93">
        <v>0</v>
      </c>
      <c r="E73" s="57"/>
    </row>
    <row r="74" spans="1:5">
      <c r="A74" s="38" t="s">
        <v>70</v>
      </c>
      <c r="B74" s="93">
        <v>0</v>
      </c>
      <c r="C74" s="41"/>
      <c r="D74" s="93">
        <v>0</v>
      </c>
      <c r="E74" s="57"/>
    </row>
    <row r="75" spans="1:5">
      <c r="A75" s="38" t="s">
        <v>71</v>
      </c>
      <c r="B75" s="94">
        <f>SUM(B62:B74)</f>
        <v>36621581.699999988</v>
      </c>
      <c r="C75" s="95"/>
      <c r="D75" s="94">
        <f>SUM(D62:D74)</f>
        <v>36245203.699999988</v>
      </c>
      <c r="E75" s="57"/>
    </row>
    <row r="76" spans="1:5">
      <c r="A76" s="38"/>
      <c r="B76" s="41"/>
      <c r="C76" s="41"/>
      <c r="D76" s="41"/>
      <c r="E76" s="57"/>
    </row>
    <row r="77" spans="1:5">
      <c r="A77" s="38" t="s">
        <v>72</v>
      </c>
      <c r="B77" s="41"/>
      <c r="C77" s="41"/>
      <c r="D77" s="41"/>
      <c r="E77" s="57"/>
    </row>
    <row r="78" spans="1:5">
      <c r="A78" s="68" t="s">
        <v>58</v>
      </c>
      <c r="B78" s="93">
        <v>0</v>
      </c>
      <c r="C78" s="41"/>
      <c r="D78" s="93">
        <v>0</v>
      </c>
      <c r="E78" s="57"/>
    </row>
    <row r="79" spans="1:5">
      <c r="A79" s="68" t="s">
        <v>59</v>
      </c>
      <c r="B79" s="93">
        <v>0</v>
      </c>
      <c r="C79" s="41"/>
      <c r="D79" s="93">
        <v>0</v>
      </c>
      <c r="E79" s="57"/>
    </row>
    <row r="80" spans="1:5">
      <c r="A80" s="68" t="s">
        <v>60</v>
      </c>
      <c r="B80" s="93">
        <v>151036436.1336</v>
      </c>
      <c r="C80" s="41"/>
      <c r="D80" s="93">
        <v>272421530</v>
      </c>
      <c r="E80" s="57"/>
    </row>
    <row r="81" spans="1:5">
      <c r="A81" s="68" t="s">
        <v>61</v>
      </c>
      <c r="B81" s="93">
        <v>0</v>
      </c>
      <c r="C81" s="41"/>
      <c r="D81" s="93">
        <v>0</v>
      </c>
      <c r="E81" s="57"/>
    </row>
    <row r="82" spans="1:5">
      <c r="A82" s="68" t="s">
        <v>73</v>
      </c>
      <c r="B82" s="93">
        <v>0</v>
      </c>
      <c r="C82" s="41"/>
      <c r="D82" s="93">
        <v>0</v>
      </c>
      <c r="E82" s="57"/>
    </row>
    <row r="83" spans="1:5">
      <c r="A83" s="68" t="s">
        <v>63</v>
      </c>
      <c r="B83" s="93">
        <v>0</v>
      </c>
      <c r="C83" s="41"/>
      <c r="D83" s="93">
        <v>0</v>
      </c>
      <c r="E83" s="57"/>
    </row>
    <row r="84" spans="1:5">
      <c r="A84" s="68" t="s">
        <v>64</v>
      </c>
      <c r="B84" s="93">
        <v>0</v>
      </c>
      <c r="C84" s="41"/>
      <c r="D84" s="93">
        <v>0</v>
      </c>
      <c r="E84" s="57"/>
    </row>
    <row r="85" spans="1:5">
      <c r="A85" s="68" t="s">
        <v>67</v>
      </c>
      <c r="B85" s="93">
        <v>0</v>
      </c>
      <c r="C85" s="41"/>
      <c r="D85" s="93">
        <v>0</v>
      </c>
      <c r="E85" s="57"/>
    </row>
    <row r="86" spans="1:5">
      <c r="A86" s="38" t="s">
        <v>68</v>
      </c>
      <c r="B86" s="93">
        <v>0</v>
      </c>
      <c r="C86" s="41"/>
      <c r="D86" s="93">
        <v>0</v>
      </c>
      <c r="E86" s="57"/>
    </row>
    <row r="87" spans="1:5">
      <c r="A87" s="38" t="s">
        <v>69</v>
      </c>
      <c r="B87" s="93">
        <v>0</v>
      </c>
      <c r="C87" s="41"/>
      <c r="D87" s="93">
        <v>0</v>
      </c>
      <c r="E87" s="57"/>
    </row>
    <row r="88" spans="1:5">
      <c r="A88" s="38" t="s">
        <v>70</v>
      </c>
      <c r="B88" s="41"/>
      <c r="C88" s="41"/>
      <c r="D88" s="41"/>
      <c r="E88" s="57"/>
    </row>
    <row r="89" spans="1:5">
      <c r="A89" s="68" t="s">
        <v>74</v>
      </c>
      <c r="B89" s="93">
        <v>0</v>
      </c>
      <c r="C89" s="41"/>
      <c r="D89" s="93">
        <v>0</v>
      </c>
      <c r="E89" s="57"/>
    </row>
    <row r="90" spans="1:5">
      <c r="A90" s="68" t="s">
        <v>75</v>
      </c>
      <c r="B90" s="93">
        <v>0</v>
      </c>
      <c r="C90" s="41"/>
      <c r="D90" s="93">
        <v>0</v>
      </c>
      <c r="E90" s="57"/>
    </row>
    <row r="91" spans="1:5">
      <c r="A91" s="38" t="s">
        <v>76</v>
      </c>
      <c r="B91" s="93">
        <v>0</v>
      </c>
      <c r="C91" s="41"/>
      <c r="D91" s="93">
        <v>0</v>
      </c>
      <c r="E91" s="57"/>
    </row>
    <row r="92" spans="1:5">
      <c r="A92" s="38" t="s">
        <v>77</v>
      </c>
      <c r="B92" s="94">
        <f>SUM(B78:B91)</f>
        <v>151036436.1336</v>
      </c>
      <c r="C92" s="95"/>
      <c r="D92" s="94">
        <f>SUM(D78:D91)</f>
        <v>272421530</v>
      </c>
      <c r="E92" s="57"/>
    </row>
    <row r="93" spans="1:5">
      <c r="A93" s="38"/>
      <c r="B93" s="96"/>
      <c r="C93" s="96"/>
      <c r="D93" s="96"/>
      <c r="E93" s="57"/>
    </row>
    <row r="94" spans="1:5">
      <c r="A94" s="38" t="s">
        <v>78</v>
      </c>
      <c r="B94" s="99">
        <f>B75+B92</f>
        <v>187658017.83359998</v>
      </c>
      <c r="C94" s="95"/>
      <c r="D94" s="99">
        <f>D75+D92</f>
        <v>308666733.69999999</v>
      </c>
      <c r="E94" s="57"/>
    </row>
    <row r="95" spans="1:5">
      <c r="A95" s="38"/>
      <c r="B95" s="41"/>
      <c r="C95" s="41"/>
      <c r="D95" s="41"/>
      <c r="E95" s="57"/>
    </row>
    <row r="96" spans="1:5">
      <c r="A96" s="38" t="s">
        <v>79</v>
      </c>
      <c r="B96" s="41"/>
      <c r="C96" s="41"/>
      <c r="D96" s="41"/>
      <c r="E96" s="57"/>
    </row>
    <row r="97" spans="1:5">
      <c r="A97" s="38" t="s">
        <v>80</v>
      </c>
      <c r="B97" s="93">
        <v>100000</v>
      </c>
      <c r="C97" s="41"/>
      <c r="D97" s="93">
        <v>100000</v>
      </c>
      <c r="E97" s="57"/>
    </row>
    <row r="98" spans="1:5">
      <c r="A98" s="38" t="s">
        <v>81</v>
      </c>
      <c r="B98" s="93">
        <v>0</v>
      </c>
      <c r="C98" s="41"/>
      <c r="D98" s="93">
        <v>0</v>
      </c>
      <c r="E98" s="57"/>
    </row>
    <row r="99" spans="1:5">
      <c r="A99" s="38" t="s">
        <v>82</v>
      </c>
      <c r="B99" s="93">
        <v>0</v>
      </c>
      <c r="C99" s="41"/>
      <c r="D99" s="93">
        <v>0</v>
      </c>
      <c r="E99" s="57"/>
    </row>
    <row r="100" spans="1:5">
      <c r="A100" s="38" t="s">
        <v>83</v>
      </c>
      <c r="B100" s="34"/>
      <c r="C100" s="41"/>
      <c r="D100" s="41"/>
      <c r="E100" s="57"/>
    </row>
    <row r="101" spans="1:5">
      <c r="A101" s="68" t="s">
        <v>84</v>
      </c>
      <c r="B101" s="93">
        <v>0</v>
      </c>
      <c r="C101" s="41"/>
      <c r="D101" s="93">
        <v>0</v>
      </c>
      <c r="E101" s="57"/>
    </row>
    <row r="102" spans="1:5">
      <c r="A102" s="68" t="s">
        <v>85</v>
      </c>
      <c r="B102" s="93">
        <v>0</v>
      </c>
      <c r="C102" s="41"/>
      <c r="D102" s="93">
        <v>0</v>
      </c>
      <c r="E102" s="57"/>
    </row>
    <row r="103" spans="1:5">
      <c r="A103" s="68" t="s">
        <v>83</v>
      </c>
      <c r="B103" s="93">
        <v>0</v>
      </c>
      <c r="C103" s="41"/>
      <c r="D103" s="93">
        <v>0</v>
      </c>
      <c r="E103" s="57"/>
    </row>
    <row r="104" spans="1:5">
      <c r="A104" s="68" t="s">
        <v>86</v>
      </c>
      <c r="B104" s="93">
        <v>0</v>
      </c>
      <c r="C104" s="41"/>
      <c r="D104" s="93">
        <v>0</v>
      </c>
      <c r="E104" s="57"/>
    </row>
    <row r="105" spans="1:5">
      <c r="A105" s="38" t="s">
        <v>87</v>
      </c>
      <c r="B105" s="93">
        <f>D105+D106</f>
        <v>29223089.300000001</v>
      </c>
      <c r="C105" s="41"/>
      <c r="D105" s="93">
        <v>27721758.100000001</v>
      </c>
      <c r="E105" s="57"/>
    </row>
    <row r="106" spans="1:5">
      <c r="A106" s="38" t="s">
        <v>88</v>
      </c>
      <c r="B106" s="100">
        <f>+'Pasqyra e perfom. (natyra)'!B57</f>
        <v>7891730.6500000004</v>
      </c>
      <c r="C106" s="41"/>
      <c r="D106" s="93">
        <v>1501331.2</v>
      </c>
      <c r="E106" s="57"/>
    </row>
    <row r="107" spans="1:5" ht="18" customHeight="1">
      <c r="A107" s="38" t="s">
        <v>89</v>
      </c>
      <c r="B107" s="47">
        <f>SUM(B97:B106)</f>
        <v>37214819.950000003</v>
      </c>
      <c r="C107" s="48"/>
      <c r="D107" s="47">
        <f>SUM(D97:D106)</f>
        <v>29323089.300000001</v>
      </c>
      <c r="E107" s="57"/>
    </row>
    <row r="108" spans="1:5">
      <c r="A108" s="40" t="s">
        <v>90</v>
      </c>
      <c r="B108" s="93"/>
      <c r="C108" s="41"/>
      <c r="D108" s="93"/>
      <c r="E108" s="57"/>
    </row>
    <row r="109" spans="1:5">
      <c r="A109" s="38" t="s">
        <v>91</v>
      </c>
      <c r="B109" s="99">
        <f>SUM(B107:B108)</f>
        <v>37214819.950000003</v>
      </c>
      <c r="C109" s="95"/>
      <c r="D109" s="99">
        <f>SUM(D107:D108)</f>
        <v>29323089.300000001</v>
      </c>
      <c r="E109" s="57"/>
    </row>
    <row r="110" spans="1:5">
      <c r="A110" s="38"/>
      <c r="B110" s="41"/>
      <c r="C110" s="41"/>
      <c r="D110" s="41"/>
      <c r="E110" s="57"/>
    </row>
    <row r="111" spans="1:5">
      <c r="A111" s="101" t="s">
        <v>92</v>
      </c>
      <c r="B111" s="97">
        <f>B94+B109</f>
        <v>224872837.78359997</v>
      </c>
      <c r="C111" s="95"/>
      <c r="D111" s="97">
        <f>D94+D109</f>
        <v>337989823</v>
      </c>
      <c r="E111" s="57"/>
    </row>
    <row r="112" spans="1:5">
      <c r="A112" s="102"/>
      <c r="B112" s="103"/>
      <c r="C112" s="103"/>
      <c r="D112" s="103"/>
      <c r="E112" s="103"/>
    </row>
    <row r="113" spans="1:5">
      <c r="A113" s="58" t="s">
        <v>93</v>
      </c>
      <c r="B113" s="61">
        <f>B57-B111</f>
        <v>0.21640002727508545</v>
      </c>
      <c r="C113" s="104"/>
      <c r="D113" s="104">
        <f>D57-D111</f>
        <v>0</v>
      </c>
      <c r="E113" s="85"/>
    </row>
    <row r="114" spans="1:5">
      <c r="A114" s="85"/>
      <c r="B114" s="85"/>
      <c r="C114" s="85"/>
      <c r="D114" s="85"/>
      <c r="E114" s="85"/>
    </row>
    <row r="115" spans="1:5">
      <c r="A115" s="85"/>
      <c r="B115" s="85"/>
      <c r="C115" s="85"/>
      <c r="D115" s="85"/>
      <c r="E115" s="85"/>
    </row>
    <row r="116" spans="1:5" ht="30" customHeight="1">
      <c r="A116" s="239" t="s">
        <v>94</v>
      </c>
      <c r="B116" s="239"/>
      <c r="C116" s="239"/>
      <c r="D116" s="239"/>
      <c r="E116" s="85"/>
    </row>
    <row r="117" spans="1:5">
      <c r="A117" s="85"/>
      <c r="B117" s="85"/>
      <c r="C117" s="85"/>
      <c r="D117" s="85"/>
      <c r="E117" s="85"/>
    </row>
    <row r="118" spans="1:5">
      <c r="A118" s="85"/>
      <c r="B118" s="85"/>
      <c r="C118" s="85"/>
      <c r="D118" s="85"/>
      <c r="E118" s="85"/>
    </row>
    <row r="119" spans="1:5">
      <c r="A119" s="85"/>
      <c r="B119" s="85"/>
      <c r="C119" s="85"/>
      <c r="D119" s="85"/>
      <c r="E119" s="85"/>
    </row>
    <row r="120" spans="1:5">
      <c r="A120" s="85"/>
      <c r="B120" s="85"/>
      <c r="C120" s="85"/>
      <c r="D120" s="85"/>
      <c r="E120" s="85"/>
    </row>
    <row r="121" spans="1:5">
      <c r="A121" s="85"/>
      <c r="B121" s="85"/>
      <c r="C121" s="85"/>
      <c r="D121" s="85"/>
      <c r="E121" s="85"/>
    </row>
    <row r="122" spans="1:5">
      <c r="A122" s="85"/>
      <c r="B122" s="85"/>
      <c r="C122" s="85"/>
      <c r="D122" s="85"/>
      <c r="E122" s="85"/>
    </row>
    <row r="123" spans="1:5">
      <c r="A123" s="85"/>
      <c r="B123" s="103"/>
      <c r="C123" s="103"/>
      <c r="D123" s="103"/>
      <c r="E123" s="103"/>
    </row>
    <row r="124" spans="1:5">
      <c r="A124" s="85"/>
      <c r="B124" s="103"/>
      <c r="C124" s="103"/>
      <c r="D124" s="103"/>
      <c r="E124" s="103"/>
    </row>
    <row r="125" spans="1:5">
      <c r="A125" s="85"/>
      <c r="B125" s="103"/>
      <c r="C125" s="103"/>
      <c r="D125" s="103"/>
      <c r="E125" s="103"/>
    </row>
    <row r="126" spans="1:5">
      <c r="A126" s="85"/>
      <c r="B126" s="103"/>
      <c r="C126" s="103"/>
      <c r="D126" s="103"/>
      <c r="E126" s="103"/>
    </row>
    <row r="127" spans="1:5">
      <c r="A127" s="85"/>
      <c r="B127" s="103"/>
      <c r="C127" s="103"/>
      <c r="D127" s="103"/>
      <c r="E127" s="103"/>
    </row>
    <row r="128" spans="1:5">
      <c r="A128" s="85"/>
      <c r="B128" s="103"/>
      <c r="C128" s="103"/>
      <c r="D128" s="103"/>
      <c r="E128" s="103"/>
    </row>
  </sheetData>
  <mergeCells count="1">
    <mergeCell ref="A116:D116"/>
  </mergeCells>
  <pageMargins left="0.31458333333333299" right="0.196527777777778" top="0.51180555555555596" bottom="0.43263888888888902" header="0.31458333333333299" footer="0.196527777777778"/>
  <pageSetup paperSize="9" scale="83" orientation="portrait"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E65"/>
  <sheetViews>
    <sheetView tabSelected="1" topLeftCell="A34" zoomScale="80" zoomScaleNormal="80" workbookViewId="0">
      <selection activeCell="B47" sqref="B47"/>
    </sheetView>
  </sheetViews>
  <sheetFormatPr defaultColWidth="9.140625" defaultRowHeight="15"/>
  <cols>
    <col min="1" max="1" width="103.42578125" style="31" customWidth="1"/>
    <col min="2" max="2" width="15.7109375" style="64" customWidth="1"/>
    <col min="3" max="3" width="2.7109375" style="64" customWidth="1"/>
    <col min="4" max="4" width="15.7109375" style="64" customWidth="1"/>
    <col min="5" max="5" width="9.140625" style="64" customWidth="1"/>
    <col min="6" max="6" width="26.140625" style="31" customWidth="1"/>
    <col min="7" max="7" width="15.28515625" style="31" customWidth="1"/>
    <col min="8" max="8" width="12.140625" style="31" bestFit="1" customWidth="1"/>
    <col min="9" max="9" width="9.140625" style="31"/>
    <col min="10" max="10" width="11.7109375" style="31" customWidth="1"/>
    <col min="11" max="16384" width="9.140625" style="31"/>
  </cols>
  <sheetData>
    <row r="1" spans="1:5">
      <c r="A1" s="2" t="str">
        <f>'Paqyra e pozicionit financiar'!A1</f>
        <v>Pasqyrat financiare te vitit 2024</v>
      </c>
    </row>
    <row r="2" spans="1:5">
      <c r="A2" s="130" t="str">
        <f>'Paqyra e pozicionit financiar'!A2</f>
        <v>DOLPHIN GROUP shpk</v>
      </c>
    </row>
    <row r="3" spans="1:5">
      <c r="A3" s="130" t="str">
        <f>'Paqyra e pozicionit financiar'!A3</f>
        <v>L96418203J</v>
      </c>
    </row>
    <row r="4" spans="1:5">
      <c r="A4" s="3" t="s">
        <v>8</v>
      </c>
    </row>
    <row r="5" spans="1:5">
      <c r="A5" s="2" t="s">
        <v>95</v>
      </c>
      <c r="B5" s="31"/>
      <c r="C5" s="31"/>
      <c r="D5" s="31"/>
      <c r="E5" s="31"/>
    </row>
    <row r="6" spans="1:5">
      <c r="A6" s="33"/>
      <c r="B6" s="35" t="s">
        <v>10</v>
      </c>
      <c r="C6" s="35"/>
      <c r="D6" s="35" t="s">
        <v>10</v>
      </c>
      <c r="E6" s="35"/>
    </row>
    <row r="7" spans="1:5">
      <c r="A7" s="33"/>
      <c r="B7" s="35" t="s">
        <v>11</v>
      </c>
      <c r="C7" s="35"/>
      <c r="D7" s="35" t="s">
        <v>12</v>
      </c>
      <c r="E7" s="35"/>
    </row>
    <row r="8" spans="1:5">
      <c r="A8" s="37"/>
      <c r="B8" s="33"/>
      <c r="C8" s="33"/>
      <c r="D8" s="33"/>
      <c r="E8" s="33"/>
    </row>
    <row r="9" spans="1:5">
      <c r="A9" s="38" t="s">
        <v>96</v>
      </c>
      <c r="B9" s="65"/>
      <c r="C9" s="66"/>
      <c r="D9" s="65"/>
      <c r="E9" s="67"/>
    </row>
    <row r="10" spans="1:5">
      <c r="A10" s="68" t="s">
        <v>97</v>
      </c>
      <c r="B10" s="69">
        <v>127933484</v>
      </c>
      <c r="C10" s="66"/>
      <c r="D10" s="69">
        <v>4847087</v>
      </c>
      <c r="E10" s="67"/>
    </row>
    <row r="11" spans="1:5">
      <c r="A11" s="68" t="s">
        <v>319</v>
      </c>
      <c r="B11" s="69">
        <v>0</v>
      </c>
      <c r="C11" s="66"/>
      <c r="D11" s="69">
        <v>2844565</v>
      </c>
      <c r="E11" s="67"/>
    </row>
    <row r="12" spans="1:5">
      <c r="A12" s="68" t="s">
        <v>98</v>
      </c>
      <c r="B12" s="69">
        <v>0</v>
      </c>
      <c r="C12" s="66"/>
      <c r="D12" s="69">
        <v>0</v>
      </c>
      <c r="E12" s="67"/>
    </row>
    <row r="13" spans="1:5">
      <c r="A13" s="68" t="s">
        <v>99</v>
      </c>
      <c r="B13" s="69">
        <v>0</v>
      </c>
      <c r="C13" s="66"/>
      <c r="D13" s="69">
        <v>0</v>
      </c>
      <c r="E13" s="67"/>
    </row>
    <row r="14" spans="1:5">
      <c r="A14" s="68" t="s">
        <v>100</v>
      </c>
      <c r="B14" s="69">
        <v>0</v>
      </c>
      <c r="C14" s="66"/>
      <c r="D14" s="69">
        <v>0</v>
      </c>
      <c r="E14" s="67"/>
    </row>
    <row r="15" spans="1:5">
      <c r="A15" s="38" t="s">
        <v>101</v>
      </c>
      <c r="B15" s="69">
        <v>85348567</v>
      </c>
      <c r="C15" s="66"/>
      <c r="D15" s="69">
        <v>38341185</v>
      </c>
      <c r="E15" s="67"/>
    </row>
    <row r="16" spans="1:5">
      <c r="A16" s="38" t="s">
        <v>101</v>
      </c>
      <c r="B16" s="69">
        <v>-107786444</v>
      </c>
      <c r="C16" s="66"/>
      <c r="D16" s="69">
        <v>0</v>
      </c>
      <c r="E16" s="67"/>
    </row>
    <row r="17" spans="1:5">
      <c r="A17" s="38" t="s">
        <v>102</v>
      </c>
      <c r="B17" s="69">
        <v>0</v>
      </c>
      <c r="C17" s="66"/>
      <c r="D17" s="69">
        <v>0</v>
      </c>
      <c r="E17" s="67"/>
    </row>
    <row r="18" spans="1:5">
      <c r="A18" s="38" t="s">
        <v>103</v>
      </c>
      <c r="B18" s="65"/>
      <c r="C18" s="66"/>
      <c r="D18" s="65"/>
      <c r="E18" s="67"/>
    </row>
    <row r="19" spans="1:5">
      <c r="A19" s="68" t="s">
        <v>103</v>
      </c>
      <c r="B19" s="69">
        <v>-79657689</v>
      </c>
      <c r="C19" s="66"/>
      <c r="D19" s="69">
        <v>-37937563</v>
      </c>
      <c r="E19" s="67"/>
    </row>
    <row r="20" spans="1:5">
      <c r="A20" s="68" t="s">
        <v>104</v>
      </c>
      <c r="B20" s="69">
        <v>-1175690</v>
      </c>
      <c r="C20" s="66"/>
      <c r="D20" s="69">
        <v>-2405797</v>
      </c>
      <c r="E20" s="67"/>
    </row>
    <row r="21" spans="1:5">
      <c r="A21" s="38" t="s">
        <v>105</v>
      </c>
      <c r="B21" s="65"/>
      <c r="C21" s="66"/>
      <c r="D21" s="65"/>
      <c r="E21" s="67"/>
    </row>
    <row r="22" spans="1:5">
      <c r="A22" s="68" t="s">
        <v>106</v>
      </c>
      <c r="B22" s="69">
        <v>-3731351</v>
      </c>
      <c r="C22" s="66"/>
      <c r="D22" s="69">
        <v>-2748181</v>
      </c>
      <c r="E22" s="67"/>
    </row>
    <row r="23" spans="1:5">
      <c r="A23" s="68" t="s">
        <v>107</v>
      </c>
      <c r="B23" s="69">
        <v>-623136</v>
      </c>
      <c r="C23" s="66"/>
      <c r="D23" s="69">
        <v>-458946</v>
      </c>
      <c r="E23" s="67"/>
    </row>
    <row r="24" spans="1:5">
      <c r="A24" s="68" t="s">
        <v>108</v>
      </c>
      <c r="B24" s="69">
        <v>0</v>
      </c>
      <c r="C24" s="66"/>
      <c r="D24" s="69">
        <v>0</v>
      </c>
      <c r="E24" s="67"/>
    </row>
    <row r="25" spans="1:5">
      <c r="A25" s="38" t="s">
        <v>109</v>
      </c>
      <c r="B25" s="69">
        <v>0</v>
      </c>
      <c r="C25" s="66"/>
      <c r="D25" s="69">
        <v>0</v>
      </c>
      <c r="E25" s="67"/>
    </row>
    <row r="26" spans="1:5">
      <c r="A26" s="38" t="s">
        <v>110</v>
      </c>
      <c r="B26" s="69">
        <v>-1006457</v>
      </c>
      <c r="C26" s="66"/>
      <c r="D26" s="69">
        <v>-222243</v>
      </c>
      <c r="E26" s="67"/>
    </row>
    <row r="27" spans="1:5">
      <c r="A27" s="38" t="s">
        <v>111</v>
      </c>
      <c r="B27" s="220">
        <v>-9039460</v>
      </c>
      <c r="C27" s="66"/>
      <c r="D27" s="69">
        <v>-357124</v>
      </c>
      <c r="E27" s="67"/>
    </row>
    <row r="28" spans="1:5">
      <c r="A28" s="38" t="s">
        <v>112</v>
      </c>
      <c r="B28" s="65"/>
      <c r="C28" s="66"/>
      <c r="D28" s="65"/>
      <c r="E28" s="67"/>
    </row>
    <row r="29" spans="1:5" ht="15" customHeight="1">
      <c r="A29" s="68" t="s">
        <v>113</v>
      </c>
      <c r="B29" s="69">
        <v>0</v>
      </c>
      <c r="C29" s="66"/>
      <c r="D29" s="69">
        <v>0</v>
      </c>
      <c r="E29" s="67"/>
    </row>
    <row r="30" spans="1:5" ht="15" customHeight="1">
      <c r="A30" s="68" t="s">
        <v>114</v>
      </c>
      <c r="B30" s="69">
        <v>0</v>
      </c>
      <c r="C30" s="66"/>
      <c r="D30" s="69">
        <v>0</v>
      </c>
      <c r="E30" s="67"/>
    </row>
    <row r="31" spans="1:5" ht="15" customHeight="1">
      <c r="A31" s="68" t="s">
        <v>115</v>
      </c>
      <c r="B31" s="69">
        <v>0</v>
      </c>
      <c r="C31" s="66"/>
      <c r="D31" s="69">
        <v>0</v>
      </c>
      <c r="E31" s="67"/>
    </row>
    <row r="32" spans="1:5" ht="15" customHeight="1">
      <c r="A32" s="68" t="s">
        <v>116</v>
      </c>
      <c r="B32" s="69">
        <v>0</v>
      </c>
      <c r="C32" s="66"/>
      <c r="D32" s="69">
        <v>0</v>
      </c>
      <c r="E32" s="67"/>
    </row>
    <row r="33" spans="1:5" ht="15" customHeight="1">
      <c r="A33" s="68" t="s">
        <v>117</v>
      </c>
      <c r="B33" s="69">
        <v>0</v>
      </c>
      <c r="C33" s="66"/>
      <c r="D33" s="69">
        <v>0</v>
      </c>
      <c r="E33" s="67"/>
    </row>
    <row r="34" spans="1:5" ht="15" customHeight="1">
      <c r="A34" s="68" t="s">
        <v>118</v>
      </c>
      <c r="B34" s="69">
        <v>0</v>
      </c>
      <c r="C34" s="66"/>
      <c r="D34" s="69">
        <v>0</v>
      </c>
      <c r="E34" s="67"/>
    </row>
    <row r="35" spans="1:5">
      <c r="A35" s="38" t="s">
        <v>119</v>
      </c>
      <c r="B35" s="69">
        <v>0</v>
      </c>
      <c r="C35" s="66"/>
      <c r="D35" s="69">
        <v>0</v>
      </c>
      <c r="E35" s="67"/>
    </row>
    <row r="36" spans="1:5">
      <c r="A36" s="38" t="s">
        <v>120</v>
      </c>
      <c r="B36" s="65"/>
      <c r="C36" s="66"/>
      <c r="D36" s="65"/>
      <c r="E36" s="67"/>
    </row>
    <row r="37" spans="1:5">
      <c r="A37" s="68" t="s">
        <v>121</v>
      </c>
      <c r="B37" s="69">
        <v>0</v>
      </c>
      <c r="C37" s="66"/>
      <c r="D37" s="69">
        <v>0</v>
      </c>
      <c r="E37" s="67"/>
    </row>
    <row r="38" spans="1:5">
      <c r="A38" s="68" t="s">
        <v>122</v>
      </c>
      <c r="B38" s="69">
        <v>0</v>
      </c>
      <c r="C38" s="66"/>
      <c r="D38" s="69">
        <v>0</v>
      </c>
      <c r="E38" s="67"/>
    </row>
    <row r="39" spans="1:5">
      <c r="A39" s="68" t="s">
        <v>123</v>
      </c>
      <c r="B39" s="69">
        <v>-213644</v>
      </c>
      <c r="C39" s="66"/>
      <c r="D39" s="69">
        <v>-136711</v>
      </c>
      <c r="E39" s="67"/>
    </row>
    <row r="40" spans="1:5">
      <c r="A40" s="38" t="s">
        <v>124</v>
      </c>
      <c r="B40" s="69">
        <v>0</v>
      </c>
      <c r="C40" s="66"/>
      <c r="D40" s="69">
        <v>0</v>
      </c>
      <c r="E40" s="67"/>
    </row>
    <row r="41" spans="1:5">
      <c r="A41" s="70" t="s">
        <v>125</v>
      </c>
      <c r="B41" s="69">
        <v>-763791</v>
      </c>
      <c r="C41" s="66"/>
      <c r="D41" s="69">
        <v>0</v>
      </c>
      <c r="E41" s="67"/>
    </row>
    <row r="42" spans="1:5">
      <c r="A42" s="38" t="s">
        <v>126</v>
      </c>
      <c r="B42" s="71">
        <f>SUM(B9:B41)</f>
        <v>9284389</v>
      </c>
      <c r="C42" s="26"/>
      <c r="D42" s="71">
        <f>SUM(D9:D41)</f>
        <v>1766272</v>
      </c>
      <c r="E42" s="67"/>
    </row>
    <row r="43" spans="1:5">
      <c r="A43" s="38" t="s">
        <v>127</v>
      </c>
      <c r="B43" s="26"/>
      <c r="C43" s="26"/>
      <c r="D43" s="26"/>
      <c r="E43" s="67"/>
    </row>
    <row r="44" spans="1:5">
      <c r="A44" s="68" t="s">
        <v>128</v>
      </c>
      <c r="B44" s="69">
        <f>-B42*0.15</f>
        <v>-1392658.3499999999</v>
      </c>
      <c r="C44" s="66"/>
      <c r="D44" s="69">
        <f>-D42*0.15</f>
        <v>-264940.79999999999</v>
      </c>
      <c r="E44" s="67"/>
    </row>
    <row r="45" spans="1:5">
      <c r="A45" s="68" t="s">
        <v>129</v>
      </c>
      <c r="B45" s="69">
        <v>0</v>
      </c>
      <c r="C45" s="66"/>
      <c r="D45" s="69">
        <v>0</v>
      </c>
      <c r="E45" s="67"/>
    </row>
    <row r="46" spans="1:5">
      <c r="A46" s="68" t="s">
        <v>130</v>
      </c>
      <c r="B46" s="69">
        <v>0</v>
      </c>
      <c r="C46" s="66"/>
      <c r="D46" s="69">
        <v>0</v>
      </c>
      <c r="E46" s="67"/>
    </row>
    <row r="47" spans="1:5">
      <c r="A47" s="38" t="s">
        <v>131</v>
      </c>
      <c r="B47" s="71">
        <f>SUM(B42:B46)</f>
        <v>7891730.6500000004</v>
      </c>
      <c r="C47" s="26"/>
      <c r="D47" s="71">
        <f>SUM(D42:D46)</f>
        <v>1501331.2</v>
      </c>
      <c r="E47" s="67"/>
    </row>
    <row r="48" spans="1:5">
      <c r="A48" s="72"/>
      <c r="B48" s="73"/>
      <c r="C48" s="73"/>
      <c r="D48" s="73"/>
      <c r="E48" s="67"/>
    </row>
    <row r="49" spans="1:5">
      <c r="A49" s="7" t="s">
        <v>132</v>
      </c>
      <c r="B49" s="74"/>
      <c r="C49" s="74"/>
      <c r="D49" s="74"/>
      <c r="E49" s="67"/>
    </row>
    <row r="50" spans="1:5">
      <c r="A50" s="68" t="s">
        <v>133</v>
      </c>
      <c r="B50" s="75">
        <v>0</v>
      </c>
      <c r="C50" s="74"/>
      <c r="D50" s="75">
        <v>0</v>
      </c>
      <c r="E50" s="67"/>
    </row>
    <row r="51" spans="1:5">
      <c r="A51" s="68" t="s">
        <v>134</v>
      </c>
      <c r="B51" s="75">
        <v>0</v>
      </c>
      <c r="C51" s="74"/>
      <c r="D51" s="75">
        <v>0</v>
      </c>
      <c r="E51" s="67"/>
    </row>
    <row r="52" spans="1:5">
      <c r="A52" s="68" t="s">
        <v>135</v>
      </c>
      <c r="B52" s="75">
        <v>0</v>
      </c>
      <c r="C52" s="74"/>
      <c r="D52" s="75">
        <v>0</v>
      </c>
      <c r="E52" s="67"/>
    </row>
    <row r="53" spans="1:5" ht="15" customHeight="1">
      <c r="A53" s="68" t="s">
        <v>136</v>
      </c>
      <c r="B53" s="75">
        <v>0</v>
      </c>
      <c r="C53" s="74"/>
      <c r="D53" s="75">
        <v>0</v>
      </c>
      <c r="E53" s="67"/>
    </row>
    <row r="54" spans="1:5">
      <c r="A54" s="76" t="s">
        <v>137</v>
      </c>
      <c r="B54" s="75">
        <v>0</v>
      </c>
      <c r="C54" s="74"/>
      <c r="D54" s="75">
        <v>0</v>
      </c>
      <c r="E54" s="67"/>
    </row>
    <row r="55" spans="1:5">
      <c r="A55" s="7" t="s">
        <v>138</v>
      </c>
      <c r="B55" s="77">
        <f>SUM(B50:B54)</f>
        <v>0</v>
      </c>
      <c r="C55" s="78"/>
      <c r="D55" s="77">
        <f>SUM(D50:D54)</f>
        <v>0</v>
      </c>
      <c r="E55" s="67"/>
    </row>
    <row r="56" spans="1:5">
      <c r="A56" s="79"/>
      <c r="B56" s="13"/>
      <c r="C56" s="13"/>
      <c r="D56" s="13"/>
      <c r="E56" s="67"/>
    </row>
    <row r="57" spans="1:5">
      <c r="A57" s="7" t="s">
        <v>139</v>
      </c>
      <c r="B57" s="15">
        <f>B47+B55</f>
        <v>7891730.6500000004</v>
      </c>
      <c r="C57" s="80"/>
      <c r="D57" s="15">
        <f>D47+D55</f>
        <v>1501331.2</v>
      </c>
      <c r="E57" s="67"/>
    </row>
    <row r="58" spans="1:5">
      <c r="A58" s="79"/>
      <c r="B58" s="13"/>
      <c r="C58" s="13"/>
      <c r="D58" s="13"/>
      <c r="E58" s="81"/>
    </row>
    <row r="59" spans="1:5">
      <c r="A59" s="82" t="s">
        <v>140</v>
      </c>
      <c r="B59" s="13"/>
      <c r="C59" s="13"/>
      <c r="D59" s="13"/>
      <c r="E59" s="83"/>
    </row>
    <row r="60" spans="1:5">
      <c r="A60" s="79" t="s">
        <v>141</v>
      </c>
      <c r="B60" s="69">
        <v>0</v>
      </c>
      <c r="C60" s="65"/>
      <c r="D60" s="69">
        <v>0</v>
      </c>
      <c r="E60" s="83"/>
    </row>
    <row r="61" spans="1:5">
      <c r="A61" s="79" t="s">
        <v>142</v>
      </c>
      <c r="B61" s="69">
        <v>0</v>
      </c>
      <c r="C61" s="65"/>
      <c r="D61" s="69">
        <v>0</v>
      </c>
      <c r="E61" s="83"/>
    </row>
    <row r="62" spans="1:5">
      <c r="A62" s="84"/>
      <c r="B62" s="83"/>
      <c r="C62" s="83"/>
      <c r="D62" s="83"/>
      <c r="E62" s="83"/>
    </row>
    <row r="63" spans="1:5">
      <c r="A63" s="84"/>
      <c r="B63" s="83"/>
      <c r="C63" s="83"/>
      <c r="D63" s="83"/>
      <c r="E63" s="83"/>
    </row>
    <row r="64" spans="1:5">
      <c r="A64" s="85" t="s">
        <v>143</v>
      </c>
      <c r="B64" s="83"/>
      <c r="C64" s="83"/>
      <c r="D64" s="83"/>
      <c r="E64" s="83"/>
    </row>
    <row r="65" spans="1:5">
      <c r="A65" s="86"/>
      <c r="B65" s="87"/>
      <c r="C65" s="87"/>
      <c r="D65" s="87"/>
      <c r="E65" s="87"/>
    </row>
  </sheetData>
  <pageMargins left="0.39305555555555599" right="0.35416666666666702" top="0.74791666666666701" bottom="0.47222222222222199" header="0.31458333333333299" footer="0.31458333333333299"/>
  <pageSetup scale="71" orientation="portrait" r:id="rId1"/>
</worksheet>
</file>

<file path=xl/worksheets/sheet4.xml><?xml version="1.0" encoding="utf-8"?>
<worksheet xmlns="http://schemas.openxmlformats.org/spreadsheetml/2006/main" xmlns:r="http://schemas.openxmlformats.org/officeDocument/2006/relationships">
  <sheetPr>
    <tabColor theme="4" tint="0.59999389629810485"/>
    <pageSetUpPr fitToPage="1"/>
  </sheetPr>
  <dimension ref="A1:G75"/>
  <sheetViews>
    <sheetView topLeftCell="A5" zoomScale="90" zoomScaleNormal="90" workbookViewId="0">
      <selection activeCell="B34" sqref="B34"/>
    </sheetView>
  </sheetViews>
  <sheetFormatPr defaultColWidth="9.140625" defaultRowHeight="15"/>
  <cols>
    <col min="1" max="1" width="90.140625" style="31" customWidth="1"/>
    <col min="2" max="2" width="15.7109375" style="31" customWidth="1"/>
    <col min="3" max="3" width="5" style="31" customWidth="1"/>
    <col min="4" max="4" width="15.7109375" style="32" customWidth="1"/>
    <col min="5" max="5" width="11.5703125" style="31" customWidth="1"/>
    <col min="6" max="6" width="13.140625" style="32" customWidth="1"/>
    <col min="7" max="7" width="14" style="31" customWidth="1"/>
    <col min="8" max="16384" width="9.140625" style="31"/>
  </cols>
  <sheetData>
    <row r="1" spans="1:6">
      <c r="A1" s="2" t="str">
        <f>'Paqyra e pozicionit financiar'!A1</f>
        <v>Pasqyrat financiare te vitit 2024</v>
      </c>
    </row>
    <row r="2" spans="1:6">
      <c r="A2" s="130" t="str">
        <f>'Paqyra e pozicionit financiar'!A2</f>
        <v>DOLPHIN GROUP shpk</v>
      </c>
    </row>
    <row r="3" spans="1:6">
      <c r="A3" s="130" t="str">
        <f>'Paqyra e pozicionit financiar'!A3</f>
        <v>L96418203J</v>
      </c>
    </row>
    <row r="4" spans="1:6">
      <c r="A4" s="3" t="s">
        <v>8</v>
      </c>
    </row>
    <row r="5" spans="1:6">
      <c r="A5" s="2" t="s">
        <v>144</v>
      </c>
      <c r="B5" s="33"/>
      <c r="C5" s="33"/>
      <c r="D5" s="34"/>
    </row>
    <row r="6" spans="1:6">
      <c r="A6" s="3"/>
      <c r="B6" s="33"/>
      <c r="C6" s="33"/>
      <c r="D6" s="34"/>
    </row>
    <row r="7" spans="1:6">
      <c r="A7" s="240"/>
      <c r="B7" s="35" t="s">
        <v>10</v>
      </c>
      <c r="C7" s="35"/>
      <c r="D7" s="36" t="s">
        <v>10</v>
      </c>
    </row>
    <row r="8" spans="1:6" ht="14.1" customHeight="1">
      <c r="A8" s="240"/>
      <c r="B8" s="35" t="s">
        <v>11</v>
      </c>
      <c r="C8" s="35"/>
      <c r="D8" s="36" t="s">
        <v>12</v>
      </c>
    </row>
    <row r="9" spans="1:6" ht="14.1" customHeight="1">
      <c r="A9" s="37"/>
      <c r="B9" s="33"/>
      <c r="C9" s="33"/>
      <c r="D9" s="34"/>
    </row>
    <row r="10" spans="1:6" ht="14.1" customHeight="1">
      <c r="A10" s="38" t="s">
        <v>145</v>
      </c>
      <c r="B10" s="39"/>
      <c r="C10" s="39"/>
      <c r="D10" s="34"/>
    </row>
    <row r="11" spans="1:6" ht="14.1" customHeight="1">
      <c r="A11" s="40" t="s">
        <v>146</v>
      </c>
      <c r="B11" s="41">
        <f>+'Pasqyra e perfom. (natyra)'!B42</f>
        <v>9284389</v>
      </c>
      <c r="C11" s="41"/>
      <c r="D11" s="34">
        <v>1766272</v>
      </c>
      <c r="F11" s="42"/>
    </row>
    <row r="12" spans="1:6" ht="14.1" customHeight="1">
      <c r="A12" s="43" t="s">
        <v>147</v>
      </c>
      <c r="B12" s="34">
        <v>0</v>
      </c>
      <c r="C12" s="41"/>
      <c r="D12" s="34">
        <v>0</v>
      </c>
      <c r="F12" s="42"/>
    </row>
    <row r="13" spans="1:6" ht="14.1" customHeight="1">
      <c r="A13" s="44" t="s">
        <v>148</v>
      </c>
      <c r="B13" s="34">
        <v>0</v>
      </c>
      <c r="C13" s="41"/>
      <c r="D13" s="34">
        <v>0</v>
      </c>
      <c r="F13" s="42"/>
    </row>
    <row r="14" spans="1:6" ht="14.1" customHeight="1">
      <c r="A14" s="44" t="s">
        <v>149</v>
      </c>
      <c r="B14" s="34">
        <v>0</v>
      </c>
      <c r="C14" s="41"/>
      <c r="D14" s="34">
        <v>0</v>
      </c>
      <c r="F14" s="45"/>
    </row>
    <row r="15" spans="1:6">
      <c r="A15" s="46" t="s">
        <v>110</v>
      </c>
      <c r="B15" s="41">
        <f>-'Pasqyra e perfom. (natyra)'!B26</f>
        <v>1006457</v>
      </c>
      <c r="C15" s="41"/>
      <c r="D15" s="34">
        <v>222243</v>
      </c>
      <c r="F15" s="42"/>
    </row>
    <row r="16" spans="1:6">
      <c r="A16" s="44" t="s">
        <v>109</v>
      </c>
      <c r="B16" s="34">
        <v>0</v>
      </c>
      <c r="C16" s="41"/>
      <c r="D16" s="34">
        <v>0</v>
      </c>
      <c r="F16" s="42"/>
    </row>
    <row r="17" spans="1:6">
      <c r="A17" s="44" t="s">
        <v>150</v>
      </c>
      <c r="B17" s="34">
        <v>0</v>
      </c>
      <c r="C17" s="41"/>
      <c r="D17" s="34">
        <v>0</v>
      </c>
      <c r="F17" s="42"/>
    </row>
    <row r="18" spans="1:6">
      <c r="A18" s="44" t="s">
        <v>151</v>
      </c>
      <c r="B18" s="34">
        <v>0</v>
      </c>
      <c r="C18" s="41"/>
      <c r="D18" s="34">
        <v>0</v>
      </c>
    </row>
    <row r="19" spans="1:6">
      <c r="A19" s="44" t="s">
        <v>152</v>
      </c>
      <c r="B19" s="34">
        <v>0</v>
      </c>
      <c r="C19" s="41"/>
      <c r="D19" s="34">
        <v>0</v>
      </c>
    </row>
    <row r="20" spans="1:6">
      <c r="A20" s="44" t="s">
        <v>153</v>
      </c>
      <c r="B20" s="34">
        <v>0</v>
      </c>
      <c r="C20" s="41"/>
      <c r="D20" s="34">
        <v>0</v>
      </c>
    </row>
    <row r="21" spans="1:6">
      <c r="A21" s="44" t="s">
        <v>154</v>
      </c>
      <c r="B21" s="34">
        <v>0</v>
      </c>
      <c r="C21" s="41"/>
      <c r="D21" s="34">
        <v>0</v>
      </c>
    </row>
    <row r="22" spans="1:6">
      <c r="A22" s="44" t="s">
        <v>155</v>
      </c>
      <c r="B22" s="34">
        <v>0</v>
      </c>
      <c r="C22" s="41"/>
      <c r="D22" s="34">
        <v>0</v>
      </c>
    </row>
    <row r="23" spans="1:6">
      <c r="A23" s="44" t="s">
        <v>155</v>
      </c>
      <c r="B23" s="34">
        <v>0</v>
      </c>
      <c r="C23" s="41"/>
      <c r="D23" s="34">
        <v>0</v>
      </c>
    </row>
    <row r="24" spans="1:6">
      <c r="A24" s="44"/>
      <c r="B24" s="34">
        <v>0</v>
      </c>
      <c r="C24" s="41"/>
      <c r="D24" s="34">
        <v>0</v>
      </c>
    </row>
    <row r="25" spans="1:6" ht="14.1" customHeight="1">
      <c r="A25" s="40" t="s">
        <v>156</v>
      </c>
      <c r="B25" s="34">
        <v>0</v>
      </c>
      <c r="C25" s="41"/>
      <c r="D25" s="34">
        <v>0</v>
      </c>
    </row>
    <row r="26" spans="1:6" ht="14.1" customHeight="1">
      <c r="A26" s="44" t="s">
        <v>157</v>
      </c>
      <c r="B26" s="34">
        <v>0</v>
      </c>
      <c r="C26" s="41"/>
      <c r="D26" s="34">
        <v>0</v>
      </c>
    </row>
    <row r="27" spans="1:6">
      <c r="A27" s="44" t="s">
        <v>158</v>
      </c>
      <c r="B27" s="34">
        <v>0</v>
      </c>
      <c r="C27" s="41"/>
      <c r="D27" s="34">
        <v>0</v>
      </c>
    </row>
    <row r="28" spans="1:6">
      <c r="A28" s="44" t="s">
        <v>159</v>
      </c>
      <c r="B28" s="34">
        <v>0</v>
      </c>
      <c r="C28" s="41"/>
      <c r="D28" s="34">
        <v>0</v>
      </c>
    </row>
    <row r="29" spans="1:6">
      <c r="A29" s="44" t="s">
        <v>155</v>
      </c>
      <c r="B29" s="34">
        <v>0</v>
      </c>
      <c r="C29" s="41"/>
      <c r="D29" s="34">
        <v>0</v>
      </c>
    </row>
    <row r="30" spans="1:6">
      <c r="A30" s="44"/>
      <c r="B30" s="41"/>
      <c r="C30" s="41"/>
      <c r="D30" s="34"/>
    </row>
    <row r="31" spans="1:6" ht="14.1" customHeight="1">
      <c r="A31" s="40" t="s">
        <v>160</v>
      </c>
      <c r="B31" s="34">
        <v>0</v>
      </c>
      <c r="C31" s="41"/>
      <c r="D31" s="34">
        <v>0</v>
      </c>
    </row>
    <row r="32" spans="1:6">
      <c r="A32" s="44" t="s">
        <v>161</v>
      </c>
      <c r="B32" s="41">
        <f>'Paqyra e pozicionit financiar'!D18+'Paqyra e pozicionit financiar'!D19+'Paqyra e pozicionit financiar'!D21-'Paqyra e pozicionit financiar'!B19-'Paqyra e pozicionit financiar'!B21</f>
        <v>101524003</v>
      </c>
      <c r="C32" s="41"/>
      <c r="D32" s="34">
        <v>-7002713</v>
      </c>
    </row>
    <row r="33" spans="1:7" ht="14.25" customHeight="1">
      <c r="A33" s="44" t="s">
        <v>162</v>
      </c>
      <c r="B33" s="34">
        <f>'Paqyra e pozicionit financiar'!D24+'Paqyra e pozicionit financiar'!D25+'Paqyra e pozicionit financiar'!D31-'Paqyra e pozicionit financiar'!B31-'Paqyra e pozicionit financiar'!B30-'Paqyra e pozicionit financiar'!B25-'Paqyra e pozicionit financiar'!B24</f>
        <v>-533288</v>
      </c>
      <c r="C33" s="41"/>
      <c r="D33" s="34">
        <v>-55268113</v>
      </c>
    </row>
    <row r="34" spans="1:7" ht="14.25" customHeight="1">
      <c r="A34" s="44" t="s">
        <v>163</v>
      </c>
      <c r="B34" s="41">
        <f>'Paqyra e pozicionit financiar'!B94-'Paqyra e pozicionit financiar'!D94</f>
        <v>-121008715.8664</v>
      </c>
      <c r="C34" s="41"/>
      <c r="D34" s="34">
        <v>61498491.257499963</v>
      </c>
      <c r="G34" s="32"/>
    </row>
    <row r="35" spans="1:7">
      <c r="A35" s="44" t="s">
        <v>164</v>
      </c>
      <c r="B35" s="34">
        <v>0</v>
      </c>
      <c r="C35" s="41"/>
      <c r="D35" s="34">
        <v>0</v>
      </c>
    </row>
    <row r="36" spans="1:7" ht="14.1" customHeight="1">
      <c r="A36" s="44" t="s">
        <v>165</v>
      </c>
      <c r="B36" s="41">
        <f>'Pasqyra e perfom. (natyra)'!B44</f>
        <v>-1392658.3499999999</v>
      </c>
      <c r="C36" s="41"/>
      <c r="D36" s="34">
        <v>-264940.79999999999</v>
      </c>
    </row>
    <row r="37" spans="1:7">
      <c r="A37" s="38" t="s">
        <v>166</v>
      </c>
      <c r="B37" s="132">
        <f>SUM(B11:B36)</f>
        <v>-11119813.216400003</v>
      </c>
      <c r="C37" s="48"/>
      <c r="D37" s="133">
        <f>SUM(D11:D36)</f>
        <v>951239.457499963</v>
      </c>
    </row>
    <row r="38" spans="1:7">
      <c r="A38" s="49"/>
      <c r="B38" s="41"/>
      <c r="C38" s="41"/>
      <c r="D38" s="34"/>
    </row>
    <row r="39" spans="1:7">
      <c r="A39" s="38" t="s">
        <v>167</v>
      </c>
      <c r="B39" s="41"/>
      <c r="C39" s="41"/>
      <c r="D39" s="34"/>
    </row>
    <row r="40" spans="1:7" ht="14.1" customHeight="1">
      <c r="A40" s="44" t="s">
        <v>168</v>
      </c>
      <c r="B40" s="41">
        <v>-3026233</v>
      </c>
      <c r="C40" s="41"/>
      <c r="D40" s="41">
        <v>-2864396</v>
      </c>
    </row>
    <row r="41" spans="1:7">
      <c r="A41" s="44" t="s">
        <v>169</v>
      </c>
      <c r="B41" s="34">
        <v>0</v>
      </c>
      <c r="C41" s="41"/>
      <c r="D41" s="34">
        <v>0</v>
      </c>
    </row>
    <row r="42" spans="1:7" ht="14.1" customHeight="1">
      <c r="A42" s="44" t="s">
        <v>170</v>
      </c>
      <c r="B42" s="34">
        <v>0</v>
      </c>
      <c r="C42" s="41"/>
      <c r="D42" s="34">
        <v>0</v>
      </c>
    </row>
    <row r="43" spans="1:7" ht="30">
      <c r="A43" s="44" t="s">
        <v>171</v>
      </c>
      <c r="B43" s="34">
        <v>0</v>
      </c>
      <c r="C43" s="41"/>
      <c r="D43" s="34">
        <v>0</v>
      </c>
    </row>
    <row r="44" spans="1:7">
      <c r="A44" s="44" t="s">
        <v>172</v>
      </c>
      <c r="B44" s="34">
        <v>0</v>
      </c>
      <c r="C44" s="41"/>
      <c r="D44" s="34">
        <v>0</v>
      </c>
    </row>
    <row r="45" spans="1:7">
      <c r="A45" s="44" t="s">
        <v>173</v>
      </c>
      <c r="B45" s="34">
        <v>0</v>
      </c>
      <c r="C45" s="41"/>
      <c r="D45" s="34">
        <v>0</v>
      </c>
    </row>
    <row r="46" spans="1:7">
      <c r="A46" s="44" t="s">
        <v>174</v>
      </c>
      <c r="B46" s="34">
        <v>0</v>
      </c>
      <c r="C46" s="41"/>
      <c r="D46" s="34">
        <v>0</v>
      </c>
    </row>
    <row r="47" spans="1:7" ht="14.1" customHeight="1">
      <c r="A47" s="44" t="s">
        <v>175</v>
      </c>
      <c r="B47" s="34">
        <v>0</v>
      </c>
      <c r="C47" s="41"/>
      <c r="D47" s="34">
        <v>0</v>
      </c>
    </row>
    <row r="48" spans="1:7" ht="14.1" customHeight="1">
      <c r="A48" s="44" t="s">
        <v>155</v>
      </c>
      <c r="B48" s="34">
        <v>0</v>
      </c>
      <c r="C48" s="41"/>
      <c r="D48" s="34">
        <v>0</v>
      </c>
    </row>
    <row r="49" spans="1:4" ht="14.1" customHeight="1">
      <c r="A49" s="38" t="s">
        <v>176</v>
      </c>
      <c r="B49" s="132">
        <f>SUM(B40:B48)</f>
        <v>-3026233</v>
      </c>
      <c r="C49" s="48"/>
      <c r="D49" s="133">
        <f>SUM(D40:D48)</f>
        <v>-2864396</v>
      </c>
    </row>
    <row r="50" spans="1:4" ht="14.1" customHeight="1">
      <c r="A50" s="49"/>
      <c r="B50" s="41"/>
      <c r="C50" s="41"/>
      <c r="D50" s="34"/>
    </row>
    <row r="51" spans="1:4" ht="14.1" customHeight="1">
      <c r="A51" s="38" t="s">
        <v>177</v>
      </c>
      <c r="B51" s="34">
        <v>0</v>
      </c>
      <c r="C51" s="41"/>
      <c r="D51" s="34">
        <v>0</v>
      </c>
    </row>
    <row r="52" spans="1:4" ht="14.1" customHeight="1">
      <c r="A52" s="44" t="s">
        <v>178</v>
      </c>
      <c r="B52" s="34">
        <v>0</v>
      </c>
      <c r="C52" s="41"/>
      <c r="D52" s="34">
        <v>0</v>
      </c>
    </row>
    <row r="53" spans="1:4" ht="14.1" customHeight="1">
      <c r="A53" s="44" t="s">
        <v>179</v>
      </c>
      <c r="B53" s="34">
        <v>0</v>
      </c>
      <c r="C53" s="41"/>
      <c r="D53" s="34">
        <v>0</v>
      </c>
    </row>
    <row r="54" spans="1:4" ht="14.1" customHeight="1">
      <c r="A54" s="44" t="s">
        <v>180</v>
      </c>
      <c r="B54" s="34">
        <v>0</v>
      </c>
      <c r="C54" s="41"/>
      <c r="D54" s="34">
        <v>0</v>
      </c>
    </row>
    <row r="55" spans="1:4" ht="14.1" customHeight="1">
      <c r="A55" s="44" t="s">
        <v>181</v>
      </c>
      <c r="B55" s="34">
        <v>0</v>
      </c>
      <c r="C55" s="41"/>
      <c r="D55" s="34">
        <v>0</v>
      </c>
    </row>
    <row r="56" spans="1:4" ht="14.1" customHeight="1">
      <c r="A56" s="44" t="s">
        <v>182</v>
      </c>
      <c r="B56" s="34">
        <v>0</v>
      </c>
      <c r="C56" s="41"/>
      <c r="D56" s="34">
        <v>0</v>
      </c>
    </row>
    <row r="57" spans="1:4" ht="14.1" customHeight="1">
      <c r="A57" s="44" t="s">
        <v>183</v>
      </c>
      <c r="B57" s="34">
        <v>0</v>
      </c>
      <c r="C57" s="41"/>
      <c r="D57" s="34">
        <v>0</v>
      </c>
    </row>
    <row r="58" spans="1:4" ht="14.1" customHeight="1">
      <c r="A58" s="44" t="s">
        <v>184</v>
      </c>
      <c r="B58" s="34">
        <v>0</v>
      </c>
      <c r="C58" s="41"/>
      <c r="D58" s="34">
        <v>0</v>
      </c>
    </row>
    <row r="59" spans="1:4" ht="14.1" customHeight="1">
      <c r="A59" s="44" t="s">
        <v>185</v>
      </c>
      <c r="B59" s="34">
        <v>0</v>
      </c>
      <c r="C59" s="41"/>
      <c r="D59" s="34">
        <v>0</v>
      </c>
    </row>
    <row r="60" spans="1:4" ht="15" customHeight="1">
      <c r="A60" s="44" t="s">
        <v>186</v>
      </c>
      <c r="B60" s="34">
        <v>0</v>
      </c>
      <c r="C60" s="41"/>
      <c r="D60" s="34">
        <v>0</v>
      </c>
    </row>
    <row r="61" spans="1:4" ht="14.1" customHeight="1">
      <c r="A61" s="44" t="s">
        <v>187</v>
      </c>
      <c r="B61" s="34">
        <v>0</v>
      </c>
      <c r="C61" s="41"/>
      <c r="D61" s="34">
        <v>0</v>
      </c>
    </row>
    <row r="62" spans="1:4" ht="14.1" customHeight="1">
      <c r="A62" s="44" t="s">
        <v>188</v>
      </c>
      <c r="B62" s="34">
        <v>0</v>
      </c>
      <c r="C62" s="41"/>
      <c r="D62" s="34">
        <v>0</v>
      </c>
    </row>
    <row r="63" spans="1:4" ht="14.1" customHeight="1">
      <c r="A63" s="44" t="s">
        <v>189</v>
      </c>
      <c r="B63" s="34">
        <v>0</v>
      </c>
      <c r="C63" s="41"/>
      <c r="D63" s="34">
        <v>0</v>
      </c>
    </row>
    <row r="64" spans="1:4" ht="14.1" customHeight="1">
      <c r="A64" s="38" t="s">
        <v>190</v>
      </c>
      <c r="B64" s="132">
        <f>SUM(B52:B63)</f>
        <v>0</v>
      </c>
      <c r="C64" s="48"/>
      <c r="D64" s="133">
        <f>SUM(D52:D63)</f>
        <v>0</v>
      </c>
    </row>
    <row r="65" spans="1:5" ht="14.1" customHeight="1">
      <c r="A65" s="49"/>
      <c r="B65" s="41"/>
      <c r="C65" s="41"/>
      <c r="D65" s="34"/>
    </row>
    <row r="66" spans="1:5" ht="14.1" customHeight="1">
      <c r="A66" s="38" t="s">
        <v>191</v>
      </c>
      <c r="B66" s="50">
        <f>B37+B49+B64</f>
        <v>-14146046.216400003</v>
      </c>
      <c r="C66" s="48"/>
      <c r="D66" s="51">
        <f>D37+D49+D64</f>
        <v>-1913156.542500037</v>
      </c>
    </row>
    <row r="67" spans="1:5">
      <c r="A67" s="52" t="s">
        <v>192</v>
      </c>
      <c r="B67" s="41">
        <f>+'Paqyra e pozicionit financiar'!D11</f>
        <v>30822277</v>
      </c>
      <c r="C67" s="41"/>
      <c r="D67" s="34">
        <v>32735433.542500004</v>
      </c>
    </row>
    <row r="68" spans="1:5">
      <c r="A68" s="52" t="s">
        <v>193</v>
      </c>
      <c r="B68" s="41"/>
      <c r="C68" s="41"/>
      <c r="D68" s="34"/>
    </row>
    <row r="69" spans="1:5">
      <c r="A69" s="53" t="s">
        <v>194</v>
      </c>
      <c r="B69" s="54">
        <f>SUM(B66:B68)</f>
        <v>16676230.783599997</v>
      </c>
      <c r="C69" s="55"/>
      <c r="D69" s="56">
        <f>SUM(D66:D68)</f>
        <v>30822276.999999966</v>
      </c>
    </row>
    <row r="71" spans="1:5">
      <c r="B71" s="57"/>
    </row>
    <row r="72" spans="1:5">
      <c r="A72" s="58" t="s">
        <v>93</v>
      </c>
      <c r="B72" s="59">
        <f>+'Paqyra e pozicionit financiar'!B11</f>
        <v>16676231</v>
      </c>
      <c r="C72" s="60"/>
      <c r="D72" s="61">
        <f>+'Paqyra e pozicionit financiar'!D11</f>
        <v>30822277</v>
      </c>
      <c r="E72" s="58"/>
    </row>
    <row r="73" spans="1:5">
      <c r="B73" s="62"/>
    </row>
    <row r="74" spans="1:5">
      <c r="B74" s="32">
        <f>+B69-B72</f>
        <v>-0.21640000306069851</v>
      </c>
      <c r="D74" s="32">
        <f t="shared" ref="D74" si="0">+D69-D72</f>
        <v>-3.3527612686157227E-8</v>
      </c>
    </row>
    <row r="75" spans="1:5">
      <c r="B75" s="63"/>
    </row>
  </sheetData>
  <mergeCells count="1">
    <mergeCell ref="A7:A8"/>
  </mergeCells>
  <pageMargins left="0.35416666666666702" right="0.70833333333333304" top="0.74791666666666701" bottom="0.74791666666666701" header="0.31458333333333299" footer="0.31458333333333299"/>
  <pageSetup scale="69" orientation="portrait" r:id="rId1"/>
</worksheet>
</file>

<file path=xl/worksheets/sheet5.xml><?xml version="1.0" encoding="utf-8"?>
<worksheet xmlns="http://schemas.openxmlformats.org/spreadsheetml/2006/main" xmlns:r="http://schemas.openxmlformats.org/officeDocument/2006/relationships">
  <sheetPr>
    <tabColor theme="5" tint="0.59999389629810485"/>
    <pageSetUpPr fitToPage="1"/>
  </sheetPr>
  <dimension ref="A1:X39"/>
  <sheetViews>
    <sheetView topLeftCell="A13" zoomScale="70" zoomScaleNormal="70" workbookViewId="0">
      <selection activeCell="H20" sqref="H20"/>
    </sheetView>
  </sheetViews>
  <sheetFormatPr defaultColWidth="9.140625" defaultRowHeight="15"/>
  <cols>
    <col min="1" max="1" width="78.7109375" style="1" customWidth="1"/>
    <col min="2" max="11" width="15.7109375" style="1" customWidth="1"/>
    <col min="12" max="12" width="9.140625" style="1"/>
    <col min="13" max="13" width="66.140625" style="1" customWidth="1"/>
    <col min="14" max="16384" width="9.140625" style="1"/>
  </cols>
  <sheetData>
    <row r="1" spans="1:24">
      <c r="A1" s="2" t="str">
        <f>'Paqyra e pozicionit financiar'!A1</f>
        <v>Pasqyrat financiare te vitit 2024</v>
      </c>
    </row>
    <row r="2" spans="1:24">
      <c r="A2" s="130" t="str">
        <f>'Paqyra e pozicionit financiar'!A2</f>
        <v>DOLPHIN GROUP shpk</v>
      </c>
    </row>
    <row r="3" spans="1:24">
      <c r="A3" s="130" t="str">
        <f>'Paqyra e pozicionit financiar'!A3</f>
        <v>L96418203J</v>
      </c>
    </row>
    <row r="4" spans="1:24">
      <c r="A4" s="3" t="s">
        <v>8</v>
      </c>
    </row>
    <row r="5" spans="1:24">
      <c r="A5" s="2" t="s">
        <v>195</v>
      </c>
    </row>
    <row r="6" spans="1:24">
      <c r="A6" s="4"/>
      <c r="I6" s="27"/>
    </row>
    <row r="7" spans="1:24" ht="72">
      <c r="B7" s="5" t="s">
        <v>196</v>
      </c>
      <c r="C7" s="5" t="s">
        <v>81</v>
      </c>
      <c r="D7" s="5" t="s">
        <v>82</v>
      </c>
      <c r="E7" s="5" t="s">
        <v>83</v>
      </c>
      <c r="F7" s="5" t="s">
        <v>86</v>
      </c>
      <c r="G7" s="5" t="s">
        <v>197</v>
      </c>
      <c r="H7" s="5" t="s">
        <v>198</v>
      </c>
      <c r="I7" s="5" t="s">
        <v>199</v>
      </c>
      <c r="J7" s="5" t="s">
        <v>90</v>
      </c>
      <c r="K7" s="5" t="s">
        <v>199</v>
      </c>
      <c r="L7" s="7"/>
    </row>
    <row r="8" spans="1:24">
      <c r="A8" s="6"/>
      <c r="B8" s="7"/>
      <c r="E8" s="8"/>
      <c r="F8" s="8"/>
      <c r="G8" s="8"/>
      <c r="H8" s="9"/>
      <c r="I8" s="9"/>
      <c r="J8" s="9"/>
    </row>
    <row r="9" spans="1:24">
      <c r="A9" s="10"/>
      <c r="B9" s="11"/>
      <c r="C9" s="11"/>
      <c r="D9" s="11"/>
      <c r="E9" s="12"/>
      <c r="F9" s="12"/>
      <c r="G9" s="12"/>
      <c r="H9" s="13"/>
      <c r="I9" s="13"/>
      <c r="J9" s="13"/>
      <c r="K9" s="13"/>
      <c r="M9" s="27"/>
    </row>
    <row r="10" spans="1:24">
      <c r="A10" s="14" t="s">
        <v>326</v>
      </c>
      <c r="B10" s="15">
        <v>100000</v>
      </c>
      <c r="C10" s="15">
        <v>0</v>
      </c>
      <c r="D10" s="15">
        <v>0</v>
      </c>
      <c r="E10" s="15">
        <v>0</v>
      </c>
      <c r="F10" s="15">
        <v>0</v>
      </c>
      <c r="G10" s="15">
        <v>27721758.100000001</v>
      </c>
      <c r="H10" s="15">
        <v>0</v>
      </c>
      <c r="I10" s="15">
        <v>27821758.100000001</v>
      </c>
      <c r="J10" s="15">
        <v>0</v>
      </c>
      <c r="K10" s="15">
        <v>27821758.100000001</v>
      </c>
      <c r="N10" s="28"/>
      <c r="O10" s="29"/>
      <c r="P10" s="29"/>
      <c r="Q10" s="29"/>
      <c r="R10" s="29"/>
      <c r="S10" s="29"/>
      <c r="T10" s="29"/>
      <c r="U10" s="29"/>
      <c r="V10" s="29"/>
      <c r="W10" s="29"/>
      <c r="X10" s="29"/>
    </row>
    <row r="11" spans="1:24">
      <c r="A11" s="16" t="s">
        <v>200</v>
      </c>
      <c r="B11" s="11"/>
      <c r="C11" s="11"/>
      <c r="D11" s="11"/>
      <c r="E11" s="11"/>
      <c r="F11" s="11"/>
      <c r="G11" s="11"/>
      <c r="H11" s="13"/>
      <c r="I11" s="13">
        <f t="shared" ref="I11:I22" si="0">SUM(B11:H11)</f>
        <v>0</v>
      </c>
      <c r="J11" s="30"/>
      <c r="K11" s="11">
        <f t="shared" ref="K11:K22" si="1">SUM(I11:J11)</f>
        <v>0</v>
      </c>
    </row>
    <row r="12" spans="1:24">
      <c r="A12" s="14" t="s">
        <v>327</v>
      </c>
      <c r="B12" s="17">
        <f t="shared" ref="B12:H12" si="2">SUM(B10:B11)</f>
        <v>100000</v>
      </c>
      <c r="C12" s="17">
        <f t="shared" si="2"/>
        <v>0</v>
      </c>
      <c r="D12" s="17">
        <f t="shared" si="2"/>
        <v>0</v>
      </c>
      <c r="E12" s="17">
        <f t="shared" si="2"/>
        <v>0</v>
      </c>
      <c r="F12" s="17">
        <f t="shared" si="2"/>
        <v>0</v>
      </c>
      <c r="G12" s="17">
        <f t="shared" si="2"/>
        <v>27721758.100000001</v>
      </c>
      <c r="H12" s="17">
        <f t="shared" si="2"/>
        <v>0</v>
      </c>
      <c r="I12" s="17">
        <f t="shared" si="0"/>
        <v>27821758.100000001</v>
      </c>
      <c r="J12" s="17">
        <f>SUM(J10:J11)</f>
        <v>0</v>
      </c>
      <c r="K12" s="17">
        <f t="shared" si="1"/>
        <v>27821758.100000001</v>
      </c>
    </row>
    <row r="13" spans="1:24">
      <c r="A13" s="18" t="s">
        <v>201</v>
      </c>
      <c r="B13" s="11"/>
      <c r="C13" s="11"/>
      <c r="D13" s="11"/>
      <c r="E13" s="11"/>
      <c r="F13" s="11"/>
      <c r="G13" s="11"/>
      <c r="H13" s="13"/>
      <c r="I13" s="13">
        <f t="shared" si="0"/>
        <v>0</v>
      </c>
      <c r="J13" s="13"/>
      <c r="K13" s="11">
        <f t="shared" si="1"/>
        <v>0</v>
      </c>
    </row>
    <row r="14" spans="1:24">
      <c r="A14" s="19" t="s">
        <v>198</v>
      </c>
      <c r="B14" s="13"/>
      <c r="C14" s="13"/>
      <c r="D14" s="13"/>
      <c r="E14" s="13"/>
      <c r="F14" s="13"/>
      <c r="G14" s="13"/>
      <c r="H14" s="13">
        <v>1501331.2</v>
      </c>
      <c r="I14" s="13">
        <f t="shared" si="0"/>
        <v>1501331.2</v>
      </c>
      <c r="J14" s="13"/>
      <c r="K14" s="13">
        <f t="shared" si="1"/>
        <v>1501331.2</v>
      </c>
    </row>
    <row r="15" spans="1:24">
      <c r="A15" s="19" t="s">
        <v>202</v>
      </c>
      <c r="B15" s="13"/>
      <c r="C15" s="13"/>
      <c r="D15" s="13"/>
      <c r="E15" s="13"/>
      <c r="F15" s="13"/>
      <c r="G15" s="13"/>
      <c r="H15" s="13"/>
      <c r="I15" s="13">
        <f t="shared" si="0"/>
        <v>0</v>
      </c>
      <c r="J15" s="13"/>
      <c r="K15" s="13">
        <f t="shared" si="1"/>
        <v>0</v>
      </c>
    </row>
    <row r="16" spans="1:24">
      <c r="A16" s="19" t="s">
        <v>203</v>
      </c>
      <c r="B16" s="13"/>
      <c r="C16" s="13"/>
      <c r="D16" s="13"/>
      <c r="E16" s="13"/>
      <c r="F16" s="13"/>
      <c r="G16" s="13"/>
      <c r="H16" s="13"/>
      <c r="I16" s="13">
        <f t="shared" si="0"/>
        <v>0</v>
      </c>
      <c r="J16" s="13"/>
      <c r="K16" s="13">
        <f t="shared" si="1"/>
        <v>0</v>
      </c>
    </row>
    <row r="17" spans="1:11">
      <c r="A17" s="18" t="s">
        <v>204</v>
      </c>
      <c r="B17" s="20">
        <f t="shared" ref="B17:H17" si="3">SUM(B13:B16)</f>
        <v>0</v>
      </c>
      <c r="C17" s="20">
        <f t="shared" si="3"/>
        <v>0</v>
      </c>
      <c r="D17" s="20">
        <f t="shared" si="3"/>
        <v>0</v>
      </c>
      <c r="E17" s="20">
        <f t="shared" si="3"/>
        <v>0</v>
      </c>
      <c r="F17" s="20">
        <f t="shared" si="3"/>
        <v>0</v>
      </c>
      <c r="G17" s="20">
        <f t="shared" si="3"/>
        <v>0</v>
      </c>
      <c r="H17" s="20">
        <f t="shared" si="3"/>
        <v>1501331.2</v>
      </c>
      <c r="I17" s="20">
        <f t="shared" si="0"/>
        <v>1501331.2</v>
      </c>
      <c r="J17" s="20">
        <f>SUM(J13:J16)</f>
        <v>0</v>
      </c>
      <c r="K17" s="20">
        <f t="shared" si="1"/>
        <v>1501331.2</v>
      </c>
    </row>
    <row r="18" spans="1:11">
      <c r="A18" s="18" t="s">
        <v>205</v>
      </c>
      <c r="B18" s="13"/>
      <c r="C18" s="13"/>
      <c r="D18" s="13"/>
      <c r="E18" s="13"/>
      <c r="F18" s="13"/>
      <c r="G18" s="13"/>
      <c r="H18" s="13"/>
      <c r="I18" s="13">
        <f t="shared" si="0"/>
        <v>0</v>
      </c>
      <c r="J18" s="13"/>
      <c r="K18" s="13">
        <f t="shared" si="1"/>
        <v>0</v>
      </c>
    </row>
    <row r="19" spans="1:11">
      <c r="A19" s="21" t="s">
        <v>206</v>
      </c>
      <c r="B19" s="13"/>
      <c r="C19" s="13"/>
      <c r="D19" s="13"/>
      <c r="E19" s="13"/>
      <c r="F19" s="13"/>
      <c r="G19" s="13">
        <v>1501331.2</v>
      </c>
      <c r="H19" s="13">
        <v>-1501331.2</v>
      </c>
      <c r="I19" s="13">
        <f t="shared" si="0"/>
        <v>0</v>
      </c>
      <c r="J19" s="13"/>
      <c r="K19" s="13">
        <f t="shared" si="1"/>
        <v>0</v>
      </c>
    </row>
    <row r="20" spans="1:11">
      <c r="A20" s="21" t="s">
        <v>207</v>
      </c>
      <c r="B20" s="13"/>
      <c r="C20" s="13"/>
      <c r="D20" s="13"/>
      <c r="E20" s="13"/>
      <c r="F20" s="13"/>
      <c r="G20" s="13">
        <v>0</v>
      </c>
      <c r="H20" s="13">
        <v>0</v>
      </c>
      <c r="I20" s="13">
        <f t="shared" si="0"/>
        <v>0</v>
      </c>
      <c r="J20" s="13"/>
      <c r="K20" s="13">
        <f t="shared" si="1"/>
        <v>0</v>
      </c>
    </row>
    <row r="21" spans="1:11">
      <c r="A21" s="22" t="s">
        <v>208</v>
      </c>
      <c r="B21" s="13"/>
      <c r="C21" s="13"/>
      <c r="D21" s="13"/>
      <c r="E21" s="13"/>
      <c r="F21" s="13"/>
      <c r="G21" s="13"/>
      <c r="H21" s="13"/>
      <c r="I21" s="13">
        <f t="shared" si="0"/>
        <v>0</v>
      </c>
      <c r="J21" s="13"/>
      <c r="K21" s="13">
        <f t="shared" si="1"/>
        <v>0</v>
      </c>
    </row>
    <row r="22" spans="1:11">
      <c r="A22" s="18" t="s">
        <v>209</v>
      </c>
      <c r="B22" s="17">
        <f t="shared" ref="B22:H22" si="4">SUM(B19:B21)</f>
        <v>0</v>
      </c>
      <c r="C22" s="17">
        <f t="shared" si="4"/>
        <v>0</v>
      </c>
      <c r="D22" s="17">
        <f t="shared" si="4"/>
        <v>0</v>
      </c>
      <c r="E22" s="17">
        <f t="shared" si="4"/>
        <v>0</v>
      </c>
      <c r="F22" s="17">
        <f t="shared" si="4"/>
        <v>0</v>
      </c>
      <c r="G22" s="17">
        <f t="shared" si="4"/>
        <v>1501331.2</v>
      </c>
      <c r="H22" s="17">
        <f t="shared" si="4"/>
        <v>-1501331.2</v>
      </c>
      <c r="I22" s="20">
        <f t="shared" si="0"/>
        <v>0</v>
      </c>
      <c r="J22" s="17">
        <f>SUM(J19:J21)</f>
        <v>0</v>
      </c>
      <c r="K22" s="17">
        <f t="shared" si="1"/>
        <v>0</v>
      </c>
    </row>
    <row r="23" spans="1:11">
      <c r="A23" s="18"/>
      <c r="B23" s="11"/>
      <c r="C23" s="12"/>
      <c r="D23" s="11"/>
      <c r="E23" s="12"/>
      <c r="F23" s="12"/>
      <c r="G23" s="12"/>
      <c r="H23" s="13"/>
      <c r="I23" s="13"/>
      <c r="J23" s="13"/>
      <c r="K23" s="12"/>
    </row>
    <row r="24" spans="1:11">
      <c r="A24" s="23" t="s">
        <v>328</v>
      </c>
      <c r="B24" s="24">
        <f t="shared" ref="B24:H24" si="5">B12+B17+B22</f>
        <v>100000</v>
      </c>
      <c r="C24" s="24">
        <f t="shared" si="5"/>
        <v>0</v>
      </c>
      <c r="D24" s="24">
        <f t="shared" si="5"/>
        <v>0</v>
      </c>
      <c r="E24" s="24">
        <f t="shared" si="5"/>
        <v>0</v>
      </c>
      <c r="F24" s="24">
        <f t="shared" si="5"/>
        <v>0</v>
      </c>
      <c r="G24" s="24">
        <f t="shared" si="5"/>
        <v>29223089.300000001</v>
      </c>
      <c r="H24" s="24">
        <f t="shared" si="5"/>
        <v>0</v>
      </c>
      <c r="I24" s="24">
        <f t="shared" ref="I24:I35" si="6">SUM(B24:H24)</f>
        <v>29323089.300000001</v>
      </c>
      <c r="J24" s="24">
        <f>J12+J17+J22</f>
        <v>0</v>
      </c>
      <c r="K24" s="24">
        <f t="shared" ref="K24:K35" si="7">SUM(I24:J24)</f>
        <v>29323089.300000001</v>
      </c>
    </row>
    <row r="25" spans="1:11">
      <c r="A25" s="25"/>
      <c r="B25" s="11"/>
      <c r="C25" s="11"/>
      <c r="D25" s="11"/>
      <c r="E25" s="11"/>
      <c r="F25" s="11"/>
      <c r="G25" s="11"/>
      <c r="H25" s="13"/>
      <c r="I25" s="13">
        <f t="shared" si="6"/>
        <v>0</v>
      </c>
      <c r="J25" s="13"/>
      <c r="K25" s="11">
        <f t="shared" si="7"/>
        <v>0</v>
      </c>
    </row>
    <row r="26" spans="1:11">
      <c r="A26" s="18" t="s">
        <v>201</v>
      </c>
      <c r="B26" s="13"/>
      <c r="C26" s="13"/>
      <c r="D26" s="13"/>
      <c r="E26" s="13"/>
      <c r="F26" s="13"/>
      <c r="G26" s="13"/>
      <c r="H26" s="13"/>
      <c r="I26" s="13">
        <f t="shared" si="6"/>
        <v>0</v>
      </c>
      <c r="J26" s="13"/>
      <c r="K26" s="13">
        <f t="shared" si="7"/>
        <v>0</v>
      </c>
    </row>
    <row r="27" spans="1:11">
      <c r="A27" s="19" t="s">
        <v>198</v>
      </c>
      <c r="B27" s="13"/>
      <c r="C27" s="13"/>
      <c r="D27" s="13"/>
      <c r="E27" s="13"/>
      <c r="F27" s="13"/>
      <c r="G27" s="13"/>
      <c r="H27" s="26">
        <f>'Pasqyra e perfom. (natyra)'!B57</f>
        <v>7891730.6500000004</v>
      </c>
      <c r="I27" s="13">
        <f t="shared" si="6"/>
        <v>7891730.6500000004</v>
      </c>
      <c r="J27" s="13"/>
      <c r="K27" s="13">
        <f t="shared" si="7"/>
        <v>7891730.6500000004</v>
      </c>
    </row>
    <row r="28" spans="1:11">
      <c r="A28" s="19" t="s">
        <v>202</v>
      </c>
      <c r="B28" s="13"/>
      <c r="C28" s="13"/>
      <c r="D28" s="13"/>
      <c r="E28" s="13"/>
      <c r="F28" s="13"/>
      <c r="G28" s="13"/>
      <c r="H28" s="13"/>
      <c r="I28" s="13">
        <f t="shared" si="6"/>
        <v>0</v>
      </c>
      <c r="J28" s="13"/>
      <c r="K28" s="13">
        <f t="shared" si="7"/>
        <v>0</v>
      </c>
    </row>
    <row r="29" spans="1:11">
      <c r="A29" s="19" t="s">
        <v>203</v>
      </c>
      <c r="B29" s="13"/>
      <c r="C29" s="13"/>
      <c r="D29" s="13"/>
      <c r="E29" s="13"/>
      <c r="F29" s="13"/>
      <c r="G29" s="13"/>
      <c r="H29" s="13"/>
      <c r="I29" s="13">
        <f t="shared" si="6"/>
        <v>0</v>
      </c>
      <c r="J29" s="13"/>
      <c r="K29" s="13">
        <f t="shared" si="7"/>
        <v>0</v>
      </c>
    </row>
    <row r="30" spans="1:11">
      <c r="A30" s="18" t="s">
        <v>204</v>
      </c>
      <c r="B30" s="20">
        <f t="shared" ref="B30:H30" si="8">SUM(B27:B29)</f>
        <v>0</v>
      </c>
      <c r="C30" s="20">
        <f t="shared" si="8"/>
        <v>0</v>
      </c>
      <c r="D30" s="20">
        <f t="shared" si="8"/>
        <v>0</v>
      </c>
      <c r="E30" s="20">
        <f t="shared" si="8"/>
        <v>0</v>
      </c>
      <c r="F30" s="20">
        <f t="shared" si="8"/>
        <v>0</v>
      </c>
      <c r="G30" s="20">
        <f t="shared" si="8"/>
        <v>0</v>
      </c>
      <c r="H30" s="20">
        <f t="shared" si="8"/>
        <v>7891730.6500000004</v>
      </c>
      <c r="I30" s="20">
        <f t="shared" si="6"/>
        <v>7891730.6500000004</v>
      </c>
      <c r="J30" s="20">
        <f>SUM(J27:J29)</f>
        <v>0</v>
      </c>
      <c r="K30" s="20">
        <f t="shared" si="7"/>
        <v>7891730.6500000004</v>
      </c>
    </row>
    <row r="31" spans="1:11">
      <c r="A31" s="18" t="s">
        <v>205</v>
      </c>
      <c r="B31" s="13"/>
      <c r="C31" s="13"/>
      <c r="D31" s="13"/>
      <c r="E31" s="13"/>
      <c r="F31" s="13"/>
      <c r="G31" s="13"/>
      <c r="H31" s="13"/>
      <c r="I31" s="13">
        <f t="shared" si="6"/>
        <v>0</v>
      </c>
      <c r="J31" s="13"/>
      <c r="K31" s="13">
        <f t="shared" si="7"/>
        <v>0</v>
      </c>
    </row>
    <row r="32" spans="1:11">
      <c r="A32" s="21" t="s">
        <v>206</v>
      </c>
      <c r="B32" s="13"/>
      <c r="C32" s="13"/>
      <c r="D32" s="13"/>
      <c r="E32" s="13"/>
      <c r="F32" s="13"/>
      <c r="G32" s="13"/>
      <c r="H32" s="13"/>
      <c r="I32" s="13">
        <f t="shared" si="6"/>
        <v>0</v>
      </c>
      <c r="J32" s="13"/>
      <c r="K32" s="13">
        <f t="shared" si="7"/>
        <v>0</v>
      </c>
    </row>
    <row r="33" spans="1:11">
      <c r="A33" s="21" t="s">
        <v>210</v>
      </c>
      <c r="B33" s="13"/>
      <c r="C33" s="13"/>
      <c r="D33" s="13"/>
      <c r="E33" s="13"/>
      <c r="F33" s="13"/>
      <c r="G33" s="13"/>
      <c r="H33" s="13">
        <v>0</v>
      </c>
      <c r="I33" s="13">
        <f t="shared" si="6"/>
        <v>0</v>
      </c>
      <c r="J33" s="13"/>
      <c r="K33" s="13">
        <f t="shared" si="7"/>
        <v>0</v>
      </c>
    </row>
    <row r="34" spans="1:11">
      <c r="A34" s="22" t="s">
        <v>208</v>
      </c>
      <c r="B34" s="13"/>
      <c r="C34" s="13"/>
      <c r="D34" s="13"/>
      <c r="E34" s="13"/>
      <c r="F34" s="13"/>
      <c r="G34" s="13"/>
      <c r="H34" s="13"/>
      <c r="I34" s="13">
        <f t="shared" si="6"/>
        <v>0</v>
      </c>
      <c r="J34" s="13"/>
      <c r="K34" s="13">
        <f t="shared" si="7"/>
        <v>0</v>
      </c>
    </row>
    <row r="35" spans="1:11">
      <c r="A35" s="18" t="s">
        <v>209</v>
      </c>
      <c r="B35" s="20">
        <f t="shared" ref="B35:H35" si="9">SUM(B32:B34)</f>
        <v>0</v>
      </c>
      <c r="C35" s="20">
        <f t="shared" si="9"/>
        <v>0</v>
      </c>
      <c r="D35" s="20">
        <f t="shared" si="9"/>
        <v>0</v>
      </c>
      <c r="E35" s="20">
        <f t="shared" si="9"/>
        <v>0</v>
      </c>
      <c r="F35" s="20">
        <f t="shared" si="9"/>
        <v>0</v>
      </c>
      <c r="G35" s="20">
        <f t="shared" si="9"/>
        <v>0</v>
      </c>
      <c r="H35" s="20">
        <f t="shared" si="9"/>
        <v>0</v>
      </c>
      <c r="I35" s="20">
        <f t="shared" si="6"/>
        <v>0</v>
      </c>
      <c r="J35" s="20">
        <f>SUM(J32:J34)</f>
        <v>0</v>
      </c>
      <c r="K35" s="20">
        <f t="shared" si="7"/>
        <v>0</v>
      </c>
    </row>
    <row r="36" spans="1:11">
      <c r="A36" s="18"/>
      <c r="B36" s="13"/>
      <c r="C36" s="13"/>
      <c r="D36" s="13"/>
      <c r="E36" s="13"/>
      <c r="F36" s="13"/>
      <c r="G36" s="13"/>
      <c r="H36" s="13"/>
      <c r="I36" s="13"/>
      <c r="J36" s="13"/>
      <c r="K36" s="13"/>
    </row>
    <row r="37" spans="1:11">
      <c r="A37" s="23" t="s">
        <v>329</v>
      </c>
      <c r="B37" s="24">
        <f t="shared" ref="B37:H37" si="10">B24+B30+B35</f>
        <v>100000</v>
      </c>
      <c r="C37" s="24">
        <f t="shared" si="10"/>
        <v>0</v>
      </c>
      <c r="D37" s="24">
        <f t="shared" si="10"/>
        <v>0</v>
      </c>
      <c r="E37" s="24">
        <f t="shared" si="10"/>
        <v>0</v>
      </c>
      <c r="F37" s="24">
        <f t="shared" si="10"/>
        <v>0</v>
      </c>
      <c r="G37" s="24">
        <f t="shared" si="10"/>
        <v>29223089.300000001</v>
      </c>
      <c r="H37" s="24">
        <f t="shared" si="10"/>
        <v>7891730.6500000004</v>
      </c>
      <c r="I37" s="24">
        <f>SUM(B37:H37)</f>
        <v>37214819.950000003</v>
      </c>
      <c r="J37" s="24">
        <f>J24+J30+J35</f>
        <v>0</v>
      </c>
      <c r="K37" s="24">
        <f>SUM(I37:J37)</f>
        <v>37214819.950000003</v>
      </c>
    </row>
    <row r="38" spans="1:11">
      <c r="B38" s="27"/>
      <c r="C38" s="27"/>
      <c r="D38" s="27"/>
      <c r="E38" s="27"/>
      <c r="F38" s="27"/>
      <c r="G38" s="27"/>
      <c r="H38" s="27"/>
      <c r="I38" s="27"/>
      <c r="J38" s="27"/>
      <c r="K38" s="27"/>
    </row>
    <row r="39" spans="1:11">
      <c r="K39" s="27">
        <f>K37-'Paqyra e pozicionit financiar'!B109</f>
        <v>0</v>
      </c>
    </row>
  </sheetData>
  <pageMargins left="0.27500000000000002" right="0.196527777777778" top="0.55069444444444404" bottom="0.47222222222222199" header="0.31458333333333299" footer="0.31458333333333299"/>
  <pageSetup scale="56"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B1:R161"/>
  <sheetViews>
    <sheetView topLeftCell="A84" zoomScale="90" zoomScaleNormal="90" workbookViewId="0">
      <selection activeCell="C132" sqref="C132:D132"/>
    </sheetView>
  </sheetViews>
  <sheetFormatPr defaultColWidth="8.85546875" defaultRowHeight="12.75"/>
  <cols>
    <col min="1" max="1" width="3.28515625" style="154" customWidth="1"/>
    <col min="2" max="2" width="4.28515625" style="154" customWidth="1"/>
    <col min="3" max="3" width="16" style="154" customWidth="1"/>
    <col min="4" max="4" width="12.140625" style="154" customWidth="1"/>
    <col min="5" max="5" width="11.7109375" style="154" customWidth="1"/>
    <col min="6" max="6" width="15.7109375" style="154" customWidth="1"/>
    <col min="7" max="7" width="11.5703125" style="154" customWidth="1"/>
    <col min="8" max="8" width="13" style="154" customWidth="1"/>
    <col min="9" max="9" width="6.85546875" style="154" customWidth="1"/>
    <col min="10" max="10" width="2.28515625" style="154" customWidth="1"/>
    <col min="11" max="11" width="1.140625" style="154" customWidth="1"/>
    <col min="12" max="12" width="1.7109375" style="154" customWidth="1"/>
    <col min="13" max="13" width="2.7109375" style="154" customWidth="1"/>
    <col min="14" max="14" width="8.85546875" style="154"/>
    <col min="15" max="15" width="20.28515625" style="154" customWidth="1"/>
    <col min="16" max="16" width="18.5703125" style="154" customWidth="1"/>
    <col min="17" max="18" width="16.140625" style="154" customWidth="1"/>
    <col min="19" max="19" width="10.28515625" style="154" customWidth="1"/>
    <col min="20" max="16384" width="8.85546875" style="154"/>
  </cols>
  <sheetData>
    <row r="1" spans="2:11" ht="7.9" customHeight="1" thickBot="1"/>
    <row r="2" spans="2:11">
      <c r="B2" s="207"/>
      <c r="C2" s="206"/>
      <c r="D2" s="206"/>
      <c r="E2" s="206"/>
      <c r="F2" s="206"/>
      <c r="G2" s="206"/>
      <c r="H2" s="206"/>
      <c r="I2" s="206"/>
      <c r="J2" s="205"/>
      <c r="K2" s="194"/>
    </row>
    <row r="3" spans="2:11" ht="18.75">
      <c r="B3" s="204"/>
      <c r="C3" s="255" t="s">
        <v>244</v>
      </c>
      <c r="D3" s="255"/>
      <c r="E3" s="255"/>
      <c r="F3" s="255"/>
      <c r="G3" s="203"/>
      <c r="H3" s="203"/>
      <c r="I3" s="203"/>
      <c r="J3" s="202"/>
    </row>
    <row r="4" spans="2:11">
      <c r="B4" s="201"/>
      <c r="C4" s="260" t="s">
        <v>325</v>
      </c>
      <c r="D4" s="260"/>
      <c r="E4" s="260"/>
      <c r="F4" s="200"/>
      <c r="G4" s="200"/>
      <c r="H4" s="200"/>
      <c r="I4" s="200"/>
      <c r="J4" s="199"/>
    </row>
    <row r="5" spans="2:11" ht="15" customHeight="1" thickBot="1">
      <c r="B5" s="198"/>
      <c r="C5" s="261" t="s">
        <v>293</v>
      </c>
      <c r="D5" s="261"/>
      <c r="E5" s="261"/>
      <c r="F5" s="197"/>
      <c r="G5" s="197"/>
      <c r="H5" s="197"/>
      <c r="I5" s="197"/>
      <c r="J5" s="196"/>
    </row>
    <row r="6" spans="2:11" ht="10.15" customHeight="1" thickTop="1">
      <c r="B6" s="166"/>
      <c r="C6" s="160"/>
      <c r="D6" s="160"/>
      <c r="E6" s="160"/>
      <c r="F6" s="160"/>
      <c r="G6" s="160"/>
      <c r="H6" s="160"/>
      <c r="I6" s="163"/>
      <c r="J6" s="195"/>
      <c r="K6" s="194"/>
    </row>
    <row r="7" spans="2:11">
      <c r="B7" s="193"/>
      <c r="C7" s="159" t="s">
        <v>292</v>
      </c>
      <c r="D7" s="163"/>
      <c r="E7" s="163"/>
      <c r="F7" s="163"/>
      <c r="G7" s="163"/>
      <c r="H7" s="163"/>
      <c r="I7" s="163"/>
      <c r="J7" s="165"/>
      <c r="K7" s="163"/>
    </row>
    <row r="8" spans="2:11" ht="12" customHeight="1">
      <c r="B8" s="166" t="s">
        <v>291</v>
      </c>
      <c r="C8" s="192" t="s">
        <v>253</v>
      </c>
      <c r="D8" s="163"/>
      <c r="E8" s="163"/>
      <c r="F8" s="163"/>
      <c r="G8" s="163"/>
      <c r="H8" s="163"/>
      <c r="I8" s="163"/>
      <c r="J8" s="165"/>
      <c r="K8" s="163"/>
    </row>
    <row r="9" spans="2:11" ht="186" customHeight="1">
      <c r="B9" s="248" t="s">
        <v>290</v>
      </c>
      <c r="C9" s="249"/>
      <c r="D9" s="249"/>
      <c r="E9" s="249"/>
      <c r="F9" s="249"/>
      <c r="G9" s="249"/>
      <c r="H9" s="249"/>
      <c r="I9" s="249"/>
      <c r="J9" s="165"/>
      <c r="K9" s="163"/>
    </row>
    <row r="10" spans="2:11" ht="13.15" customHeight="1">
      <c r="B10" s="146" t="s">
        <v>245</v>
      </c>
      <c r="C10" s="138" t="s">
        <v>250</v>
      </c>
      <c r="D10" s="138"/>
      <c r="E10" s="138"/>
      <c r="F10" s="138"/>
      <c r="G10" s="138"/>
      <c r="H10" s="138"/>
      <c r="I10" s="138"/>
      <c r="J10" s="142"/>
      <c r="K10" s="138"/>
    </row>
    <row r="11" spans="2:11" ht="107.45" customHeight="1">
      <c r="B11" s="250" t="s">
        <v>234</v>
      </c>
      <c r="C11" s="251"/>
      <c r="D11" s="251"/>
      <c r="E11" s="251"/>
      <c r="F11" s="251"/>
      <c r="G11" s="251"/>
      <c r="H11" s="251"/>
      <c r="I11" s="251"/>
      <c r="J11" s="141"/>
      <c r="K11" s="147"/>
    </row>
    <row r="12" spans="2:11">
      <c r="B12" s="153" t="s">
        <v>235</v>
      </c>
      <c r="C12" s="136" t="s">
        <v>236</v>
      </c>
      <c r="D12" s="136" t="s">
        <v>237</v>
      </c>
      <c r="E12" s="136" t="s">
        <v>238</v>
      </c>
      <c r="F12" s="136" t="s">
        <v>239</v>
      </c>
      <c r="G12" s="136" t="s">
        <v>289</v>
      </c>
      <c r="H12" s="136" t="s">
        <v>240</v>
      </c>
      <c r="I12" s="163"/>
      <c r="J12" s="165"/>
      <c r="K12" s="163"/>
    </row>
    <row r="13" spans="2:11">
      <c r="B13" s="150">
        <v>1</v>
      </c>
      <c r="C13" s="135" t="s">
        <v>305</v>
      </c>
      <c r="D13" s="149">
        <v>1736995</v>
      </c>
      <c r="E13" s="134" t="s">
        <v>296</v>
      </c>
      <c r="F13" s="152">
        <v>345630</v>
      </c>
      <c r="G13" s="152">
        <v>1</v>
      </c>
      <c r="H13" s="151">
        <f t="shared" ref="H13:H20" si="0">F13*G13</f>
        <v>345630</v>
      </c>
      <c r="I13" s="163"/>
      <c r="J13" s="165"/>
      <c r="K13" s="163"/>
    </row>
    <row r="14" spans="2:11">
      <c r="B14" s="150">
        <v>2</v>
      </c>
      <c r="C14" s="135" t="s">
        <v>305</v>
      </c>
      <c r="D14" s="149">
        <v>1736995</v>
      </c>
      <c r="E14" s="134" t="s">
        <v>297</v>
      </c>
      <c r="F14" s="152">
        <v>5079</v>
      </c>
      <c r="G14" s="152">
        <v>98.15</v>
      </c>
      <c r="H14" s="151">
        <f t="shared" si="0"/>
        <v>498503.85000000003</v>
      </c>
      <c r="I14" s="163"/>
      <c r="J14" s="165"/>
      <c r="K14" s="163"/>
    </row>
    <row r="15" spans="2:11">
      <c r="B15" s="150">
        <v>3</v>
      </c>
      <c r="C15" s="135" t="s">
        <v>305</v>
      </c>
      <c r="D15" s="149">
        <v>1736995</v>
      </c>
      <c r="E15" s="134" t="s">
        <v>330</v>
      </c>
      <c r="F15" s="152">
        <v>1402</v>
      </c>
      <c r="G15" s="152">
        <v>94.26</v>
      </c>
      <c r="H15" s="151">
        <f t="shared" si="0"/>
        <v>132152.52000000002</v>
      </c>
      <c r="I15" s="163"/>
      <c r="J15" s="165"/>
      <c r="K15" s="163"/>
    </row>
    <row r="16" spans="2:11">
      <c r="B16" s="150">
        <v>4</v>
      </c>
      <c r="C16" s="135" t="s">
        <v>298</v>
      </c>
      <c r="D16" s="149">
        <v>528006850</v>
      </c>
      <c r="E16" s="134" t="s">
        <v>296</v>
      </c>
      <c r="F16" s="152">
        <v>147506</v>
      </c>
      <c r="G16" s="152">
        <v>1</v>
      </c>
      <c r="H16" s="151">
        <f t="shared" si="0"/>
        <v>147506</v>
      </c>
      <c r="I16" s="163"/>
      <c r="J16" s="165"/>
      <c r="K16" s="163"/>
    </row>
    <row r="17" spans="2:15">
      <c r="B17" s="150">
        <v>5</v>
      </c>
      <c r="C17" s="135" t="s">
        <v>298</v>
      </c>
      <c r="D17" s="149">
        <v>528006850</v>
      </c>
      <c r="E17" s="134" t="s">
        <v>297</v>
      </c>
      <c r="F17" s="152">
        <v>19</v>
      </c>
      <c r="G17" s="152">
        <v>98.15</v>
      </c>
      <c r="H17" s="151">
        <f t="shared" si="0"/>
        <v>1864.8500000000001</v>
      </c>
      <c r="I17" s="163"/>
      <c r="J17" s="165"/>
      <c r="K17" s="163"/>
    </row>
    <row r="18" spans="2:15">
      <c r="B18" s="150">
        <v>6</v>
      </c>
      <c r="C18" s="135" t="s">
        <v>306</v>
      </c>
      <c r="D18" s="149">
        <v>11626055</v>
      </c>
      <c r="E18" s="134" t="s">
        <v>297</v>
      </c>
      <c r="F18" s="152">
        <v>155265</v>
      </c>
      <c r="G18" s="152">
        <v>98.15</v>
      </c>
      <c r="H18" s="151">
        <f t="shared" si="0"/>
        <v>15239259.75</v>
      </c>
      <c r="I18" s="163"/>
      <c r="J18" s="165"/>
      <c r="K18" s="163"/>
    </row>
    <row r="19" spans="2:15">
      <c r="B19" s="150">
        <v>7</v>
      </c>
      <c r="C19" s="135" t="s">
        <v>309</v>
      </c>
      <c r="D19" s="149">
        <v>1646294</v>
      </c>
      <c r="E19" s="134" t="s">
        <v>297</v>
      </c>
      <c r="F19" s="152">
        <v>3129</v>
      </c>
      <c r="G19" s="152">
        <v>98.15</v>
      </c>
      <c r="H19" s="151">
        <f t="shared" si="0"/>
        <v>307111.35000000003</v>
      </c>
      <c r="I19" s="163"/>
      <c r="J19" s="165"/>
      <c r="K19" s="163"/>
    </row>
    <row r="20" spans="2:15">
      <c r="B20" s="150">
        <v>8</v>
      </c>
      <c r="C20" s="135" t="s">
        <v>309</v>
      </c>
      <c r="D20" s="149">
        <v>1646294</v>
      </c>
      <c r="E20" s="134" t="s">
        <v>296</v>
      </c>
      <c r="F20" s="152">
        <v>4203</v>
      </c>
      <c r="G20" s="152">
        <v>1</v>
      </c>
      <c r="H20" s="151">
        <f t="shared" si="0"/>
        <v>4203</v>
      </c>
      <c r="I20" s="163"/>
      <c r="J20" s="165"/>
      <c r="K20" s="163"/>
    </row>
    <row r="21" spans="2:15">
      <c r="B21" s="150"/>
      <c r="C21" s="135"/>
      <c r="D21" s="149"/>
      <c r="E21" s="134"/>
      <c r="F21" s="152"/>
      <c r="G21" s="152"/>
      <c r="H21" s="151"/>
      <c r="I21" s="163"/>
      <c r="J21" s="165"/>
      <c r="K21" s="163"/>
    </row>
    <row r="22" spans="2:15">
      <c r="B22" s="150"/>
      <c r="C22" s="135"/>
      <c r="D22" s="149"/>
      <c r="E22" s="134"/>
      <c r="F22" s="152"/>
      <c r="G22" s="152"/>
      <c r="H22" s="151"/>
      <c r="I22" s="163"/>
      <c r="J22" s="165"/>
      <c r="K22" s="163"/>
    </row>
    <row r="23" spans="2:15">
      <c r="B23" s="150"/>
      <c r="C23" s="137" t="s">
        <v>199</v>
      </c>
      <c r="D23" s="149"/>
      <c r="E23" s="149"/>
      <c r="F23" s="149"/>
      <c r="G23" s="149"/>
      <c r="H23" s="148">
        <f>SUM(H13:H20)</f>
        <v>16676231.32</v>
      </c>
      <c r="I23" s="163"/>
      <c r="J23" s="165"/>
      <c r="K23" s="163"/>
      <c r="O23" s="209"/>
    </row>
    <row r="24" spans="2:15" ht="9.6" customHeight="1">
      <c r="B24" s="164"/>
      <c r="C24" s="163"/>
      <c r="D24" s="163"/>
      <c r="E24" s="163"/>
      <c r="F24" s="163"/>
      <c r="G24" s="163"/>
      <c r="H24" s="163"/>
      <c r="I24" s="163"/>
      <c r="J24" s="165"/>
      <c r="K24" s="163"/>
    </row>
    <row r="25" spans="2:15">
      <c r="B25" s="146" t="s">
        <v>247</v>
      </c>
      <c r="C25" s="138" t="s">
        <v>288</v>
      </c>
      <c r="D25" s="138"/>
      <c r="E25" s="138"/>
      <c r="F25" s="163"/>
      <c r="G25" s="163"/>
      <c r="H25" s="163"/>
      <c r="I25" s="163"/>
      <c r="J25" s="165"/>
      <c r="K25" s="163"/>
    </row>
    <row r="26" spans="2:15" ht="57" customHeight="1">
      <c r="B26" s="248" t="s">
        <v>287</v>
      </c>
      <c r="C26" s="249"/>
      <c r="D26" s="249"/>
      <c r="E26" s="249"/>
      <c r="F26" s="249"/>
      <c r="G26" s="249"/>
      <c r="H26" s="249"/>
      <c r="I26" s="249"/>
      <c r="J26" s="165"/>
      <c r="K26" s="163"/>
    </row>
    <row r="27" spans="2:15">
      <c r="B27" s="143" t="s">
        <v>246</v>
      </c>
      <c r="C27" s="138" t="s">
        <v>249</v>
      </c>
      <c r="D27" s="138"/>
      <c r="E27" s="138"/>
      <c r="F27" s="138"/>
      <c r="G27" s="163"/>
      <c r="H27" s="163"/>
      <c r="I27" s="163"/>
      <c r="J27" s="165"/>
      <c r="K27" s="163"/>
    </row>
    <row r="28" spans="2:15" ht="128.44999999999999" customHeight="1" thickBot="1">
      <c r="B28" s="258" t="s">
        <v>331</v>
      </c>
      <c r="C28" s="259"/>
      <c r="D28" s="259"/>
      <c r="E28" s="259"/>
      <c r="F28" s="259"/>
      <c r="G28" s="259"/>
      <c r="H28" s="259"/>
      <c r="I28" s="259"/>
      <c r="J28" s="191"/>
      <c r="K28" s="163"/>
    </row>
    <row r="29" spans="2:15" ht="7.15" customHeight="1">
      <c r="B29" s="176"/>
      <c r="C29" s="175"/>
      <c r="D29" s="175"/>
      <c r="E29" s="175"/>
      <c r="F29" s="175"/>
      <c r="G29" s="175"/>
      <c r="H29" s="175"/>
      <c r="I29" s="175"/>
      <c r="J29" s="174"/>
      <c r="K29" s="163"/>
    </row>
    <row r="30" spans="2:15" ht="13.15" customHeight="1">
      <c r="B30" s="248" t="s">
        <v>286</v>
      </c>
      <c r="C30" s="249"/>
      <c r="D30" s="249"/>
      <c r="E30" s="249"/>
      <c r="F30" s="249"/>
      <c r="G30" s="249"/>
      <c r="H30" s="249"/>
      <c r="I30" s="249"/>
      <c r="J30" s="165"/>
      <c r="K30" s="163"/>
    </row>
    <row r="31" spans="2:15">
      <c r="B31" s="190"/>
      <c r="C31" s="247" t="s">
        <v>285</v>
      </c>
      <c r="D31" s="247"/>
      <c r="E31" s="247"/>
      <c r="F31" s="247"/>
      <c r="G31" s="247"/>
      <c r="H31" s="189"/>
      <c r="I31" s="163"/>
      <c r="J31" s="165"/>
      <c r="K31" s="163"/>
    </row>
    <row r="32" spans="2:15">
      <c r="B32" s="188" t="s">
        <v>222</v>
      </c>
      <c r="C32" s="187" t="s">
        <v>223</v>
      </c>
      <c r="D32" s="187" t="s">
        <v>284</v>
      </c>
      <c r="E32" s="187" t="s">
        <v>283</v>
      </c>
      <c r="F32" s="187" t="s">
        <v>224</v>
      </c>
      <c r="G32" s="187" t="s">
        <v>225</v>
      </c>
      <c r="H32" s="187" t="s">
        <v>282</v>
      </c>
      <c r="I32" s="163"/>
      <c r="J32" s="165"/>
      <c r="K32" s="163"/>
    </row>
    <row r="33" spans="2:15">
      <c r="B33" s="186">
        <v>1</v>
      </c>
      <c r="C33" s="185" t="s">
        <v>226</v>
      </c>
      <c r="D33" s="184">
        <v>0</v>
      </c>
      <c r="E33" s="184"/>
      <c r="F33" s="184"/>
      <c r="G33" s="184"/>
      <c r="H33" s="184">
        <f t="shared" ref="H33:H39" si="1">D33+F33-G33</f>
        <v>0</v>
      </c>
      <c r="I33" s="163"/>
      <c r="J33" s="165"/>
      <c r="K33" s="163"/>
    </row>
    <row r="34" spans="2:15">
      <c r="B34" s="186">
        <v>2</v>
      </c>
      <c r="C34" s="185" t="s">
        <v>227</v>
      </c>
      <c r="D34" s="216">
        <v>0</v>
      </c>
      <c r="E34" s="216">
        <v>0</v>
      </c>
      <c r="F34" s="216">
        <v>0</v>
      </c>
      <c r="G34" s="184"/>
      <c r="H34" s="184">
        <f t="shared" si="1"/>
        <v>0</v>
      </c>
      <c r="I34" s="163"/>
      <c r="J34" s="165"/>
      <c r="K34" s="163"/>
    </row>
    <row r="35" spans="2:15">
      <c r="B35" s="186">
        <v>3</v>
      </c>
      <c r="C35" s="185" t="s">
        <v>228</v>
      </c>
      <c r="D35" s="216">
        <v>208333</v>
      </c>
      <c r="E35" s="216">
        <v>0</v>
      </c>
      <c r="F35" s="216">
        <v>0</v>
      </c>
      <c r="G35" s="184"/>
      <c r="H35" s="184">
        <f t="shared" si="1"/>
        <v>208333</v>
      </c>
      <c r="I35" s="163"/>
      <c r="J35" s="165"/>
      <c r="K35" s="163"/>
    </row>
    <row r="36" spans="2:15">
      <c r="B36" s="186">
        <v>4</v>
      </c>
      <c r="C36" s="185" t="s">
        <v>229</v>
      </c>
      <c r="D36" s="216">
        <v>3532396</v>
      </c>
      <c r="E36" s="216">
        <v>0</v>
      </c>
      <c r="F36" s="216">
        <v>0</v>
      </c>
      <c r="G36" s="184"/>
      <c r="H36" s="184">
        <f t="shared" si="1"/>
        <v>3532396</v>
      </c>
      <c r="I36" s="163"/>
      <c r="J36" s="165"/>
      <c r="K36" s="163"/>
    </row>
    <row r="37" spans="2:15">
      <c r="B37" s="186">
        <v>5</v>
      </c>
      <c r="C37" s="185" t="s">
        <v>230</v>
      </c>
      <c r="D37" s="216">
        <v>437733</v>
      </c>
      <c r="E37" s="216">
        <v>0</v>
      </c>
      <c r="F37" s="216">
        <v>226092.3</v>
      </c>
      <c r="G37" s="184"/>
      <c r="H37" s="184">
        <f t="shared" si="1"/>
        <v>663825.30000000005</v>
      </c>
      <c r="I37" s="163"/>
      <c r="J37" s="165"/>
      <c r="K37" s="163"/>
      <c r="O37" s="209"/>
    </row>
    <row r="38" spans="2:15">
      <c r="B38" s="186">
        <v>6</v>
      </c>
      <c r="C38" s="185" t="s">
        <v>231</v>
      </c>
      <c r="D38" s="216">
        <v>0</v>
      </c>
      <c r="E38" s="216">
        <v>0</v>
      </c>
      <c r="F38" s="184">
        <v>2800140.69</v>
      </c>
      <c r="G38" s="184"/>
      <c r="H38" s="184">
        <f t="shared" si="1"/>
        <v>2800140.69</v>
      </c>
      <c r="I38" s="163"/>
      <c r="J38" s="165"/>
      <c r="K38" s="163"/>
    </row>
    <row r="39" spans="2:15">
      <c r="B39" s="186">
        <v>7</v>
      </c>
      <c r="C39" s="185" t="s">
        <v>281</v>
      </c>
      <c r="D39" s="216">
        <v>0</v>
      </c>
      <c r="E39" s="216">
        <v>0</v>
      </c>
      <c r="F39" s="216">
        <v>0</v>
      </c>
      <c r="G39" s="184"/>
      <c r="H39" s="184">
        <f t="shared" si="1"/>
        <v>0</v>
      </c>
      <c r="I39" s="163"/>
      <c r="J39" s="165"/>
      <c r="K39" s="163"/>
    </row>
    <row r="40" spans="2:15">
      <c r="B40" s="183"/>
      <c r="C40" s="182" t="s">
        <v>199</v>
      </c>
      <c r="D40" s="181">
        <f>SUM(D33:D39)</f>
        <v>4178462</v>
      </c>
      <c r="E40" s="181"/>
      <c r="F40" s="181">
        <f>SUM(F33:F39)</f>
        <v>3026232.9899999998</v>
      </c>
      <c r="G40" s="181">
        <f>SUM(G33:G39)</f>
        <v>0</v>
      </c>
      <c r="H40" s="181">
        <f>SUM(H33:H39)</f>
        <v>7204694.9900000002</v>
      </c>
      <c r="I40" s="163"/>
      <c r="J40" s="165"/>
      <c r="K40" s="163"/>
    </row>
    <row r="41" spans="2:15">
      <c r="B41" s="190"/>
      <c r="C41" s="247" t="s">
        <v>232</v>
      </c>
      <c r="D41" s="247"/>
      <c r="E41" s="247"/>
      <c r="F41" s="247"/>
      <c r="G41" s="247"/>
      <c r="H41" s="189"/>
      <c r="I41" s="163"/>
      <c r="J41" s="165"/>
      <c r="K41" s="163"/>
    </row>
    <row r="42" spans="2:15">
      <c r="B42" s="188" t="s">
        <v>222</v>
      </c>
      <c r="C42" s="187" t="s">
        <v>223</v>
      </c>
      <c r="D42" s="187" t="s">
        <v>284</v>
      </c>
      <c r="E42" s="187" t="s">
        <v>283</v>
      </c>
      <c r="F42" s="187" t="s">
        <v>224</v>
      </c>
      <c r="G42" s="187" t="s">
        <v>225</v>
      </c>
      <c r="H42" s="187" t="s">
        <v>282</v>
      </c>
      <c r="I42" s="163"/>
      <c r="J42" s="165"/>
      <c r="K42" s="163"/>
    </row>
    <row r="43" spans="2:15">
      <c r="B43" s="186">
        <v>1</v>
      </c>
      <c r="C43" s="185" t="s">
        <v>226</v>
      </c>
      <c r="D43" s="184">
        <v>0</v>
      </c>
      <c r="E43" s="184"/>
      <c r="F43" s="184"/>
      <c r="G43" s="184"/>
      <c r="H43" s="184">
        <f t="shared" ref="H43:H49" si="2">D43+F43-G43</f>
        <v>0</v>
      </c>
      <c r="I43" s="163"/>
      <c r="J43" s="165"/>
      <c r="K43" s="163"/>
    </row>
    <row r="44" spans="2:15">
      <c r="B44" s="186">
        <v>2</v>
      </c>
      <c r="C44" s="185" t="s">
        <v>227</v>
      </c>
      <c r="D44" s="216">
        <v>0</v>
      </c>
      <c r="E44" s="184"/>
      <c r="F44" s="184">
        <v>0</v>
      </c>
      <c r="G44" s="184"/>
      <c r="H44" s="184">
        <f t="shared" si="2"/>
        <v>0</v>
      </c>
      <c r="I44" s="163"/>
      <c r="J44" s="165"/>
      <c r="K44" s="163"/>
      <c r="O44" s="209"/>
    </row>
    <row r="45" spans="2:15">
      <c r="B45" s="186">
        <v>3</v>
      </c>
      <c r="C45" s="185" t="s">
        <v>228</v>
      </c>
      <c r="D45" s="216">
        <v>75000</v>
      </c>
      <c r="E45" s="184"/>
      <c r="F45" s="184">
        <v>6667</v>
      </c>
      <c r="G45" s="184"/>
      <c r="H45" s="184">
        <f t="shared" si="2"/>
        <v>81667</v>
      </c>
      <c r="I45" s="163"/>
      <c r="J45" s="165"/>
      <c r="K45" s="163"/>
    </row>
    <row r="46" spans="2:15">
      <c r="B46" s="186">
        <v>4</v>
      </c>
      <c r="C46" s="185" t="s">
        <v>229</v>
      </c>
      <c r="D46" s="216">
        <v>250859</v>
      </c>
      <c r="E46" s="184"/>
      <c r="F46" s="184">
        <v>656307</v>
      </c>
      <c r="G46" s="184"/>
      <c r="H46" s="184">
        <f t="shared" si="2"/>
        <v>907166</v>
      </c>
      <c r="I46" s="163"/>
      <c r="J46" s="165"/>
      <c r="K46" s="163"/>
    </row>
    <row r="47" spans="2:15">
      <c r="B47" s="186">
        <v>5</v>
      </c>
      <c r="C47" s="185" t="s">
        <v>230</v>
      </c>
      <c r="D47" s="216">
        <v>183858</v>
      </c>
      <c r="E47" s="184"/>
      <c r="F47" s="184">
        <v>63469</v>
      </c>
      <c r="G47" s="184"/>
      <c r="H47" s="184">
        <f t="shared" si="2"/>
        <v>247327</v>
      </c>
      <c r="I47" s="163"/>
      <c r="J47" s="165"/>
      <c r="K47" s="163"/>
    </row>
    <row r="48" spans="2:15">
      <c r="B48" s="186">
        <v>6</v>
      </c>
      <c r="C48" s="185" t="s">
        <v>231</v>
      </c>
      <c r="D48" s="216">
        <v>0</v>
      </c>
      <c r="E48" s="184"/>
      <c r="F48" s="184">
        <v>280014</v>
      </c>
      <c r="G48" s="184"/>
      <c r="H48" s="184">
        <f t="shared" si="2"/>
        <v>280014</v>
      </c>
      <c r="I48" s="163"/>
      <c r="J48" s="165"/>
      <c r="K48" s="163"/>
    </row>
    <row r="49" spans="2:15">
      <c r="B49" s="186">
        <v>7</v>
      </c>
      <c r="C49" s="185" t="s">
        <v>281</v>
      </c>
      <c r="D49" s="184">
        <v>0</v>
      </c>
      <c r="E49" s="184"/>
      <c r="F49" s="184"/>
      <c r="G49" s="184"/>
      <c r="H49" s="184">
        <f t="shared" si="2"/>
        <v>0</v>
      </c>
      <c r="I49" s="163"/>
      <c r="J49" s="165"/>
      <c r="K49" s="163"/>
    </row>
    <row r="50" spans="2:15">
      <c r="B50" s="183"/>
      <c r="C50" s="182" t="s">
        <v>199</v>
      </c>
      <c r="D50" s="181">
        <f>SUM(D43:D49)</f>
        <v>509717</v>
      </c>
      <c r="E50" s="181">
        <f>SUM(E43:E49)</f>
        <v>0</v>
      </c>
      <c r="F50" s="181">
        <f>SUM(F43:F49)</f>
        <v>1006457</v>
      </c>
      <c r="G50" s="181">
        <f>SUM(G43:G49)</f>
        <v>0</v>
      </c>
      <c r="H50" s="181">
        <f>SUM(H43:H49)</f>
        <v>1516174</v>
      </c>
      <c r="I50" s="163"/>
      <c r="J50" s="165"/>
      <c r="K50" s="163"/>
    </row>
    <row r="51" spans="2:15">
      <c r="B51" s="190"/>
      <c r="C51" s="247" t="s">
        <v>233</v>
      </c>
      <c r="D51" s="247"/>
      <c r="E51" s="247"/>
      <c r="F51" s="247"/>
      <c r="G51" s="247"/>
      <c r="H51" s="189"/>
      <c r="I51" s="163"/>
      <c r="J51" s="165"/>
      <c r="K51" s="163"/>
    </row>
    <row r="52" spans="2:15">
      <c r="B52" s="188" t="s">
        <v>222</v>
      </c>
      <c r="C52" s="187" t="s">
        <v>223</v>
      </c>
      <c r="D52" s="187" t="s">
        <v>284</v>
      </c>
      <c r="E52" s="187" t="s">
        <v>283</v>
      </c>
      <c r="F52" s="187" t="s">
        <v>224</v>
      </c>
      <c r="G52" s="187" t="s">
        <v>225</v>
      </c>
      <c r="H52" s="187" t="s">
        <v>282</v>
      </c>
      <c r="I52" s="163"/>
      <c r="J52" s="165"/>
      <c r="K52" s="163"/>
    </row>
    <row r="53" spans="2:15">
      <c r="B53" s="186">
        <v>1</v>
      </c>
      <c r="C53" s="185" t="s">
        <v>226</v>
      </c>
      <c r="D53" s="184">
        <f>D33-D43</f>
        <v>0</v>
      </c>
      <c r="E53" s="184"/>
      <c r="F53" s="184"/>
      <c r="G53" s="184"/>
      <c r="H53" s="184">
        <f>D53+F53-G53</f>
        <v>0</v>
      </c>
      <c r="I53" s="163"/>
      <c r="J53" s="165"/>
      <c r="K53" s="163"/>
    </row>
    <row r="54" spans="2:15">
      <c r="B54" s="186">
        <v>2</v>
      </c>
      <c r="C54" s="185" t="s">
        <v>227</v>
      </c>
      <c r="D54" s="184">
        <f t="shared" ref="D54:D59" si="3">D34-D44</f>
        <v>0</v>
      </c>
      <c r="E54" s="184">
        <v>0</v>
      </c>
      <c r="F54" s="184">
        <v>0</v>
      </c>
      <c r="G54" s="184">
        <v>0</v>
      </c>
      <c r="H54" s="184">
        <f>D54-G54+F54</f>
        <v>0</v>
      </c>
      <c r="I54" s="163"/>
      <c r="J54" s="165"/>
      <c r="K54" s="163"/>
    </row>
    <row r="55" spans="2:15">
      <c r="B55" s="186">
        <v>3</v>
      </c>
      <c r="C55" s="185" t="s">
        <v>228</v>
      </c>
      <c r="D55" s="184">
        <f t="shared" si="3"/>
        <v>133333</v>
      </c>
      <c r="E55" s="184">
        <v>0</v>
      </c>
      <c r="F55" s="216">
        <v>0</v>
      </c>
      <c r="G55" s="184">
        <v>6667</v>
      </c>
      <c r="H55" s="184">
        <f>D55-G55+F55</f>
        <v>126666</v>
      </c>
      <c r="I55" s="163"/>
      <c r="J55" s="165"/>
      <c r="K55" s="163"/>
    </row>
    <row r="56" spans="2:15">
      <c r="B56" s="186">
        <v>4</v>
      </c>
      <c r="C56" s="185" t="s">
        <v>229</v>
      </c>
      <c r="D56" s="184">
        <f t="shared" si="3"/>
        <v>3281537</v>
      </c>
      <c r="E56" s="184">
        <v>0</v>
      </c>
      <c r="F56" s="216">
        <v>0</v>
      </c>
      <c r="G56" s="184">
        <v>656307</v>
      </c>
      <c r="H56" s="184">
        <f>D56-G56+F56</f>
        <v>2625230</v>
      </c>
      <c r="I56" s="163"/>
      <c r="J56" s="165"/>
      <c r="K56" s="163"/>
    </row>
    <row r="57" spans="2:15">
      <c r="B57" s="186">
        <v>5</v>
      </c>
      <c r="C57" s="185" t="s">
        <v>230</v>
      </c>
      <c r="D57" s="184">
        <f t="shared" si="3"/>
        <v>253875</v>
      </c>
      <c r="E57" s="184">
        <v>0</v>
      </c>
      <c r="F57" s="216">
        <v>226092</v>
      </c>
      <c r="G57" s="184">
        <v>63469</v>
      </c>
      <c r="H57" s="184">
        <f>D57-G57+F57</f>
        <v>416498</v>
      </c>
      <c r="I57" s="163"/>
      <c r="J57" s="165"/>
      <c r="K57" s="163"/>
      <c r="O57" s="209"/>
    </row>
    <row r="58" spans="2:15">
      <c r="B58" s="186">
        <v>6</v>
      </c>
      <c r="C58" s="185" t="s">
        <v>231</v>
      </c>
      <c r="D58" s="184">
        <f t="shared" si="3"/>
        <v>0</v>
      </c>
      <c r="E58" s="184">
        <v>0</v>
      </c>
      <c r="F58" s="184">
        <v>2800141</v>
      </c>
      <c r="G58" s="184">
        <v>280014</v>
      </c>
      <c r="H58" s="184">
        <f>D58-G58+F58</f>
        <v>2520127</v>
      </c>
      <c r="I58" s="163"/>
      <c r="J58" s="165"/>
      <c r="K58" s="163"/>
    </row>
    <row r="59" spans="2:15">
      <c r="B59" s="186">
        <v>7</v>
      </c>
      <c r="C59" s="185" t="s">
        <v>281</v>
      </c>
      <c r="D59" s="184">
        <f t="shared" si="3"/>
        <v>0</v>
      </c>
      <c r="E59" s="184"/>
      <c r="F59" s="184"/>
      <c r="G59" s="184"/>
      <c r="H59" s="184">
        <f>D59+F59-G59</f>
        <v>0</v>
      </c>
      <c r="I59" s="163"/>
      <c r="J59" s="165"/>
      <c r="K59" s="163"/>
    </row>
    <row r="60" spans="2:15">
      <c r="B60" s="183"/>
      <c r="C60" s="182" t="s">
        <v>199</v>
      </c>
      <c r="D60" s="181">
        <f>SUM(D53:D59)</f>
        <v>3668745</v>
      </c>
      <c r="E60" s="181">
        <f>SUM(E53:E59)</f>
        <v>0</v>
      </c>
      <c r="F60" s="181">
        <f>SUM(F53:F59)</f>
        <v>3026233</v>
      </c>
      <c r="G60" s="181">
        <f>SUM(G53:G59)</f>
        <v>1006457</v>
      </c>
      <c r="H60" s="181">
        <f>SUM(H53:H59)</f>
        <v>5688521</v>
      </c>
      <c r="I60" s="163"/>
      <c r="J60" s="165"/>
      <c r="K60" s="163"/>
    </row>
    <row r="61" spans="2:15">
      <c r="B61" s="179"/>
      <c r="C61" s="178"/>
      <c r="D61" s="178"/>
      <c r="E61" s="178"/>
      <c r="F61" s="178"/>
      <c r="G61" s="178"/>
      <c r="H61" s="177">
        <f>H40-H50</f>
        <v>5688520.9900000002</v>
      </c>
      <c r="I61" s="163"/>
      <c r="J61" s="165"/>
      <c r="K61" s="163"/>
    </row>
    <row r="62" spans="2:15">
      <c r="B62" s="143" t="s">
        <v>248</v>
      </c>
      <c r="C62" s="138" t="s">
        <v>252</v>
      </c>
      <c r="D62" s="138"/>
      <c r="E62" s="138"/>
      <c r="F62" s="138"/>
      <c r="G62" s="138"/>
      <c r="H62" s="138"/>
      <c r="I62" s="138"/>
      <c r="J62" s="142"/>
      <c r="K62" s="138"/>
    </row>
    <row r="63" spans="2:15" ht="73.900000000000006" customHeight="1">
      <c r="B63" s="250" t="s">
        <v>280</v>
      </c>
      <c r="C63" s="251"/>
      <c r="D63" s="251"/>
      <c r="E63" s="251"/>
      <c r="F63" s="251"/>
      <c r="G63" s="251"/>
      <c r="H63" s="251"/>
      <c r="I63" s="251"/>
      <c r="J63" s="141"/>
      <c r="K63" s="147"/>
    </row>
    <row r="64" spans="2:15">
      <c r="B64" s="179"/>
      <c r="C64" s="163" t="s">
        <v>279</v>
      </c>
      <c r="D64" s="163"/>
      <c r="E64" s="180"/>
      <c r="F64" s="180"/>
      <c r="G64" s="178"/>
      <c r="H64" s="177"/>
      <c r="I64" s="163"/>
      <c r="J64" s="165"/>
      <c r="K64" s="163"/>
    </row>
    <row r="65" spans="2:17">
      <c r="B65" s="179"/>
      <c r="C65" s="163"/>
      <c r="D65" s="163"/>
      <c r="E65" s="180"/>
      <c r="F65" s="180"/>
      <c r="G65" s="178"/>
      <c r="H65" s="177"/>
      <c r="I65" s="163"/>
      <c r="J65" s="165"/>
      <c r="K65" s="163"/>
    </row>
    <row r="66" spans="2:17">
      <c r="B66" s="179"/>
      <c r="C66" s="252" t="s">
        <v>223</v>
      </c>
      <c r="D66" s="253"/>
      <c r="E66" s="254"/>
      <c r="F66" s="173" t="s">
        <v>242</v>
      </c>
      <c r="G66" s="178"/>
      <c r="H66" s="177"/>
      <c r="I66" s="163"/>
      <c r="J66" s="165"/>
      <c r="K66" s="163"/>
    </row>
    <row r="67" spans="2:17">
      <c r="B67" s="179"/>
      <c r="C67" s="241" t="s">
        <v>310</v>
      </c>
      <c r="D67" s="242"/>
      <c r="E67" s="243"/>
      <c r="F67" s="172">
        <v>0</v>
      </c>
      <c r="G67" s="178"/>
      <c r="H67" s="177"/>
      <c r="I67" s="163"/>
      <c r="J67" s="165"/>
      <c r="K67" s="163"/>
    </row>
    <row r="68" spans="2:17">
      <c r="B68" s="179"/>
      <c r="C68" s="171" t="s">
        <v>335</v>
      </c>
      <c r="D68" s="170"/>
      <c r="E68" s="169"/>
      <c r="F68" s="172">
        <v>127933484</v>
      </c>
      <c r="G68" s="178"/>
      <c r="H68" s="177"/>
      <c r="I68" s="163"/>
      <c r="J68" s="165"/>
      <c r="K68" s="163"/>
    </row>
    <row r="69" spans="2:17">
      <c r="B69" s="179"/>
      <c r="C69" s="171" t="s">
        <v>332</v>
      </c>
      <c r="D69" s="170"/>
      <c r="E69" s="169"/>
      <c r="F69" s="172">
        <v>0</v>
      </c>
      <c r="G69" s="178"/>
      <c r="H69" s="177"/>
      <c r="I69" s="163"/>
      <c r="J69" s="165"/>
      <c r="K69" s="163"/>
    </row>
    <row r="70" spans="2:17">
      <c r="B70" s="179"/>
      <c r="C70" s="241" t="s">
        <v>334</v>
      </c>
      <c r="D70" s="242"/>
      <c r="E70" s="243"/>
      <c r="F70" s="172">
        <v>0</v>
      </c>
      <c r="G70" s="178"/>
      <c r="H70" s="177"/>
      <c r="I70" s="163"/>
      <c r="J70" s="165"/>
      <c r="K70" s="163"/>
    </row>
    <row r="71" spans="2:17">
      <c r="B71" s="179"/>
      <c r="C71" s="241" t="s">
        <v>333</v>
      </c>
      <c r="D71" s="242"/>
      <c r="E71" s="243"/>
      <c r="F71" s="172">
        <v>85348567</v>
      </c>
      <c r="G71" s="178"/>
      <c r="H71" s="177"/>
      <c r="I71" s="163"/>
      <c r="J71" s="165"/>
      <c r="K71" s="163"/>
    </row>
    <row r="72" spans="2:17">
      <c r="B72" s="179"/>
      <c r="C72" s="244" t="s">
        <v>199</v>
      </c>
      <c r="D72" s="245"/>
      <c r="E72" s="246"/>
      <c r="F72" s="168">
        <f>SUM(F67:F71)</f>
        <v>213282051</v>
      </c>
      <c r="G72" s="178"/>
      <c r="H72" s="177"/>
      <c r="I72" s="163"/>
      <c r="J72" s="165"/>
      <c r="K72" s="163"/>
    </row>
    <row r="73" spans="2:17">
      <c r="B73" s="179"/>
      <c r="C73" s="244" t="s">
        <v>336</v>
      </c>
      <c r="D73" s="245"/>
      <c r="E73" s="246"/>
      <c r="F73" s="168">
        <v>213282051</v>
      </c>
      <c r="G73" s="211"/>
      <c r="H73" s="177"/>
      <c r="I73" s="163"/>
      <c r="J73" s="165"/>
      <c r="K73" s="163"/>
    </row>
    <row r="74" spans="2:17">
      <c r="B74" s="179"/>
      <c r="C74" s="244" t="s">
        <v>337</v>
      </c>
      <c r="D74" s="245"/>
      <c r="E74" s="246"/>
      <c r="F74" s="168">
        <f>F72-F73</f>
        <v>0</v>
      </c>
      <c r="G74" s="178"/>
      <c r="H74" s="177"/>
      <c r="I74" s="163"/>
      <c r="J74" s="165"/>
      <c r="K74" s="163"/>
    </row>
    <row r="75" spans="2:17">
      <c r="B75" s="146" t="s">
        <v>254</v>
      </c>
      <c r="C75" s="138" t="s">
        <v>251</v>
      </c>
      <c r="D75" s="138"/>
      <c r="E75" s="139"/>
      <c r="F75" s="140"/>
      <c r="G75" s="140"/>
      <c r="H75" s="140"/>
      <c r="I75" s="140"/>
      <c r="J75" s="145"/>
      <c r="K75" s="140"/>
    </row>
    <row r="76" spans="2:17" ht="109.9" customHeight="1" thickBot="1">
      <c r="B76" s="256" t="s">
        <v>241</v>
      </c>
      <c r="C76" s="257"/>
      <c r="D76" s="257"/>
      <c r="E76" s="257"/>
      <c r="F76" s="257"/>
      <c r="G76" s="257"/>
      <c r="H76" s="257"/>
      <c r="I76" s="257"/>
      <c r="J76" s="144"/>
      <c r="K76" s="140"/>
    </row>
    <row r="77" spans="2:17">
      <c r="B77" s="176"/>
      <c r="C77" s="175" t="s">
        <v>278</v>
      </c>
      <c r="D77" s="175"/>
      <c r="E77" s="175"/>
      <c r="F77" s="175"/>
      <c r="G77" s="175"/>
      <c r="H77" s="175"/>
      <c r="I77" s="175"/>
      <c r="J77" s="174"/>
      <c r="K77" s="140"/>
    </row>
    <row r="78" spans="2:17">
      <c r="B78" s="164"/>
      <c r="C78" s="252" t="s">
        <v>223</v>
      </c>
      <c r="D78" s="253"/>
      <c r="E78" s="254"/>
      <c r="F78" s="173" t="s">
        <v>242</v>
      </c>
      <c r="G78" s="163"/>
      <c r="H78" s="163"/>
      <c r="I78" s="163"/>
      <c r="J78" s="165"/>
      <c r="K78" s="140"/>
      <c r="Q78" s="209"/>
    </row>
    <row r="79" spans="2:17">
      <c r="B79" s="164"/>
      <c r="C79" s="241" t="s">
        <v>338</v>
      </c>
      <c r="D79" s="242"/>
      <c r="E79" s="243"/>
      <c r="F79" s="172">
        <v>2800140.69</v>
      </c>
      <c r="G79" s="163"/>
      <c r="H79" s="163"/>
      <c r="I79" s="163"/>
      <c r="J79" s="165"/>
      <c r="K79" s="140"/>
      <c r="Q79" s="209"/>
    </row>
    <row r="80" spans="2:17">
      <c r="B80" s="164"/>
      <c r="C80" s="241" t="s">
        <v>339</v>
      </c>
      <c r="D80" s="242"/>
      <c r="E80" s="243"/>
      <c r="F80" s="172">
        <v>226092.3</v>
      </c>
      <c r="G80" s="163"/>
      <c r="H80" s="163"/>
      <c r="I80" s="163"/>
      <c r="J80" s="165"/>
      <c r="K80" s="140"/>
      <c r="Q80" s="209"/>
    </row>
    <row r="81" spans="2:18">
      <c r="B81" s="164"/>
      <c r="C81" s="241" t="s">
        <v>344</v>
      </c>
      <c r="D81" s="242"/>
      <c r="E81" s="243"/>
      <c r="F81" s="172">
        <v>45330949.289999992</v>
      </c>
      <c r="G81" s="163"/>
      <c r="H81" s="208"/>
      <c r="I81" s="163"/>
      <c r="J81" s="165"/>
      <c r="K81" s="140"/>
      <c r="O81" s="163"/>
      <c r="P81" s="208"/>
      <c r="Q81" s="209"/>
    </row>
    <row r="82" spans="2:18">
      <c r="B82" s="164"/>
      <c r="C82" s="241" t="s">
        <v>340</v>
      </c>
      <c r="D82" s="242"/>
      <c r="E82" s="243"/>
      <c r="F82" s="172">
        <v>45940155.710000001</v>
      </c>
      <c r="G82" s="163"/>
      <c r="H82" s="208"/>
      <c r="I82" s="163"/>
      <c r="J82" s="165"/>
      <c r="K82" s="140"/>
      <c r="O82" s="163"/>
      <c r="P82" s="208"/>
      <c r="Q82" s="209"/>
      <c r="R82" s="209"/>
    </row>
    <row r="83" spans="2:18">
      <c r="B83" s="164"/>
      <c r="C83" s="241" t="s">
        <v>299</v>
      </c>
      <c r="D83" s="242"/>
      <c r="E83" s="243"/>
      <c r="F83" s="172">
        <v>436866</v>
      </c>
      <c r="G83" s="163"/>
      <c r="H83" s="163"/>
      <c r="I83" s="163"/>
      <c r="J83" s="165"/>
      <c r="K83" s="140"/>
      <c r="O83" s="163"/>
      <c r="P83" s="208"/>
      <c r="Q83" s="209"/>
    </row>
    <row r="84" spans="2:18">
      <c r="B84" s="164"/>
      <c r="C84" s="241" t="s">
        <v>341</v>
      </c>
      <c r="D84" s="242"/>
      <c r="E84" s="243"/>
      <c r="F84" s="172">
        <v>105250</v>
      </c>
      <c r="G84" s="163"/>
      <c r="H84" s="208"/>
      <c r="I84" s="163"/>
      <c r="J84" s="165"/>
      <c r="K84" s="140"/>
      <c r="O84" s="163"/>
      <c r="P84" s="208"/>
      <c r="Q84" s="209"/>
      <c r="R84" s="209"/>
    </row>
    <row r="85" spans="2:18">
      <c r="B85" s="164"/>
      <c r="C85" s="241" t="s">
        <v>308</v>
      </c>
      <c r="D85" s="242"/>
      <c r="E85" s="243"/>
      <c r="F85" s="172">
        <v>486200</v>
      </c>
      <c r="G85" s="163"/>
      <c r="H85" s="208"/>
      <c r="I85" s="163"/>
      <c r="J85" s="165"/>
      <c r="K85" s="140"/>
      <c r="O85" s="163"/>
      <c r="P85" s="208"/>
      <c r="Q85" s="209"/>
    </row>
    <row r="86" spans="2:18">
      <c r="B86" s="164"/>
      <c r="C86" s="241" t="s">
        <v>318</v>
      </c>
      <c r="D86" s="242"/>
      <c r="E86" s="243"/>
      <c r="F86" s="172">
        <v>147374</v>
      </c>
      <c r="G86" s="163"/>
      <c r="H86" s="208"/>
      <c r="I86" s="163"/>
      <c r="J86" s="165"/>
      <c r="K86" s="140"/>
      <c r="O86" s="163"/>
      <c r="P86" s="208"/>
      <c r="Q86" s="217"/>
    </row>
    <row r="87" spans="2:18">
      <c r="B87" s="164"/>
      <c r="C87" s="241" t="s">
        <v>311</v>
      </c>
      <c r="D87" s="242"/>
      <c r="E87" s="243"/>
      <c r="F87" s="172">
        <v>0</v>
      </c>
      <c r="G87" s="163"/>
      <c r="H87" s="163"/>
      <c r="I87" s="163"/>
      <c r="J87" s="165"/>
      <c r="K87" s="140"/>
      <c r="P87" s="209"/>
      <c r="Q87" s="209"/>
    </row>
    <row r="88" spans="2:18">
      <c r="B88" s="164"/>
      <c r="C88" s="241" t="s">
        <v>342</v>
      </c>
      <c r="D88" s="242"/>
      <c r="E88" s="243"/>
      <c r="F88" s="172">
        <v>2558400</v>
      </c>
      <c r="G88" s="163"/>
      <c r="H88" s="208"/>
      <c r="I88" s="163"/>
      <c r="J88" s="165"/>
      <c r="K88" s="140"/>
      <c r="Q88" s="209"/>
      <c r="R88" s="209"/>
    </row>
    <row r="89" spans="2:18">
      <c r="B89" s="164"/>
      <c r="C89" s="241" t="s">
        <v>343</v>
      </c>
      <c r="D89" s="242"/>
      <c r="E89" s="243"/>
      <c r="F89" s="172">
        <v>102418280</v>
      </c>
      <c r="G89" s="163"/>
      <c r="H89" s="163"/>
      <c r="I89" s="163"/>
      <c r="J89" s="165"/>
      <c r="K89" s="140"/>
      <c r="Q89" s="209"/>
      <c r="R89" s="209"/>
    </row>
    <row r="90" spans="2:18">
      <c r="B90" s="164"/>
      <c r="C90" s="244" t="s">
        <v>199</v>
      </c>
      <c r="D90" s="245"/>
      <c r="E90" s="246"/>
      <c r="F90" s="168">
        <f>SUM(F79:F89)</f>
        <v>200449707.99000001</v>
      </c>
      <c r="G90" s="163"/>
      <c r="H90" s="163"/>
      <c r="I90" s="163"/>
      <c r="J90" s="165"/>
      <c r="K90" s="140"/>
      <c r="Q90" s="209"/>
    </row>
    <row r="91" spans="2:18">
      <c r="B91" s="164"/>
      <c r="C91" s="244" t="s">
        <v>317</v>
      </c>
      <c r="D91" s="245"/>
      <c r="E91" s="246"/>
      <c r="F91" s="168">
        <v>200449708</v>
      </c>
      <c r="G91" s="163"/>
      <c r="H91" s="208"/>
      <c r="I91" s="163"/>
      <c r="J91" s="165"/>
      <c r="K91" s="140"/>
      <c r="Q91" s="209"/>
    </row>
    <row r="92" spans="2:18">
      <c r="B92" s="164"/>
      <c r="C92" s="244" t="s">
        <v>243</v>
      </c>
      <c r="D92" s="245"/>
      <c r="E92" s="246"/>
      <c r="F92" s="168">
        <f>F90-F91</f>
        <v>-9.9999904632568359E-3</v>
      </c>
      <c r="G92" s="163"/>
      <c r="H92" s="163"/>
      <c r="I92" s="163"/>
      <c r="J92" s="165"/>
      <c r="K92" s="140"/>
      <c r="Q92" s="209"/>
    </row>
    <row r="93" spans="2:18">
      <c r="B93" s="164"/>
      <c r="C93" s="163"/>
      <c r="D93" s="163"/>
      <c r="E93" s="163"/>
      <c r="F93" s="163"/>
      <c r="G93" s="163"/>
      <c r="H93" s="163"/>
      <c r="I93" s="163"/>
      <c r="J93" s="165"/>
      <c r="K93" s="140"/>
      <c r="Q93" s="209"/>
    </row>
    <row r="94" spans="2:18">
      <c r="B94" s="164"/>
      <c r="C94" s="252" t="s">
        <v>223</v>
      </c>
      <c r="D94" s="253"/>
      <c r="E94" s="254"/>
      <c r="F94" s="173" t="s">
        <v>242</v>
      </c>
      <c r="G94" s="163"/>
      <c r="H94" s="163"/>
      <c r="I94" s="163"/>
      <c r="J94" s="165"/>
      <c r="K94" s="140"/>
      <c r="Q94" s="209"/>
    </row>
    <row r="95" spans="2:18">
      <c r="B95" s="164"/>
      <c r="C95" s="241" t="s">
        <v>307</v>
      </c>
      <c r="D95" s="242"/>
      <c r="E95" s="243"/>
      <c r="F95" s="172">
        <v>45330949.289999992</v>
      </c>
      <c r="G95" s="163"/>
      <c r="H95" s="163"/>
      <c r="I95" s="163"/>
      <c r="J95" s="165"/>
      <c r="K95" s="140"/>
      <c r="Q95" s="209"/>
    </row>
    <row r="96" spans="2:18">
      <c r="B96" s="164"/>
      <c r="C96" s="241" t="s">
        <v>300</v>
      </c>
      <c r="D96" s="242"/>
      <c r="E96" s="243"/>
      <c r="F96" s="172">
        <v>9123455</v>
      </c>
      <c r="G96" s="163"/>
      <c r="H96" s="208"/>
      <c r="I96" s="163"/>
      <c r="J96" s="165"/>
      <c r="K96" s="140"/>
      <c r="Q96" s="209"/>
    </row>
    <row r="97" spans="2:17">
      <c r="B97" s="164"/>
      <c r="C97" s="241" t="s">
        <v>301</v>
      </c>
      <c r="D97" s="242"/>
      <c r="E97" s="243"/>
      <c r="F97" s="172">
        <v>-5885058</v>
      </c>
      <c r="G97" s="163"/>
      <c r="H97" s="208"/>
      <c r="I97" s="163"/>
      <c r="J97" s="165"/>
      <c r="K97" s="140"/>
      <c r="Q97" s="209"/>
    </row>
    <row r="98" spans="2:17">
      <c r="B98" s="164"/>
      <c r="C98" s="241" t="s">
        <v>346</v>
      </c>
      <c r="D98" s="242"/>
      <c r="E98" s="243"/>
      <c r="F98" s="172">
        <v>-14851813</v>
      </c>
      <c r="G98" s="218"/>
      <c r="H98" s="208"/>
      <c r="I98" s="163"/>
      <c r="J98" s="165"/>
      <c r="K98" s="140"/>
      <c r="Q98" s="209"/>
    </row>
    <row r="99" spans="2:17">
      <c r="B99" s="164"/>
      <c r="C99" s="241" t="s">
        <v>340</v>
      </c>
      <c r="D99" s="242"/>
      <c r="E99" s="243"/>
      <c r="F99" s="172">
        <v>45940155.710000001</v>
      </c>
      <c r="G99" s="218"/>
      <c r="H99" s="208"/>
      <c r="I99" s="163"/>
      <c r="J99" s="165"/>
      <c r="K99" s="140"/>
      <c r="Q99" s="209"/>
    </row>
    <row r="100" spans="2:17">
      <c r="B100" s="164"/>
      <c r="C100" s="241" t="s">
        <v>299</v>
      </c>
      <c r="D100" s="242"/>
      <c r="E100" s="243"/>
      <c r="F100" s="172">
        <v>436866</v>
      </c>
      <c r="G100" s="163"/>
      <c r="H100" s="163"/>
      <c r="I100" s="163"/>
      <c r="J100" s="165"/>
      <c r="K100" s="140"/>
      <c r="Q100" s="209"/>
    </row>
    <row r="101" spans="2:17">
      <c r="B101" s="164"/>
      <c r="C101" s="241" t="s">
        <v>341</v>
      </c>
      <c r="D101" s="242"/>
      <c r="E101" s="243"/>
      <c r="F101" s="172">
        <v>105250</v>
      </c>
      <c r="G101" s="208"/>
      <c r="H101" s="208"/>
      <c r="I101" s="163"/>
      <c r="J101" s="165"/>
      <c r="K101" s="140"/>
      <c r="Q101" s="209"/>
    </row>
    <row r="102" spans="2:17">
      <c r="B102" s="164"/>
      <c r="C102" s="241" t="s">
        <v>308</v>
      </c>
      <c r="D102" s="242"/>
      <c r="E102" s="243"/>
      <c r="F102" s="172">
        <v>486200</v>
      </c>
      <c r="G102" s="163"/>
      <c r="H102" s="208"/>
      <c r="I102" s="163"/>
      <c r="J102" s="165"/>
      <c r="K102" s="140"/>
      <c r="Q102" s="209"/>
    </row>
    <row r="103" spans="2:17">
      <c r="B103" s="164"/>
      <c r="C103" s="241" t="s">
        <v>318</v>
      </c>
      <c r="D103" s="242"/>
      <c r="E103" s="243"/>
      <c r="F103" s="172">
        <v>147374</v>
      </c>
      <c r="G103" s="163"/>
      <c r="H103" s="163"/>
      <c r="I103" s="163"/>
      <c r="J103" s="165"/>
      <c r="K103" s="140"/>
      <c r="Q103" s="209"/>
    </row>
    <row r="104" spans="2:17">
      <c r="B104" s="164"/>
      <c r="C104" s="171" t="s">
        <v>277</v>
      </c>
      <c r="D104" s="170"/>
      <c r="E104" s="169"/>
      <c r="F104" s="172">
        <v>3731351</v>
      </c>
      <c r="G104" s="163"/>
      <c r="H104" s="163"/>
      <c r="I104" s="163"/>
      <c r="J104" s="165"/>
      <c r="K104" s="140"/>
      <c r="Q104" s="209"/>
    </row>
    <row r="105" spans="2:17">
      <c r="B105" s="164"/>
      <c r="C105" s="171" t="s">
        <v>276</v>
      </c>
      <c r="D105" s="170"/>
      <c r="E105" s="169"/>
      <c r="F105" s="172">
        <v>623135.61699999997</v>
      </c>
      <c r="G105" s="163"/>
      <c r="H105" s="163"/>
      <c r="I105" s="163"/>
      <c r="J105" s="165"/>
      <c r="K105" s="140"/>
      <c r="Q105" s="209"/>
    </row>
    <row r="106" spans="2:17">
      <c r="B106" s="164"/>
      <c r="C106" s="171" t="s">
        <v>275</v>
      </c>
      <c r="D106" s="170"/>
      <c r="E106" s="169"/>
      <c r="F106" s="172">
        <v>1006457</v>
      </c>
      <c r="G106" s="163"/>
      <c r="H106" s="163"/>
      <c r="I106" s="163"/>
      <c r="J106" s="165"/>
      <c r="K106" s="140"/>
      <c r="N106" s="209"/>
      <c r="Q106" s="209"/>
    </row>
    <row r="107" spans="2:17">
      <c r="B107" s="164"/>
      <c r="C107" s="171" t="s">
        <v>274</v>
      </c>
      <c r="D107" s="170"/>
      <c r="E107" s="169"/>
      <c r="F107" s="172">
        <v>213643.80000000002</v>
      </c>
      <c r="G107" s="163"/>
      <c r="H107" s="163"/>
      <c r="I107" s="163"/>
      <c r="J107" s="165"/>
      <c r="K107" s="140"/>
      <c r="Q107" s="209"/>
    </row>
    <row r="108" spans="2:17">
      <c r="B108" s="164"/>
      <c r="C108" s="241" t="s">
        <v>273</v>
      </c>
      <c r="D108" s="242"/>
      <c r="E108" s="243"/>
      <c r="F108" s="172">
        <v>150095</v>
      </c>
      <c r="G108" s="163"/>
      <c r="H108" s="208"/>
      <c r="I108" s="163"/>
      <c r="J108" s="165"/>
      <c r="K108" s="140"/>
      <c r="Q108" s="209"/>
    </row>
    <row r="109" spans="2:17">
      <c r="B109" s="164"/>
      <c r="C109" s="171" t="s">
        <v>312</v>
      </c>
      <c r="D109" s="170"/>
      <c r="E109" s="169"/>
      <c r="F109" s="172">
        <v>763790.69503786601</v>
      </c>
      <c r="G109" s="163"/>
      <c r="H109" s="163"/>
      <c r="I109" s="163"/>
      <c r="J109" s="165"/>
      <c r="K109" s="140"/>
      <c r="Q109" s="209"/>
    </row>
    <row r="110" spans="2:17">
      <c r="B110" s="164"/>
      <c r="C110" s="171" t="s">
        <v>313</v>
      </c>
      <c r="D110" s="170"/>
      <c r="E110" s="169"/>
      <c r="F110" s="172">
        <v>619000</v>
      </c>
      <c r="G110" s="163"/>
      <c r="H110" s="163"/>
      <c r="I110" s="163"/>
      <c r="J110" s="165"/>
      <c r="K110" s="140"/>
      <c r="Q110" s="209"/>
    </row>
    <row r="111" spans="2:17">
      <c r="B111" s="164"/>
      <c r="C111" s="241" t="s">
        <v>314</v>
      </c>
      <c r="D111" s="242"/>
      <c r="E111" s="243"/>
      <c r="F111" s="172">
        <v>107786444</v>
      </c>
      <c r="G111" s="163"/>
      <c r="H111" s="163"/>
      <c r="I111" s="163"/>
      <c r="J111" s="165"/>
      <c r="K111" s="140"/>
      <c r="Q111" s="209"/>
    </row>
    <row r="112" spans="2:17">
      <c r="B112" s="164"/>
      <c r="C112" s="241" t="s">
        <v>345</v>
      </c>
      <c r="D112" s="242"/>
      <c r="E112" s="243"/>
      <c r="F112" s="172">
        <v>8270365</v>
      </c>
      <c r="G112" s="163"/>
      <c r="H112" s="163"/>
      <c r="I112" s="163"/>
      <c r="J112" s="165"/>
      <c r="K112" s="140"/>
      <c r="Q112" s="209"/>
    </row>
    <row r="113" spans="2:17">
      <c r="B113" s="164"/>
      <c r="C113" s="262"/>
      <c r="D113" s="263"/>
      <c r="E113" s="264"/>
      <c r="F113" s="172"/>
      <c r="G113" s="163"/>
      <c r="H113" s="208"/>
      <c r="I113" s="163"/>
      <c r="J113" s="165"/>
      <c r="K113" s="140"/>
      <c r="Q113" s="209"/>
    </row>
    <row r="114" spans="2:17">
      <c r="B114" s="164"/>
      <c r="C114" s="244" t="s">
        <v>199</v>
      </c>
      <c r="D114" s="245"/>
      <c r="E114" s="246"/>
      <c r="F114" s="168">
        <f>SUM(F95:F112)</f>
        <v>203997661.11203787</v>
      </c>
      <c r="G114" s="163"/>
      <c r="H114" s="163"/>
      <c r="I114" s="163"/>
      <c r="J114" s="165"/>
      <c r="K114" s="140"/>
      <c r="Q114" s="209"/>
    </row>
    <row r="115" spans="2:17">
      <c r="B115" s="164"/>
      <c r="C115" s="163"/>
      <c r="D115" s="163"/>
      <c r="E115" s="163"/>
      <c r="F115" s="163"/>
      <c r="G115" s="163"/>
      <c r="H115" s="163"/>
      <c r="I115" s="163"/>
      <c r="J115" s="165"/>
      <c r="K115" s="140"/>
      <c r="Q115" s="209"/>
    </row>
    <row r="116" spans="2:17">
      <c r="B116" s="143" t="s">
        <v>272</v>
      </c>
      <c r="C116" s="138" t="s">
        <v>255</v>
      </c>
      <c r="D116" s="138"/>
      <c r="E116" s="138"/>
      <c r="F116" s="138"/>
      <c r="G116" s="138"/>
      <c r="H116" s="138"/>
      <c r="I116" s="138"/>
      <c r="J116" s="142"/>
      <c r="K116" s="140"/>
      <c r="Q116" s="209"/>
    </row>
    <row r="117" spans="2:17" ht="30" customHeight="1">
      <c r="B117" s="250" t="s">
        <v>256</v>
      </c>
      <c r="C117" s="251"/>
      <c r="D117" s="251"/>
      <c r="E117" s="251"/>
      <c r="F117" s="251"/>
      <c r="G117" s="251"/>
      <c r="H117" s="251"/>
      <c r="I117" s="251"/>
      <c r="J117" s="141"/>
      <c r="K117" s="140"/>
      <c r="Q117" s="209"/>
    </row>
    <row r="118" spans="2:17" ht="18.600000000000001" customHeight="1">
      <c r="B118" s="214"/>
      <c r="C118" s="215"/>
      <c r="D118" s="215"/>
      <c r="E118" s="215"/>
      <c r="F118" s="215"/>
      <c r="G118" s="215"/>
      <c r="H118" s="215"/>
      <c r="I118" s="215"/>
      <c r="J118" s="141"/>
      <c r="K118" s="140"/>
    </row>
    <row r="119" spans="2:17">
      <c r="B119" s="164"/>
      <c r="C119" s="252" t="s">
        <v>223</v>
      </c>
      <c r="D119" s="253"/>
      <c r="E119" s="254"/>
      <c r="F119" s="173" t="s">
        <v>242</v>
      </c>
      <c r="G119" s="163"/>
      <c r="I119" s="163"/>
      <c r="J119" s="165"/>
      <c r="K119" s="140"/>
    </row>
    <row r="120" spans="2:17">
      <c r="B120" s="164"/>
      <c r="C120" s="241" t="s">
        <v>271</v>
      </c>
      <c r="D120" s="242"/>
      <c r="E120" s="243"/>
      <c r="F120" s="172">
        <f>F73</f>
        <v>213282051</v>
      </c>
      <c r="G120" s="163"/>
      <c r="I120" s="163"/>
      <c r="J120" s="165"/>
      <c r="K120" s="140"/>
    </row>
    <row r="121" spans="2:17">
      <c r="B121" s="164"/>
      <c r="C121" s="241" t="s">
        <v>270</v>
      </c>
      <c r="D121" s="242"/>
      <c r="E121" s="243"/>
      <c r="F121" s="172">
        <f>F114</f>
        <v>203997661.11203787</v>
      </c>
      <c r="G121" s="163"/>
      <c r="J121" s="167"/>
      <c r="K121" s="140"/>
    </row>
    <row r="122" spans="2:17">
      <c r="B122" s="164"/>
      <c r="C122" s="241" t="s">
        <v>294</v>
      </c>
      <c r="D122" s="242"/>
      <c r="E122" s="243"/>
      <c r="F122" s="172">
        <v>0</v>
      </c>
      <c r="G122" s="163"/>
      <c r="J122" s="167"/>
      <c r="K122" s="140"/>
    </row>
    <row r="123" spans="2:17">
      <c r="B123" s="164"/>
      <c r="C123" s="241" t="s">
        <v>269</v>
      </c>
      <c r="D123" s="242"/>
      <c r="E123" s="243"/>
      <c r="F123" s="172">
        <f>F120-F121</f>
        <v>9284389.8879621327</v>
      </c>
      <c r="G123" s="163"/>
      <c r="J123" s="167"/>
      <c r="K123" s="140"/>
    </row>
    <row r="124" spans="2:17">
      <c r="B124" s="164"/>
      <c r="C124" s="171" t="s">
        <v>268</v>
      </c>
      <c r="D124" s="170"/>
      <c r="E124" s="169"/>
      <c r="F124" s="172">
        <f>(F123+F122)*15%</f>
        <v>1392658.4831943198</v>
      </c>
      <c r="G124" s="163"/>
      <c r="H124" s="221">
        <f>F123/F120</f>
        <v>4.3531041850127988E-2</v>
      </c>
      <c r="J124" s="167"/>
      <c r="K124" s="140"/>
      <c r="P124" s="209"/>
    </row>
    <row r="125" spans="2:17">
      <c r="B125" s="164"/>
      <c r="C125" s="171" t="s">
        <v>267</v>
      </c>
      <c r="D125" s="170"/>
      <c r="E125" s="169"/>
      <c r="F125" s="172">
        <v>0</v>
      </c>
      <c r="G125" s="163"/>
      <c r="J125" s="167"/>
      <c r="K125" s="140"/>
    </row>
    <row r="126" spans="2:17">
      <c r="B126" s="164"/>
      <c r="C126" s="171" t="s">
        <v>266</v>
      </c>
      <c r="D126" s="170"/>
      <c r="E126" s="169"/>
      <c r="F126" s="172">
        <v>3219265</v>
      </c>
      <c r="G126" s="163"/>
      <c r="J126" s="167"/>
      <c r="K126" s="140"/>
      <c r="P126" s="209"/>
    </row>
    <row r="127" spans="2:17">
      <c r="B127" s="164"/>
      <c r="C127" s="171" t="s">
        <v>265</v>
      </c>
      <c r="D127" s="170"/>
      <c r="E127" s="169"/>
      <c r="F127" s="172">
        <f>F124-F126</f>
        <v>-1826606.5168056802</v>
      </c>
      <c r="G127" s="163"/>
      <c r="J127" s="167"/>
      <c r="K127" s="140"/>
    </row>
    <row r="128" spans="2:17">
      <c r="B128" s="166" t="s">
        <v>264</v>
      </c>
      <c r="C128" s="159" t="s">
        <v>263</v>
      </c>
      <c r="D128" s="163"/>
      <c r="E128" s="163"/>
      <c r="F128" s="163"/>
      <c r="G128" s="163"/>
      <c r="H128" s="163"/>
      <c r="I128" s="163"/>
      <c r="J128" s="165"/>
      <c r="K128" s="140"/>
    </row>
    <row r="129" spans="2:11" ht="29.45" customHeight="1">
      <c r="B129" s="248" t="s">
        <v>262</v>
      </c>
      <c r="C129" s="249"/>
      <c r="D129" s="249"/>
      <c r="E129" s="249"/>
      <c r="F129" s="249"/>
      <c r="G129" s="249"/>
      <c r="H129" s="249"/>
      <c r="I129" s="249"/>
      <c r="J129" s="165"/>
      <c r="K129" s="140"/>
    </row>
    <row r="130" spans="2:11" ht="15" customHeight="1">
      <c r="B130" s="212"/>
      <c r="C130" s="213"/>
      <c r="D130" s="213"/>
      <c r="E130" s="213"/>
      <c r="F130" s="213"/>
      <c r="G130" s="213"/>
      <c r="H130" s="213"/>
      <c r="I130" s="213"/>
      <c r="J130" s="165"/>
      <c r="K130" s="140"/>
    </row>
    <row r="131" spans="2:11">
      <c r="B131" s="164"/>
      <c r="C131" s="265" t="s">
        <v>347</v>
      </c>
      <c r="D131" s="265"/>
      <c r="E131" s="163"/>
      <c r="F131" s="159"/>
      <c r="G131" s="265" t="s">
        <v>261</v>
      </c>
      <c r="H131" s="265"/>
      <c r="I131" s="159"/>
      <c r="J131" s="158"/>
      <c r="K131" s="140"/>
    </row>
    <row r="132" spans="2:11">
      <c r="B132" s="162"/>
      <c r="C132" s="265" t="s">
        <v>348</v>
      </c>
      <c r="D132" s="265"/>
      <c r="E132" s="161"/>
      <c r="F132" s="159"/>
      <c r="G132" s="265" t="s">
        <v>315</v>
      </c>
      <c r="H132" s="265"/>
      <c r="I132" s="159"/>
      <c r="J132" s="158"/>
      <c r="K132" s="140"/>
    </row>
    <row r="133" spans="2:11" ht="13.5" thickBot="1">
      <c r="B133" s="157"/>
      <c r="C133" s="156"/>
      <c r="D133" s="156"/>
      <c r="E133" s="156"/>
      <c r="F133" s="156"/>
      <c r="G133" s="156"/>
      <c r="H133" s="156"/>
      <c r="I133" s="156"/>
      <c r="J133" s="155"/>
      <c r="K133" s="140"/>
    </row>
    <row r="134" spans="2:11" ht="6.6" customHeight="1">
      <c r="K134" s="140"/>
    </row>
    <row r="135" spans="2:11">
      <c r="K135" s="140"/>
    </row>
    <row r="136" spans="2:11">
      <c r="K136" s="140"/>
    </row>
    <row r="137" spans="2:11">
      <c r="K137" s="140"/>
    </row>
    <row r="138" spans="2:11">
      <c r="K138" s="140"/>
    </row>
    <row r="139" spans="2:11">
      <c r="K139" s="140"/>
    </row>
    <row r="140" spans="2:11">
      <c r="K140" s="140"/>
    </row>
    <row r="141" spans="2:11">
      <c r="K141" s="140"/>
    </row>
    <row r="159" spans="7:7">
      <c r="G159" s="209"/>
    </row>
    <row r="161" spans="6:6">
      <c r="F161" s="209"/>
    </row>
  </sheetData>
  <mergeCells count="61">
    <mergeCell ref="G132:H132"/>
    <mergeCell ref="C131:D131"/>
    <mergeCell ref="C132:D132"/>
    <mergeCell ref="B129:I129"/>
    <mergeCell ref="G131:H131"/>
    <mergeCell ref="C114:E114"/>
    <mergeCell ref="C121:E121"/>
    <mergeCell ref="C120:E120"/>
    <mergeCell ref="C99:E99"/>
    <mergeCell ref="C100:E100"/>
    <mergeCell ref="C102:E102"/>
    <mergeCell ref="C113:E113"/>
    <mergeCell ref="C82:E82"/>
    <mergeCell ref="C83:E83"/>
    <mergeCell ref="C97:E97"/>
    <mergeCell ref="C95:E95"/>
    <mergeCell ref="C112:E112"/>
    <mergeCell ref="C91:E91"/>
    <mergeCell ref="C92:E92"/>
    <mergeCell ref="C96:E96"/>
    <mergeCell ref="C84:E84"/>
    <mergeCell ref="C85:E85"/>
    <mergeCell ref="C98:E98"/>
    <mergeCell ref="C3:F3"/>
    <mergeCell ref="B76:I76"/>
    <mergeCell ref="B63:I63"/>
    <mergeCell ref="C123:E123"/>
    <mergeCell ref="B9:I9"/>
    <mergeCell ref="B28:I28"/>
    <mergeCell ref="B26:I26"/>
    <mergeCell ref="C103:E103"/>
    <mergeCell ref="C122:E122"/>
    <mergeCell ref="C119:E119"/>
    <mergeCell ref="B117:I117"/>
    <mergeCell ref="C94:E94"/>
    <mergeCell ref="C90:E90"/>
    <mergeCell ref="C4:E4"/>
    <mergeCell ref="C5:E5"/>
    <mergeCell ref="C31:G31"/>
    <mergeCell ref="C41:G41"/>
    <mergeCell ref="C51:G51"/>
    <mergeCell ref="B30:I30"/>
    <mergeCell ref="B11:I11"/>
    <mergeCell ref="C111:E111"/>
    <mergeCell ref="C89:E89"/>
    <mergeCell ref="C78:E78"/>
    <mergeCell ref="C87:E87"/>
    <mergeCell ref="C88:E88"/>
    <mergeCell ref="C108:E108"/>
    <mergeCell ref="C66:E66"/>
    <mergeCell ref="C67:E67"/>
    <mergeCell ref="C73:E73"/>
    <mergeCell ref="C86:E86"/>
    <mergeCell ref="C101:E101"/>
    <mergeCell ref="C79:E79"/>
    <mergeCell ref="C70:E70"/>
    <mergeCell ref="C71:E71"/>
    <mergeCell ref="C72:E72"/>
    <mergeCell ref="C74:E74"/>
    <mergeCell ref="C81:E81"/>
    <mergeCell ref="C80:E80"/>
  </mergeCells>
  <pageMargins left="0.31496062992125984" right="0.31496062992125984" top="0.31496062992125984" bottom="0.3149606299212598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Kopertina</vt:lpstr>
      <vt:lpstr>Paqyra e pozicionit financiar</vt:lpstr>
      <vt:lpstr>Pasqyra e perfom. (natyra)</vt:lpstr>
      <vt:lpstr>Fluksi i mjeteve mon. (indrekt)</vt:lpstr>
      <vt:lpstr>Kapitali </vt:lpstr>
      <vt:lpstr>Shenime shpjeguese </vt:lpstr>
      <vt:lpstr>'Fluksi i mjeteve mon. (indrekt)'!Print_Area</vt:lpstr>
      <vt:lpstr>'Kapitali '!Print_Area</vt:lpstr>
      <vt:lpstr>Kopertina!Print_Area</vt:lpstr>
      <vt:lpstr>'Paqyra e pozicionit financiar'!Print_Area</vt:lpstr>
      <vt:lpstr>'Pasqyra e perfom. (natyra)'!Print_Area</vt:lpstr>
      <vt:lpstr>'Paqyra e pozicionit financiar'!Print_Titles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PC-Lenovo</dc:creator>
  <cp:lastModifiedBy>User</cp:lastModifiedBy>
  <cp:lastPrinted>2025-05-21T10:42:40Z</cp:lastPrinted>
  <dcterms:created xsi:type="dcterms:W3CDTF">2015-06-05T18:17:00Z</dcterms:created>
  <dcterms:modified xsi:type="dcterms:W3CDTF">2025-06-09T11:20:51Z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35A396AECDBE46AD9F834A4E737EAF85</vt:lpwstr>
  </property>
  <property fmtid="{D5CDD505-2E9C-101B-9397-08002B2CF9AE}" pid="3" name="KSOProductBuildVer">
    <vt:lpwstr>2057-11.2.0.11440</vt:lpwstr>
  </property>
</Properties>
</file>