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19440" windowHeight="14640" tabRatio="801" activeTab="1"/>
  </bookViews>
  <sheets>
    <sheet name="1-Pasqyra e Pozicioni Financiar" sheetId="17" r:id="rId1"/>
    <sheet name="2.1-Pasqyra e Perform. (natyra)" sheetId="18" r:id="rId2"/>
    <sheet name="3.1-CashFlow (indirekt)" sheetId="22" r:id="rId3"/>
    <sheet name="4-Pasq. e Levizjeve ne Kapital" sheetId="19" r:id="rId4"/>
    <sheet name="Sheet1" sheetId="23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2008_Depr_Apt_Furnit">#REF!</definedName>
    <definedName name="_2008_Depr_IT">#REF!</definedName>
    <definedName name="_2008_Depr_LH">#REF!</definedName>
    <definedName name="_2008_Depr_Mach">#REF!</definedName>
    <definedName name="_2008_Depr_Off">#REF!</definedName>
    <definedName name="_2008_Depr_Veh">#REF!</definedName>
    <definedName name="_2008_OtherAss">#REF!</definedName>
    <definedName name="_ADM08">'[1]P&amp;L'!$F$14</definedName>
    <definedName name="_ADM09">'[1]P&amp;L'!$D$14</definedName>
    <definedName name="_CIT08">'[2]BS+PL Booklet'!$G$57</definedName>
    <definedName name="_COS08">'[2]BS+PL Booklet'!$G$44</definedName>
    <definedName name="_COS09">'[2]BS+PL Booklet'!$E$44</definedName>
    <definedName name="_DEP009">'[2]BS+PL Booklet'!$E$52</definedName>
    <definedName name="_DEP08">'[2]BS+PL Booklet'!$G$52</definedName>
    <definedName name="_DEP09">'[1]P&amp;L'!$D$15</definedName>
    <definedName name="_DTT08">'[2]BS+PL Booklet'!$E$11</definedName>
    <definedName name="_GAE08">'[2]BS+PL Booklet'!$G$51</definedName>
    <definedName name="_GAE09">'[2]BS+PL Booklet'!$E$51</definedName>
    <definedName name="_INV08">'[2]BS+PL Booklet'!$G$15</definedName>
    <definedName name="_INV09">'[2]BS+PL Booklet'!$E$15</definedName>
    <definedName name="_Key1" hidden="1">[3]PRODUKTE!#REF!</definedName>
    <definedName name="_Key2" hidden="1">[3]PRODUKTE!#REF!</definedName>
    <definedName name="_LTB08">'[2]BS+PL Booklet'!$G$27</definedName>
    <definedName name="_LTB09">'[2]BS+PL Booklet'!$E$27</definedName>
    <definedName name="_NFC08">'[1]P&amp;L'!$F$18</definedName>
    <definedName name="_NFC09">'[1]P&amp;L'!$D$18</definedName>
    <definedName name="_OOE08">'[2]BS+PL Booklet'!$G$48</definedName>
    <definedName name="_OOE09">'[2]BS+PL Booklet'!$E$48</definedName>
    <definedName name="_OOI08">'[2]BS+PL Booklet'!$G$47</definedName>
    <definedName name="_OOI09">'[2]BS+PL Booklet'!$E$47</definedName>
    <definedName name="_Order1" hidden="1">255</definedName>
    <definedName name="_Order2" hidden="1">255</definedName>
    <definedName name="_ORV08">'[2]BS+PL Booklet'!$G$43</definedName>
    <definedName name="_ORV09">'[2]BS+PL Booklet'!$E$43</definedName>
    <definedName name="_PBD08">'[2]BS+PL Booklet'!$G$49</definedName>
    <definedName name="_PBD09">'[2]BS+PL Booklet'!$E$49</definedName>
    <definedName name="_PPE08">'[2]BS+PL Booklet'!$G$7</definedName>
    <definedName name="_PPE09">'[2]BS+PL Booklet'!$E$7</definedName>
    <definedName name="_RTE08">'[2]BS+PL Booklet'!$G$23</definedName>
    <definedName name="_RTE09">'[2]BS+PL Booklet'!$E$23</definedName>
    <definedName name="_SHC08">'[2]BS+PL Booklet'!$G$22</definedName>
    <definedName name="_SHC09">'[2]BS+PL Booklet'!$E$22</definedName>
    <definedName name="_SME08">'[2]BS+PL Booklet'!$G$50</definedName>
    <definedName name="_SME09">'[2]BS+PL Booklet'!$E$50</definedName>
    <definedName name="_SUB08">'[2]BS+PL Booklet'!$G$9</definedName>
    <definedName name="_SUB09">'[2]BS+PL Booklet'!$E$9</definedName>
    <definedName name="_TOR08">'[2]BS+PL Booklet'!$G$16</definedName>
    <definedName name="_TOR09">'[2]BS+PL Booklet'!$E$16</definedName>
    <definedName name="_TR08">[1]BS!$F$15</definedName>
    <definedName name="_TR09">[1]BS!$D$15</definedName>
    <definedName name="_TRP08">'[2]BS+PL Booklet'!$G$32</definedName>
    <definedName name="_TRP09">'[2]BS+PL Booklet'!$E$32</definedName>
    <definedName name="a">#REF!</definedName>
    <definedName name="A_DM">#REF!</definedName>
    <definedName name="A_GRD">#REF!</definedName>
    <definedName name="A_ITL">#REF!</definedName>
    <definedName name="A_USD">#REF!</definedName>
    <definedName name="aaa">#REF!</definedName>
    <definedName name="Acc_Deprec_Mach">'[4]BS '!#REF!</definedName>
    <definedName name="Acc_Deprec_Veh">'[4]BS '!#REF!</definedName>
    <definedName name="Accomodation">#REF!</definedName>
    <definedName name="Accomodation_Ireg">#REF!</definedName>
    <definedName name="Account_Balanc">#REF!</definedName>
    <definedName name="Account_Balance">#REF!</definedName>
    <definedName name="Account_balanci">#REF!</definedName>
    <definedName name="Advertisment">#REF!</definedName>
    <definedName name="AdvPymt_Received_ALVACEM">'[4]BS '!#REF!</definedName>
    <definedName name="AdvPymtEmployee">#REF!+#REF!</definedName>
    <definedName name="AdvPymtSuppliers">#REF!+#REF!</definedName>
    <definedName name="ALL">#REF!</definedName>
    <definedName name="Amortiz">'[4]BS '!#REF!</definedName>
    <definedName name="ap">[5]INPUT!$AH$1</definedName>
    <definedName name="apo_analogon">#REF!</definedName>
    <definedName name="apo_code">#REF!</definedName>
    <definedName name="apo_descr">#REF!</definedName>
    <definedName name="apo_diafora">#REF!</definedName>
    <definedName name="apo_diafora2">#REF!</definedName>
    <definedName name="apo_monimes">#REF!</definedName>
    <definedName name="apo_synolo">#REF!</definedName>
    <definedName name="apo_syntel">#REF!</definedName>
    <definedName name="apo_syntel1">#REF!</definedName>
    <definedName name="apo_ypoloipo">#REF!</definedName>
    <definedName name="ARA_Threshold">#REF!</definedName>
    <definedName name="ARP_Threshold">#REF!</definedName>
    <definedName name="AS2DocOpenMode" hidden="1">"AS2DocumentEdit"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d">#REF!</definedName>
    <definedName name="Assets">#REF!</definedName>
    <definedName name="b">#REF!</definedName>
    <definedName name="B_DM">#REF!</definedName>
    <definedName name="Balance_Sheet_as_on_28_February_1998">#REF!</definedName>
    <definedName name="BalanceSheetDates">#REF!</definedName>
    <definedName name="BG_Del" hidden="1">15</definedName>
    <definedName name="BG_Ins" hidden="1">4</definedName>
    <definedName name="BG_Mod" hidden="1">6</definedName>
    <definedName name="BILANCI_VALUTOR">#REF!</definedName>
    <definedName name="brd002_depo_contracts">#REF!</definedName>
    <definedName name="C0S8">'[2]BS+PL Booklet'!$G$44</definedName>
    <definedName name="CAPIND">IF([5]CAPITAL!XEU1=0,0,IF([0]!RS=3,INDEX([5]IND!$B$6:$AN$17,MONTH([5]CAPITAL!XEU1),YEAR([5]CAPITAL!XEU1)-1969),INDEX([5]IND!$B$6:$AN$17,MONTH(ap),YEAR(ap)-1969)/INDEX([5]IND!$B$6:$AN$17,MONTH([5]CAPITAL!XEU1),YEAR([5]CAPITAL!XEU1)-1969)))</definedName>
    <definedName name="Capital">#REF!</definedName>
    <definedName name="Capitalized_L_Int_TGF">'[4]BS '!#REF!</definedName>
    <definedName name="Car_Insurance">#REF!</definedName>
    <definedName name="Car_Rent">#REF!</definedName>
    <definedName name="CASH08">'[2]BS+PL Booklet'!$G$17</definedName>
    <definedName name="CASH09">'[2]BS+PL Booklet'!$E$17</definedName>
    <definedName name="CementStock">#REF!</definedName>
    <definedName name="CIT">'[2]BS+PL Booklet'!$E$57</definedName>
    <definedName name="CLIENT">#REF!</definedName>
    <definedName name="ClientCr">#REF!</definedName>
    <definedName name="ClientDr">#REF!</definedName>
    <definedName name="COD023_balance_sheet_branch">#REF!</definedName>
    <definedName name="codeREF_A">#REF!</definedName>
    <definedName name="codeREF_B">#REF!</definedName>
    <definedName name="ColorNames">#REF!</definedName>
    <definedName name="Conferences">'[4] P&amp;L'!#REF!</definedName>
    <definedName name="ConstrProgress">#REF!,#REF!,#REF!,#REF!,#REF!</definedName>
    <definedName name="Conventions">#REF!</definedName>
    <definedName name="_xlnm.Criteria">#REF!</definedName>
    <definedName name="Currency">#REF!</definedName>
    <definedName name="Custom_Service">#REF!</definedName>
    <definedName name="CustomDutiesCr">#REF!+#REF!</definedName>
    <definedName name="CustomDutiesDr">#REF!+#REF!</definedName>
    <definedName name="CY">[5]INPUT!$AH$1</definedName>
    <definedName name="d">#REF!</definedName>
    <definedName name="data">#REF!</definedName>
    <definedName name="_xlnm.Database">#REF!</definedName>
    <definedName name="DateId_CY">#REF!</definedName>
    <definedName name="DateId_CYA">#REF!</definedName>
    <definedName name="DateId_INT">#REF!</definedName>
    <definedName name="DateId_PY">#REF!</definedName>
    <definedName name="DEFT08">'[2]BS+PL Booklet'!$G$58</definedName>
    <definedName name="DEFT09">'[2]BS+PL Booklet'!$E$58</definedName>
    <definedName name="Deprec_Lh">'[4]BS '!#REF!</definedName>
    <definedName name="Deprec_Mach">'[4]BS '!#REF!</definedName>
    <definedName name="Deprec_Veh">'[4]BS '!#REF!</definedName>
    <definedName name="descREF_A">#REF!</definedName>
    <definedName name="descREF_B">#REF!</definedName>
    <definedName name="dfgs">#REF!</definedName>
    <definedName name="Difference">#REF!</definedName>
    <definedName name="Disaggregations">#REF!</definedName>
    <definedName name="DM">#REF!</definedName>
    <definedName name="DM_USD">#REF!</definedName>
    <definedName name="Donation">#REF!</definedName>
    <definedName name="Emertimi_i_Kredive">#REF!</definedName>
    <definedName name="EmertimiKredive">#REF!</definedName>
    <definedName name="entries">#REF!</definedName>
    <definedName name="ER">[5]INPUT!$H$33</definedName>
    <definedName name="Ernst">#REF!</definedName>
    <definedName name="ETGG">#REF!</definedName>
    <definedName name="EURO">#REF!</definedName>
    <definedName name="Evidenca_e_Gjendjes__Perdorimit_dhe_Shlyerjeve_te_Kreditit">#REF!</definedName>
    <definedName name="ewtYA">#REF!</definedName>
    <definedName name="_xlnm.Extract">#REF!</definedName>
    <definedName name="f">#REF!</definedName>
    <definedName name="fff">#REF!</definedName>
    <definedName name="Financial">#REF!</definedName>
    <definedName name="FINCO08">'[2]BS+PL Booklet'!$G$55</definedName>
    <definedName name="FINCO09">'[2]BS+PL Booklet'!$E$55</definedName>
    <definedName name="Fines">#REF!</definedName>
    <definedName name="FINR08">'[2]BS+PL Booklet'!$G$54</definedName>
    <definedName name="FINR09">'[2]BS+PL Booklet'!$E$54</definedName>
    <definedName name="fixeur">[6]exch!$A$2</definedName>
    <definedName name="fixusd">[6]exch!$A$3</definedName>
    <definedName name="FONDET_E_VETA">#REF!</definedName>
    <definedName name="FOREX">INDEX([5]IND!$B$6:$AN$17,MONTH([5]INPUT!$AH$2),YEAR([5]INPUT!$AH$2)-1969)</definedName>
    <definedName name="Formular_per_Bilancin_e_Pagesave_Nr.1">#REF!</definedName>
    <definedName name="foros_analogon">#REF!</definedName>
    <definedName name="foros_code">#REF!</definedName>
    <definedName name="foros_descr">#REF!</definedName>
    <definedName name="foros_diafora">#REF!</definedName>
    <definedName name="foros_diafora2">#REF!</definedName>
    <definedName name="foros_monimes">#REF!</definedName>
    <definedName name="foros_synolo">#REF!</definedName>
    <definedName name="foros_syntel">#REF!</definedName>
    <definedName name="foros_ypoloipo">#REF!</definedName>
    <definedName name="FR_AvAP_CY">#REF!</definedName>
    <definedName name="FR_AvAP_CYA">#REF!</definedName>
    <definedName name="FR_AvAP_INT">#REF!</definedName>
    <definedName name="FR_AvAP_PY">#REF!</definedName>
    <definedName name="FR_AvAR_CY">#REF!</definedName>
    <definedName name="FR_AvAR_CYA">#REF!</definedName>
    <definedName name="FR_AvAR_INT">#REF!</definedName>
    <definedName name="FR_AvAR_PY">#REF!</definedName>
    <definedName name="FR_Cur_Liab_CY">#REF!</definedName>
    <definedName name="FR_Cur_Liab_CYA">#REF!</definedName>
    <definedName name="FR_Cur_Liab_INT">#REF!</definedName>
    <definedName name="FR_Cur_Liab_PY">#REF!</definedName>
    <definedName name="FR_Inv_CY">#REF!</definedName>
    <definedName name="FR_Inv_CYA">#REF!</definedName>
    <definedName name="FR_Inv_INT">#REF!</definedName>
    <definedName name="FR_Inv_PY">#REF!</definedName>
    <definedName name="FR_Sequity_CY">#REF!</definedName>
    <definedName name="FR_Sequity_CYA">#REF!</definedName>
    <definedName name="FR_Sequity_INT">#REF!</definedName>
    <definedName name="FR_Sequity_PY">#REF!</definedName>
    <definedName name="FR_Tot_Assets_CY">#REF!</definedName>
    <definedName name="FR_Tot_Assets_CYA">#REF!</definedName>
    <definedName name="FR_Tot_Assets_INT">#REF!</definedName>
    <definedName name="FR_Tot_Assets_PY">#REF!</definedName>
    <definedName name="FR_Tot_Liab_CY">#REF!</definedName>
    <definedName name="FR_Tot_Liab_CYA">#REF!</definedName>
    <definedName name="FR_Tot_Liab_INT">#REF!</definedName>
    <definedName name="FR_Tot_Liab_PY">#REF!</definedName>
    <definedName name="FSF">#REF!</definedName>
    <definedName name="Fuel">#REF!</definedName>
    <definedName name="furnitore">#REF!</definedName>
    <definedName name="FY_Cur_Assets_CY">#REF!</definedName>
    <definedName name="FY_Cur_Assets_CYA">#REF!</definedName>
    <definedName name="FY_Cur_Assets_INT">#REF!</definedName>
    <definedName name="FY_Cur_Assets_PY">#REF!</definedName>
    <definedName name="fyjdtck">#REF!</definedName>
    <definedName name="Getout">'[7]Interest_income '!#REF!</definedName>
    <definedName name="ghhj">#REF!</definedName>
    <definedName name="gjj">#REF!</definedName>
    <definedName name="GLDFPDGB">#REF!</definedName>
    <definedName name="GRD_per_100">#REF!</definedName>
    <definedName name="GRD_USD">#REF!</definedName>
    <definedName name="Guarding">#REF!</definedName>
    <definedName name="GVGG">#REF!</definedName>
    <definedName name="House_Rent_Employee_Ireg">#REF!</definedName>
    <definedName name="Hydro_Water">#REF!</definedName>
    <definedName name="Hydro_Water_Ireg">#REF!</definedName>
    <definedName name="i">#REF!</definedName>
    <definedName name="ii">#REF!</definedName>
    <definedName name="In_Kind">#REF!</definedName>
    <definedName name="IncomeStatementDates">#REF!</definedName>
    <definedName name="INDEX">INDEX([5]IND!$B$6:$AN$17,MONTH(ap),YEAR(ap)-1969)/INDEX([5]IND!$B$6:$AN$17,MONTH([5]INPUT!$AH$2),YEAR([5]INPUT!$AH$2)-1969)</definedName>
    <definedName name="INTA08">'[2]BS+PL Booklet'!$G$8</definedName>
    <definedName name="INTA09">'[2]BS+PL Booklet'!$E$8</definedName>
    <definedName name="Internet">#REF!</definedName>
    <definedName name="Inventory">#REF!</definedName>
    <definedName name="INVES08">[1]BS!$F$10</definedName>
    <definedName name="INVES09">[1]BS!$D$10</definedName>
    <definedName name="ITL_per_1000">#REF!</definedName>
    <definedName name="ITL_USD">#REF!</definedName>
    <definedName name="JR_PAGE_ANCHOR_0_1">[8]GL!#REF!</definedName>
    <definedName name="k">[9]Parameters!$F$28</definedName>
    <definedName name="kliente">#REF!</definedName>
    <definedName name="KORREKTIMI_I_ZERAVE_JASHTE_BILANCIT">#REF!</definedName>
    <definedName name="Kredia_e_dhene_sipas_degeve_te_ekonomise">#REF!</definedName>
    <definedName name="L_Adjust">[10]Links!$H:$H</definedName>
    <definedName name="L_AJE_Tot">[10]Links!$G:$G</definedName>
    <definedName name="L_CY_Beg">[10]Links!$F:$F</definedName>
    <definedName name="L_CY_End">[10]Links!$J:$J</definedName>
    <definedName name="L_Int_Alvacim">#REF!</definedName>
    <definedName name="L_Int_EBRD">#REF!</definedName>
    <definedName name="L_Int_IFC">#REF!</definedName>
    <definedName name="L_PY_End">[10]Links!$K:$K</definedName>
    <definedName name="L_RJE_Tot">[10]Links!$I:$I</definedName>
    <definedName name="Legal">#REF!</definedName>
    <definedName name="Liabilities">#REF!</definedName>
    <definedName name="Loan_Alvacim">#REF!</definedName>
    <definedName name="Loan_EBRD">#REF!</definedName>
    <definedName name="Loan_IFC">#REF!</definedName>
    <definedName name="Mail">#REF!</definedName>
    <definedName name="Maintenance">#REF!</definedName>
    <definedName name="Monetary_Precision">#REF!</definedName>
    <definedName name="NAME">[5]INPUT!$H$7</definedName>
    <definedName name="Normat_Mesatare_Mujore_te_Interesave_per_pranim_Depozite_dhe_Dhenie_Kredie">#REF!</definedName>
    <definedName name="nvkdsjfnkjds">[11]PIVOT!#REF!</definedName>
    <definedName name="Office_Expense">#REF!</definedName>
    <definedName name="Office_Expense_Ireg">#REF!</definedName>
    <definedName name="Office_Rent">#REF!</definedName>
    <definedName name="ONCA08">'[2]BS+PL Booklet'!$G$10</definedName>
    <definedName name="ONCA09">'[2]BS+PL Booklet'!$E$10</definedName>
    <definedName name="OREV08">'[1]P&amp;L'!$F$7</definedName>
    <definedName name="OREV09">'[1]P&amp;L'!$D$7</definedName>
    <definedName name="Other_Exp">#REF!</definedName>
    <definedName name="pDelimiter">[12]Settings!#REF!</definedName>
    <definedName name="perigrafi_code">#REF!</definedName>
    <definedName name="Phone">#REF!</definedName>
    <definedName name="PLCY">"01.01.- "&amp; [5]INPUT!$AH$1</definedName>
    <definedName name="PLIP">"01.01.- "&amp; [5]INPUT!$AH$4</definedName>
    <definedName name="PLPY">[5]INPUT!$H$27</definedName>
    <definedName name="posoREF_A">#REF!</definedName>
    <definedName name="posoREF_B">#REF!</definedName>
    <definedName name="_xlnm.Print_Area" localSheetId="0">'1-Pasqyra e Pozicioni Financiar'!$A$1:$D$116</definedName>
    <definedName name="_xlnm.Print_Area" localSheetId="2">'3.1-CashFlow (indirekt)'!$B$1:$F$72</definedName>
    <definedName name="PROVA">#REF!</definedName>
    <definedName name="PurchCement">#REF!</definedName>
    <definedName name="PY">[5]INPUT!$AH$2</definedName>
    <definedName name="Q">#REF!</definedName>
    <definedName name="R_Factor">#REF!</definedName>
    <definedName name="RAPORTET_E_MJAFTUESHMERISE_SE_KAPITALIT">#REF!</definedName>
    <definedName name="Rent_ACI_Tirana">#REF!</definedName>
    <definedName name="ReportCreated">FALSE</definedName>
    <definedName name="Represent_Ireg">#REF!</definedName>
    <definedName name="Resident_Permit">#REF!</definedName>
    <definedName name="Residual_difference">#REF!</definedName>
    <definedName name="RESIND">IF('[5]LG RES'!XEL1=0,0,IF([0]!RS=3,INDEX([5]IND!$B$6:$AN$17,MONTH('[5]LG RES'!XEL1),YEAR('[5]LG RES'!XEL1)-1969),INDEX([5]IND!$B$6:$AN$17,MONTH(ap),YEAR(ap)-1969)/INDEX([5]IND!$B$6:$AN$17,MONTH('[5]LG RES'!XEL1),YEAR('[5]LG RES'!XEL1)-1969)))</definedName>
    <definedName name="RS">[5]INPUT!$H$25</definedName>
    <definedName name="S_AcctDes">#REF!</definedName>
    <definedName name="S_Adjust">#REF!</definedName>
    <definedName name="S_Adjust_Data">#REF!</definedName>
    <definedName name="S_Adjust_GT">#REF!</definedName>
    <definedName name="S_AJE_Tot">#REF!</definedName>
    <definedName name="S_AJE_Tot_Data">#REF!</definedName>
    <definedName name="S_AJE_Tot_GT">#REF!</definedName>
    <definedName name="S_CompNum">#REF!</definedName>
    <definedName name="S_CY_Beg">#REF!</definedName>
    <definedName name="S_CY_Beg_Data">#REF!</definedName>
    <definedName name="S_CY_Beg_GT">#REF!</definedName>
    <definedName name="S_CY_End">#REF!</definedName>
    <definedName name="S_CY_End_Data">#REF!</definedName>
    <definedName name="S_CY_End_GT">#REF!</definedName>
    <definedName name="S_Diff_Amt">#REF!</definedName>
    <definedName name="S_Diff_Pct">#REF!</definedName>
    <definedName name="S_GrpNum">#REF!</definedName>
    <definedName name="S_Headings">#REF!</definedName>
    <definedName name="S_KeyValue">#REF!</definedName>
    <definedName name="S_PY_End">#REF!</definedName>
    <definedName name="S_PY_End_Data">#REF!</definedName>
    <definedName name="S_PY_End_GT">#REF!</definedName>
    <definedName name="S_RJE_Tot">#REF!</definedName>
    <definedName name="S_RJE_Tot_Data">#REF!</definedName>
    <definedName name="S_RJE_Tot_GT">#REF!</definedName>
    <definedName name="S_RowNum">#REF!</definedName>
    <definedName name="sa">[13]CHE!#REF!</definedName>
    <definedName name="SAD">#REF!</definedName>
    <definedName name="Safety">#REF!</definedName>
    <definedName name="Salaries">#REF!</definedName>
    <definedName name="Salaries_CIP">'[4]BS '!#REF!</definedName>
    <definedName name="SALES08">'[2]BS+PL Booklet'!$G$42</definedName>
    <definedName name="SALES09">'[2]BS+PL Booklet'!$E$42</definedName>
    <definedName name="sd">#REF!</definedName>
    <definedName name="sdds">#REF!</definedName>
    <definedName name="sectionNames">#REF!</definedName>
    <definedName name="Securities_CIP">'[4] P&amp;L'!#REF!</definedName>
    <definedName name="SocialSecurities">#REF!</definedName>
    <definedName name="SocilaSecurities">#REF!</definedName>
    <definedName name="Software">'[4]BS '!#REF!</definedName>
    <definedName name="Stationaries">#REF!</definedName>
    <definedName name="STot_C_CY">#REF!</definedName>
    <definedName name="STot_C_CYA">#REF!</definedName>
    <definedName name="STot_C_INT">#REF!</definedName>
    <definedName name="STot_C_PY">#REF!</definedName>
    <definedName name="STot_E_CY">#REF!</definedName>
    <definedName name="STot_E_CYA">#REF!</definedName>
    <definedName name="STot_E_INT">#REF!</definedName>
    <definedName name="STot_E_PY">#REF!</definedName>
    <definedName name="STot_F_CY">#REF!</definedName>
    <definedName name="STot_F_CYA">#REF!</definedName>
    <definedName name="STot_F_INT">#REF!</definedName>
    <definedName name="STot_F_PY">#REF!</definedName>
    <definedName name="STot_G_CY">#REF!</definedName>
    <definedName name="STot_G_CYA">#REF!</definedName>
    <definedName name="STot_G_INT">#REF!</definedName>
    <definedName name="STot_G_PY">#REF!</definedName>
    <definedName name="STot_K_CY">#REF!</definedName>
    <definedName name="STot_K_CYA">#REF!</definedName>
    <definedName name="STot_K_INT">#REF!</definedName>
    <definedName name="STot_K_PY">#REF!</definedName>
    <definedName name="STot_N_CY">#REF!</definedName>
    <definedName name="STot_N_CYA">#REF!</definedName>
    <definedName name="STot_N_INT">#REF!</definedName>
    <definedName name="STot_N_PY">#REF!</definedName>
    <definedName name="STot_P_CY">#REF!</definedName>
    <definedName name="STot_P_CYA">#REF!</definedName>
    <definedName name="STot_P_INT">#REF!</definedName>
    <definedName name="STot_P_PY">#REF!</definedName>
    <definedName name="STot_Result_CY">#REF!</definedName>
    <definedName name="STot_Result_CYA">#REF!</definedName>
    <definedName name="STot_Result_INT">#REF!</definedName>
    <definedName name="STot_Result_PY">#REF!</definedName>
    <definedName name="STot_T_OTHER_CY">#REF!</definedName>
    <definedName name="STot_T_OTHER_CYA">#REF!</definedName>
    <definedName name="STot_T_OTHER_INT">#REF!</definedName>
    <definedName name="STot_T_OTHER_PY">#REF!</definedName>
    <definedName name="STot_T_Result_CY">#REF!</definedName>
    <definedName name="STot_T_Result_CYA">#REF!</definedName>
    <definedName name="STot_T_Result_INT">#REF!</definedName>
    <definedName name="STot_T_Result_PY">#REF!</definedName>
    <definedName name="STot_UA_CY">#REF!</definedName>
    <definedName name="STot_UA_CYA">#REF!</definedName>
    <definedName name="STot_UA_INT">#REF!</definedName>
    <definedName name="STot_UA_PY">#REF!</definedName>
    <definedName name="STot_UB_CY">#REF!</definedName>
    <definedName name="STot_UB_CYA">#REF!</definedName>
    <definedName name="STot_UB_INT">#REF!</definedName>
    <definedName name="STot_UB_PY">#REF!</definedName>
    <definedName name="STot_UC_CY">#REF!</definedName>
    <definedName name="STot_UC_CYA">#REF!</definedName>
    <definedName name="STot_UC_INT">#REF!</definedName>
    <definedName name="STot_UC_PY">#REF!</definedName>
    <definedName name="STot_VA_CY">#REF!</definedName>
    <definedName name="STot_VA_CYA">#REF!</definedName>
    <definedName name="STot_VA_INT">#REF!</definedName>
    <definedName name="STot_VA_PY">#REF!</definedName>
    <definedName name="STot_VB_CY">#REF!</definedName>
    <definedName name="STot_VB_CYA">#REF!</definedName>
    <definedName name="STot_VB_INT">#REF!</definedName>
    <definedName name="STot_VB_PY">#REF!</definedName>
    <definedName name="STot_VD_CY">#REF!</definedName>
    <definedName name="STot_VD_CYA">#REF!</definedName>
    <definedName name="STot_VD_INT">#REF!</definedName>
    <definedName name="STot_VD_PY">#REF!</definedName>
    <definedName name="STot_VE_CY">#REF!</definedName>
    <definedName name="STot_VE_CYA">#REF!</definedName>
    <definedName name="STot_VE_INT">#REF!</definedName>
    <definedName name="STot_VE_PY">#REF!</definedName>
    <definedName name="Subscription">#REF!</definedName>
    <definedName name="SupplierCr">#REF!</definedName>
    <definedName name="SupplierDr">#REF!</definedName>
    <definedName name="Taxes">#REF!</definedName>
    <definedName name="Taxes_Overpaid">'[4]BS '!#REF!</definedName>
    <definedName name="Taxi">#REF!</definedName>
    <definedName name="tbl_TemplateDetaje">#REF!</definedName>
    <definedName name="TE">#REF!</definedName>
    <definedName name="Te_dhena_mbi_kredine_e_dhene_dhe_depozitat_e_Individeve">#REF!</definedName>
    <definedName name="TextRefCopy1">#REF!</definedName>
    <definedName name="TextRefCopy10">#REF!</definedName>
    <definedName name="TextRefCopy11">#REF!</definedName>
    <definedName name="TextRefCopy12">#REF!</definedName>
    <definedName name="TextRefCopy13">#REF!</definedName>
    <definedName name="TextRefCopy14">#REF!</definedName>
    <definedName name="TextRefCopy15">#REF!</definedName>
    <definedName name="TextRefCopy16">#REF!</definedName>
    <definedName name="TextRefCopy17">#REF!</definedName>
    <definedName name="TextRefCopy18">#REF!</definedName>
    <definedName name="TextRefCopy19">#REF!</definedName>
    <definedName name="TextRefCopy2">#REF!</definedName>
    <definedName name="TextRefCopy20">#REF!</definedName>
    <definedName name="TextRefCopy21">#REF!</definedName>
    <definedName name="TextRefCopy25">[14]Description!#REF!</definedName>
    <definedName name="TextRefCopy29">#REF!</definedName>
    <definedName name="TextRefCopy3">#REF!</definedName>
    <definedName name="TextRefCopy30">#REF!</definedName>
    <definedName name="TextRefCopy31">[15]Estimation!#REF!</definedName>
    <definedName name="TextRefCopy32">[15]Estimation!#REF!</definedName>
    <definedName name="TextRefCopy33">[15]Estimation!#REF!</definedName>
    <definedName name="TextRefCopy34">'[14]PBC Sep30.05'!#REF!</definedName>
    <definedName name="TextRefCopy38">'[14]PBC Sep30.05'!$AA$113</definedName>
    <definedName name="TextRefCopy4">#REF!</definedName>
    <definedName name="TextRefCopy45">[15]Estimation!#REF!</definedName>
    <definedName name="TextRefCopy47">[14]Description!$G$38</definedName>
    <definedName name="TextRefCopy48">[14]Description!$G$65</definedName>
    <definedName name="TextRefCopy5">#REF!</definedName>
    <definedName name="TextRefCopy51">[15]Estimation!#REF!</definedName>
    <definedName name="TextRefCopy52">[15]Estimation!#REF!</definedName>
    <definedName name="TextRefCopy53">[15]Estimation!#REF!</definedName>
    <definedName name="TextRefCopy54">[15]Estimation!#REF!</definedName>
    <definedName name="TextRefCopy55">[15]Estimation!#REF!</definedName>
    <definedName name="TextRefCopy56">[15]Estimation!#REF!</definedName>
    <definedName name="TextRefCopy57">[15]Estimation!#REF!</definedName>
    <definedName name="TextRefCopy58">[15]Estimation!#REF!</definedName>
    <definedName name="TextRefCopy59">[15]Estimation!#REF!</definedName>
    <definedName name="TextRefCopy6">#REF!</definedName>
    <definedName name="TextRefCopy60">'[7]Interest_income '!#REF!</definedName>
    <definedName name="TextRefCopy61">'[7]Interest_income '!#REF!</definedName>
    <definedName name="TextRefCopy62">'[7]Interest_income '!#REF!</definedName>
    <definedName name="TextRefCopy63">'[7]Interest_income '!#REF!</definedName>
    <definedName name="TextRefCopy64">'[7]Interest_income '!#REF!</definedName>
    <definedName name="TextRefCopy65">'[7]Interest_income '!#REF!</definedName>
    <definedName name="TextRefCopy66">'[7]Interest_income '!#REF!</definedName>
    <definedName name="TextRefCopy67">'[7]Interest_income '!#REF!</definedName>
    <definedName name="TextRefCopy68">'[7]Interest_income '!#REF!</definedName>
    <definedName name="TextRefCopy69">'[7]Interest_income '!#REF!</definedName>
    <definedName name="TextRefCopy7">#REF!</definedName>
    <definedName name="TextRefCopy70">'[7]Interest_income '!#REF!</definedName>
    <definedName name="TextRefCopy71">'[7]Interest_income '!#REF!</definedName>
    <definedName name="TextRefCopy76">'[7]Interest_income '!#REF!</definedName>
    <definedName name="TextRefCopy77">'[7]Interest_income '!#REF!</definedName>
    <definedName name="TextRefCopy78">'[7]Interest_income '!#REF!</definedName>
    <definedName name="TextRefCopy79">'[7]Interest_income '!#REF!</definedName>
    <definedName name="TextRefCopy8">#REF!</definedName>
    <definedName name="TextRefCopy80">'[7]Interest_income '!#REF!</definedName>
    <definedName name="TextRefCopy81">'[7]Interest_income '!#REF!</definedName>
    <definedName name="TextRefCopy82">'[7]Interest_income '!#REF!</definedName>
    <definedName name="TextRefCopy9">#REF!</definedName>
    <definedName name="TextRefCopyRangeCount" hidden="1">21</definedName>
    <definedName name="Threshold">#REF!</definedName>
    <definedName name="Tot_C_CY">#REF!</definedName>
    <definedName name="Tot_C_CYA">#REF!</definedName>
    <definedName name="Tot_C_INT">#REF!</definedName>
    <definedName name="Tot_C_PY">#REF!</definedName>
    <definedName name="Tot_D_CY">#REF!</definedName>
    <definedName name="Tot_D_CYA">#REF!</definedName>
    <definedName name="Tot_D_INT">#REF!</definedName>
    <definedName name="Tot_D_PY">#REF!</definedName>
    <definedName name="Tot_E_CY">#REF!</definedName>
    <definedName name="Tot_E_CYA">#REF!</definedName>
    <definedName name="Tot_E_INT">#REF!</definedName>
    <definedName name="Tot_E_PY">#REF!</definedName>
    <definedName name="Tot_F_CY">#REF!</definedName>
    <definedName name="Tot_F_CYA">#REF!</definedName>
    <definedName name="Tot_F_INT">#REF!</definedName>
    <definedName name="Tot_F_PY">#REF!</definedName>
    <definedName name="Tot_F1_CY">#REF!</definedName>
    <definedName name="Tot_F1_CYA">#REF!</definedName>
    <definedName name="Tot_F1_INT">#REF!</definedName>
    <definedName name="Tot_F1_PY">#REF!</definedName>
    <definedName name="Tot_G_CY">#REF!</definedName>
    <definedName name="Tot_G_CYA">#REF!</definedName>
    <definedName name="Tot_G_INT">#REF!</definedName>
    <definedName name="Tot_G_PY">#REF!</definedName>
    <definedName name="Tot_H_CY">#REF!</definedName>
    <definedName name="Tot_H_CYA">#REF!</definedName>
    <definedName name="Tot_H_INT">#REF!</definedName>
    <definedName name="Tot_H_PY">#REF!</definedName>
    <definedName name="Tot_I_CY">#REF!</definedName>
    <definedName name="Tot_I_CYA">#REF!</definedName>
    <definedName name="Tot_I_INT">#REF!</definedName>
    <definedName name="Tot_I_PY">#REF!</definedName>
    <definedName name="Tot_J_CY">#REF!</definedName>
    <definedName name="Tot_J_CYA">#REF!</definedName>
    <definedName name="Tot_J_INT">#REF!</definedName>
    <definedName name="Tot_J_PY">#REF!</definedName>
    <definedName name="Tot_K_CY">#REF!</definedName>
    <definedName name="Tot_K_CYA">#REF!</definedName>
    <definedName name="Tot_K_INT">#REF!</definedName>
    <definedName name="Tot_K_PY">#REF!</definedName>
    <definedName name="Tot_L_CY">#REF!</definedName>
    <definedName name="Tot_L_CYA">#REF!</definedName>
    <definedName name="Tot_L_INT">#REF!</definedName>
    <definedName name="Tot_L_PY">#REF!</definedName>
    <definedName name="Tot_M_CY">#REF!</definedName>
    <definedName name="Tot_M_CYA">#REF!</definedName>
    <definedName name="Tot_M_INT">#REF!</definedName>
    <definedName name="Tot_M_PY">#REF!</definedName>
    <definedName name="Tot_N_CY">#REF!</definedName>
    <definedName name="Tot_N_CYA">#REF!</definedName>
    <definedName name="Tot_N_INT">#REF!</definedName>
    <definedName name="Tot_N_PY">#REF!</definedName>
    <definedName name="Tot_O_CY">#REF!</definedName>
    <definedName name="Tot_O_CYA">#REF!</definedName>
    <definedName name="Tot_O_INT">#REF!</definedName>
    <definedName name="Tot_O_PY">#REF!</definedName>
    <definedName name="Tot_OOT_CY">#REF!</definedName>
    <definedName name="Tot_OOT_CYA">#REF!</definedName>
    <definedName name="Tot_OOT_INT">#REF!</definedName>
    <definedName name="Tot_OOT_PY">#REF!</definedName>
    <definedName name="Tot_P_CY">#REF!</definedName>
    <definedName name="Tot_P_CYA">#REF!</definedName>
    <definedName name="Tot_P_INT">#REF!</definedName>
    <definedName name="Tot_P_PY">#REF!</definedName>
    <definedName name="Tot_Q_CY">#REF!</definedName>
    <definedName name="Tot_Q_CYA">#REF!</definedName>
    <definedName name="Tot_Q_INT">#REF!</definedName>
    <definedName name="Tot_Q_PY">#REF!</definedName>
    <definedName name="Tot_Result_CY">#REF!</definedName>
    <definedName name="Tot_Result_CYA">#REF!</definedName>
    <definedName name="Tot_Result_INT">#REF!</definedName>
    <definedName name="Tot_Result_PY">#REF!</definedName>
    <definedName name="Tot_S_CY">#REF!</definedName>
    <definedName name="Tot_S_CYA">#REF!</definedName>
    <definedName name="Tot_S_INT">#REF!</definedName>
    <definedName name="Tot_S_PY">#REF!</definedName>
    <definedName name="Tot_T_CY">#REF!</definedName>
    <definedName name="Tot_T_CYA">#REF!</definedName>
    <definedName name="Tot_T_INT">#REF!</definedName>
    <definedName name="Tot_T_PY">#REF!</definedName>
    <definedName name="Tot_UA_CY">#REF!</definedName>
    <definedName name="Tot_UA_CYA">#REF!</definedName>
    <definedName name="Tot_UA_INT">#REF!</definedName>
    <definedName name="Tot_UA_PY">#REF!</definedName>
    <definedName name="Tot_UB_CY">#REF!</definedName>
    <definedName name="Tot_UB_CYA">#REF!</definedName>
    <definedName name="Tot_UB_INT">#REF!</definedName>
    <definedName name="Tot_UB_PY">#REF!</definedName>
    <definedName name="Tot_UC_CY">#REF!</definedName>
    <definedName name="Tot_UC_CYA">#REF!</definedName>
    <definedName name="Tot_UC_INT">#REF!</definedName>
    <definedName name="Tot_UC_PY">#REF!</definedName>
    <definedName name="Tot_VA_CY">#REF!</definedName>
    <definedName name="Tot_VA_CYA">#REF!</definedName>
    <definedName name="Tot_VA_INT">#REF!</definedName>
    <definedName name="Tot_VA_PY">#REF!</definedName>
    <definedName name="Tot_VB_CY">#REF!</definedName>
    <definedName name="Tot_VB_CYA">#REF!</definedName>
    <definedName name="Tot_VB_INT">#REF!</definedName>
    <definedName name="Tot_VB_PY">#REF!</definedName>
    <definedName name="Tot_VC_CY">#REF!</definedName>
    <definedName name="Tot_VC_CYA">#REF!</definedName>
    <definedName name="Tot_VC_INT">#REF!</definedName>
    <definedName name="Tot_VC_PY">#REF!</definedName>
    <definedName name="Tot_VD_CY">#REF!</definedName>
    <definedName name="Tot_VD_CYA">#REF!</definedName>
    <definedName name="Tot_VD_INT">#REF!</definedName>
    <definedName name="Tot_VD_PY">#REF!</definedName>
    <definedName name="Tot_VE_CY">#REF!</definedName>
    <definedName name="Tot_VE_CYA">#REF!</definedName>
    <definedName name="Tot_VE_INT">#REF!</definedName>
    <definedName name="Tot_VE_PY">#REF!</definedName>
    <definedName name="Tot_VO_CY">#REF!</definedName>
    <definedName name="Tot_VO_CYA">#REF!</definedName>
    <definedName name="Tot_VO_INT">#REF!</definedName>
    <definedName name="Tot_VO_PY">#REF!</definedName>
    <definedName name="Tot_Z_CY">#REF!</definedName>
    <definedName name="Tot_Z_CYA">#REF!</definedName>
    <definedName name="Tot_Z_INT">#REF!</definedName>
    <definedName name="Tot_Z_PY">#REF!</definedName>
    <definedName name="Total_Assets_DM">#REF!</definedName>
    <definedName name="Total_Assets_GRD">#REF!</definedName>
    <definedName name="Total_Assets_ITL">#REF!</definedName>
    <definedName name="Total_Assets_leke">#REF!</definedName>
    <definedName name="Total_Assets_USD">#REF!</definedName>
    <definedName name="Total_Expenses">#REF!</definedName>
    <definedName name="Total_Income">#REF!</definedName>
    <definedName name="Total_Liabil_DM">#REF!</definedName>
    <definedName name="Total_Liabil_GDR">#REF!</definedName>
    <definedName name="Total_Liabil_ITL">#REF!</definedName>
    <definedName name="Total_Liabil_USD">#REF!</definedName>
    <definedName name="Training">#REF!</definedName>
    <definedName name="Transport_Personel">#REF!</definedName>
    <definedName name="Travel">#REF!</definedName>
    <definedName name="Travel_irreg">#REF!</definedName>
    <definedName name="Trial_2014">#REF!</definedName>
    <definedName name="Trial_Balance_as_on_28_February_1998">#REF!</definedName>
    <definedName name="Trial_Balance_as_on_31_March_1998">#REF!</definedName>
    <definedName name="ttttt">#REF!</definedName>
    <definedName name="Unit">#REF!</definedName>
    <definedName name="Units">#REF!</definedName>
    <definedName name="USD">#REF!</definedName>
    <definedName name="USD_USD">#REF!</definedName>
    <definedName name="uu">#REF!</definedName>
    <definedName name="VATReceivable">#REF!,#REF!,#REF!</definedName>
    <definedName name="WWS">#REF!</definedName>
    <definedName name="xe110soc">#REF!</definedName>
    <definedName name="xe180soc">#REF!</definedName>
    <definedName name="XREF_COLUMN_1" hidden="1">'[16]Test Sep.05'!#REF!</definedName>
    <definedName name="XRefActiveRow" hidden="1">#REF!</definedName>
    <definedName name="XRefColumnsCount" hidden="1">1</definedName>
    <definedName name="XRefCopy1" hidden="1">#REF!</definedName>
    <definedName name="XRefCopyRangeCount" hidden="1">1</definedName>
    <definedName name="XRefPaste1Row" hidden="1">#REF!</definedName>
    <definedName name="XRefPasteRangeCount" hidden="1">1</definedName>
    <definedName name="YE">#REF!</definedName>
    <definedName name="Z_181386F5_8DAB_4E85_A3D6_B3649233DDF4_.wvu.Cols" localSheetId="0" hidden="1">'1-Pasqyra e Pozicioni Financiar'!#REF!,'1-Pasqyra e Pozicioni Financiar'!#REF!</definedName>
    <definedName name="Zerat_e_aktivit">#REF!</definedName>
    <definedName name="Zerat_e_shpenzimeve">#REF!</definedName>
    <definedName name="Zerat_e_te_ardhurave">#REF!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17"/>
  <c r="B65"/>
  <c r="J87" i="23"/>
  <c r="K249"/>
  <c r="K248"/>
  <c r="J194"/>
  <c r="J168"/>
  <c r="J166"/>
  <c r="J164"/>
  <c r="K156"/>
  <c r="J157"/>
  <c r="K154"/>
  <c r="K126"/>
  <c r="K125"/>
  <c r="J96"/>
  <c r="J76"/>
  <c r="K65"/>
  <c r="K163" l="1"/>
  <c r="C15" i="22"/>
  <c r="D75" i="17"/>
  <c r="B75"/>
  <c r="B71"/>
  <c r="C35" i="22" l="1"/>
  <c r="K86" i="23" l="1"/>
  <c r="K251"/>
  <c r="K247"/>
  <c r="K244"/>
  <c r="K230"/>
  <c r="K229" s="1"/>
  <c r="K151"/>
  <c r="K192"/>
  <c r="K92"/>
  <c r="J78"/>
  <c r="K75"/>
  <c r="K73" s="1"/>
  <c r="D10" i="19"/>
  <c r="I10" s="1"/>
  <c r="H12"/>
  <c r="C67" i="22"/>
  <c r="K243" i="23" l="1"/>
  <c r="K252"/>
  <c r="K239"/>
  <c r="K124"/>
  <c r="K115" s="1"/>
  <c r="K63"/>
  <c r="C32" i="22"/>
  <c r="C33"/>
  <c r="C14"/>
  <c r="K254" i="23" l="1"/>
  <c r="I256" s="1"/>
  <c r="I259" s="1"/>
  <c r="I260" s="1"/>
  <c r="K132"/>
  <c r="K141" s="1"/>
  <c r="C49" i="22"/>
  <c r="C64"/>
  <c r="B42" i="18" l="1"/>
  <c r="C11" i="22" l="1"/>
  <c r="B47" i="18"/>
  <c r="H27" i="19" s="1"/>
  <c r="I27" s="1"/>
  <c r="K27" s="1"/>
  <c r="J35"/>
  <c r="H35"/>
  <c r="G35"/>
  <c r="F35"/>
  <c r="E35"/>
  <c r="D35"/>
  <c r="C35"/>
  <c r="B35"/>
  <c r="I34"/>
  <c r="K34" s="1"/>
  <c r="I33"/>
  <c r="K33" s="1"/>
  <c r="I32"/>
  <c r="K32" s="1"/>
  <c r="I31"/>
  <c r="K31" s="1"/>
  <c r="G30"/>
  <c r="F30"/>
  <c r="E30"/>
  <c r="D30"/>
  <c r="C30"/>
  <c r="B30"/>
  <c r="I29"/>
  <c r="K29" s="1"/>
  <c r="I28"/>
  <c r="K28" s="1"/>
  <c r="J30"/>
  <c r="I26"/>
  <c r="K26" s="1"/>
  <c r="I25"/>
  <c r="K25" s="1"/>
  <c r="J22"/>
  <c r="H22"/>
  <c r="G22"/>
  <c r="F22"/>
  <c r="E22"/>
  <c r="D22"/>
  <c r="C22"/>
  <c r="B22"/>
  <c r="I21"/>
  <c r="K21" s="1"/>
  <c r="I20"/>
  <c r="K20" s="1"/>
  <c r="I19"/>
  <c r="K19" s="1"/>
  <c r="I18"/>
  <c r="K18" s="1"/>
  <c r="G17"/>
  <c r="F17"/>
  <c r="E17"/>
  <c r="D17"/>
  <c r="C17"/>
  <c r="B17"/>
  <c r="I16"/>
  <c r="K16" s="1"/>
  <c r="I15"/>
  <c r="K15" s="1"/>
  <c r="J17"/>
  <c r="I13"/>
  <c r="K13" s="1"/>
  <c r="J12"/>
  <c r="G12"/>
  <c r="F12"/>
  <c r="E12"/>
  <c r="D12"/>
  <c r="C12"/>
  <c r="B12"/>
  <c r="I11"/>
  <c r="K11" s="1"/>
  <c r="K10"/>
  <c r="D55" i="18"/>
  <c r="B55"/>
  <c r="D42"/>
  <c r="D47" s="1"/>
  <c r="D92" i="17"/>
  <c r="B92"/>
  <c r="D55"/>
  <c r="B55"/>
  <c r="D33"/>
  <c r="B33"/>
  <c r="B57" s="1"/>
  <c r="C34" i="22" l="1"/>
  <c r="C37" s="1"/>
  <c r="C66" s="1"/>
  <c r="C69" s="1"/>
  <c r="D57" i="17"/>
  <c r="B24" i="19"/>
  <c r="B37" s="1"/>
  <c r="E24"/>
  <c r="E37" s="1"/>
  <c r="F24"/>
  <c r="D94" i="17"/>
  <c r="B57" i="18"/>
  <c r="B106" i="17" s="1"/>
  <c r="D24" i="19"/>
  <c r="D37" s="1"/>
  <c r="I22"/>
  <c r="K22" s="1"/>
  <c r="D57" i="18"/>
  <c r="I35" i="19"/>
  <c r="K35" s="1"/>
  <c r="I12"/>
  <c r="K12" s="1"/>
  <c r="C24"/>
  <c r="G24"/>
  <c r="J24"/>
  <c r="J37" s="1"/>
  <c r="H30"/>
  <c r="I30" s="1"/>
  <c r="K30" s="1"/>
  <c r="H17"/>
  <c r="I14"/>
  <c r="K14" s="1"/>
  <c r="C37"/>
  <c r="G37"/>
  <c r="F37"/>
  <c r="B94" i="17"/>
  <c r="C72" i="22" l="1"/>
  <c r="K220" i="23"/>
  <c r="I17" i="19"/>
  <c r="K17" s="1"/>
  <c r="H24"/>
  <c r="H37" s="1"/>
  <c r="I24" l="1"/>
  <c r="K24" s="1"/>
  <c r="I37"/>
  <c r="K37" s="1"/>
  <c r="D107" i="17" l="1"/>
  <c r="D109" s="1"/>
  <c r="D111" s="1"/>
  <c r="D113" s="1"/>
  <c r="B105"/>
  <c r="K219" i="23" l="1"/>
  <c r="K222" s="1"/>
  <c r="B107" i="17"/>
  <c r="B109" s="1"/>
  <c r="B111" s="1"/>
  <c r="B113" l="1"/>
</calcChain>
</file>

<file path=xl/sharedStrings.xml><?xml version="1.0" encoding="utf-8"?>
<sst xmlns="http://schemas.openxmlformats.org/spreadsheetml/2006/main" count="553" uniqueCount="435">
  <si>
    <t>Rezerva ligjore</t>
  </si>
  <si>
    <t>Totali i aktiveve afatgjata</t>
  </si>
  <si>
    <t>Totali i aktiveve afatshkurtra</t>
  </si>
  <si>
    <t>Check</t>
  </si>
  <si>
    <t>Tatimi mbi fitimin</t>
  </si>
  <si>
    <t>Totali</t>
  </si>
  <si>
    <t>Rezerva te tjera</t>
  </si>
  <si>
    <t>Te tjera</t>
  </si>
  <si>
    <t>Te ardhura te tjera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</si>
  <si>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</si>
  <si>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</si>
  <si>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</si>
  <si>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</si>
  <si>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</si>
  <si>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</si>
  <si>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</si>
  <si>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</si>
  <si>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</si>
  <si>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</si>
  <si>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</si>
  <si>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</si>
  <si>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</si>
  <si>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</si>
  <si>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</si>
  <si>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</si>
  <si>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</si>
  <si>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</si>
  <si>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</si>
  <si>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</si>
  <si>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</si>
  <si>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</si>
  <si>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</si>
  <si>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</si>
  <si>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</si>
  <si>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</si>
  <si>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</si>
  <si>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</si>
  <si>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</si>
  <si>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</si>
  <si>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</si>
  <si>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</si>
  <si>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</si>
  <si>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</si>
  <si>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</si>
  <si>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</si>
  <si>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</si>
  <si>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</si>
  <si>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</si>
  <si>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</si>
  <si>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</si>
  <si>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</si>
  <si>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</si>
  <si>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</si>
  <si>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</si>
  <si>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</si>
  <si>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</si>
  <si>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</si>
  <si>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</si>
  <si>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</si>
  <si>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</si>
  <si>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Pasqyra e levizjeve ne kapitalin neto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</si>
  <si>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</si>
  <si>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</si>
  <si>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</si>
  <si>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</si>
  <si>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</si>
  <si>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</si>
  <si>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>Pjesa e tatim fitimit te pjesemarrjeve</t>
  </si>
  <si>
    <t xml:space="preserve">Inventaret </t>
  </si>
  <si>
    <t>Te tjera te pagueshme</t>
  </si>
  <si>
    <t>Shpenzime te personelit</t>
  </si>
  <si>
    <t>Shpenzime financiare</t>
  </si>
  <si>
    <t>Te pagueshme ndaj punonjesve dhe sigurimeve shoqerore/shendetsore</t>
  </si>
  <si>
    <t>Provizione</t>
  </si>
  <si>
    <t>Aktive materiale</t>
  </si>
  <si>
    <t>Lek/Mije Lek/Miljon Lek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</si>
  <si>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</si>
  <si>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</si>
  <si>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</si>
  <si>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</si>
  <si>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</si>
  <si>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</si>
  <si>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</si>
  <si>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</si>
  <si>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</si>
  <si>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</si>
  <si>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</si>
  <si>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</si>
  <si>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</si>
  <si>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</si>
  <si>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</si>
  <si>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</si>
  <si>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</si>
  <si>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</si>
  <si>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</si>
  <si>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</si>
  <si>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</si>
  <si>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</si>
  <si>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</si>
  <si>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</si>
  <si>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</si>
  <si>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</si>
  <si>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</si>
  <si>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</si>
  <si>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</si>
  <si>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</si>
  <si>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</si>
  <si>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</si>
  <si>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</si>
  <si>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</si>
  <si>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</si>
  <si>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</si>
  <si>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</si>
  <si>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</si>
  <si>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</si>
  <si>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</si>
  <si>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</si>
  <si>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</si>
  <si>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</si>
  <si>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</si>
  <si>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</si>
  <si>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</si>
  <si>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</si>
  <si>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</si>
  <si>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</si>
  <si>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</si>
  <si>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</si>
  <si>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</si>
  <si>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</si>
  <si>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</si>
  <si>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</si>
  <si>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</si>
  <si>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</si>
  <si>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</si>
  <si>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</si>
  <si>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</si>
  <si>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</si>
  <si>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</si>
  <si>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Kapitali i nenshkruar</t>
  </si>
  <si>
    <t>Fitimet/ (humbjet) e pashperndara</t>
  </si>
  <si>
    <t>Fitim/(humbja) e periudhes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</si>
  <si>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</si>
  <si>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</si>
  <si>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</si>
  <si>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</si>
  <si>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</si>
  <si>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</si>
  <si>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</si>
  <si>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</si>
  <si>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</si>
  <si>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</si>
  <si>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</si>
  <si>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</si>
  <si>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</si>
  <si>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</si>
  <si>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</si>
  <si>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</si>
  <si>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</si>
  <si>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</si>
  <si>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</si>
  <si>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Mjete monetare dhe ekuivalente me to ne fund</t>
  </si>
  <si>
    <t>Mjete monetare dhe ekuivalente me to ne fillim</t>
  </si>
  <si>
    <t>Rritje/(renie) neto ne mjetet monetare dhe ekuivalente me to</t>
  </si>
  <si>
    <t>Mjete monetare neto nga/perdorur ne aktivitetin e financimit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</si>
  <si>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</si>
  <si>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Pagese e detyrimeve te qirase financiare</t>
  </si>
  <si>
    <t>Pagesa e huave</t>
  </si>
  <si>
    <t>Pagesa e aksioneve te perdorura si kolateral</t>
  </si>
  <si>
    <t>Riblerje e aksioneve te veta</t>
  </si>
  <si>
    <t>Pagesa e kostove te transaksionit qe lidhet me kredite dhe huate</t>
  </si>
  <si>
    <t>Hua te arketuara</t>
  </si>
  <si>
    <t>Arketime nga emetimi i aksioneve te perdorura si kolateral</t>
  </si>
  <si>
    <t>Arketime nga emetimi i kapitalit te nenshkruar</t>
  </si>
  <si>
    <t>Fluksi i mjeteve monetare nga/perdorur ne aktivitetin e financimit</t>
  </si>
  <si>
    <t>Mjete monetare neto nga/perdorur ne aktivitetin e investimit</t>
  </si>
  <si>
    <t>Dividente te arketuar</t>
  </si>
  <si>
    <t>Arketime nga shitja e investimeve te tjera</t>
  </si>
  <si>
    <t>Pagesa per blerjen e investimeve te tjera</t>
  </si>
  <si>
    <t xml:space="preserve">Para te arketuara nga shitja e filjaleve (netuar me shumen e mjeteve monetare pjese  e aktiveve neto te shitura) </t>
  </si>
  <si>
    <t xml:space="preserve">Para te perdorura per blerjen e filjaleve (netuar me shumen e mjeteve monetare pjese e aktiveve neto te blera) </t>
  </si>
  <si>
    <t>Arketime nga shitja e aktiveve afatgjata materiale</t>
  </si>
  <si>
    <t>Pagesa per blerjen e aktiveve afatgjata materiale</t>
  </si>
  <si>
    <t>Fluksi i mjeteve monetare nga/ perdorur ne aktivitetin e investimit</t>
  </si>
  <si>
    <t>Mjete monetare neto nga/ perdorur ne aktivitetin e shfrytezimit</t>
  </si>
  <si>
    <t>Interes i paguar</t>
  </si>
  <si>
    <t>Fluksi mjeteve monetare nga/perdorur ne aktivitetin e shfrytezimit:</t>
  </si>
  <si>
    <t>Efekti i luhatjeve te kurseve te kembimit te mjeteve monetare</t>
  </si>
  <si>
    <t>Dividende te paguar interesave jokontrollues</t>
  </si>
  <si>
    <t>Dividende te paguar pronareve te njesive ekonomike meme</t>
  </si>
  <si>
    <t>Interesa te arketuara</t>
  </si>
  <si>
    <t>Rritje/(Renie) ne detyrime per punonjesit</t>
  </si>
  <si>
    <t>Rritje/(Renie) ne detyrime te pagueshme</t>
  </si>
  <si>
    <t>Renie/(Rritje) ne inventar</t>
  </si>
  <si>
    <t>Renie/(Rritje) ne te drejtat e arketueshme dhe te tjera</t>
  </si>
  <si>
    <t>Ndryshim ne aktivet dhe detyrimet e shfrytezimit</t>
  </si>
  <si>
    <t>Interesa te fituara</t>
  </si>
  <si>
    <t>(Fitim)/humbja nga investimet ne pjesmarrje</t>
  </si>
  <si>
    <t>(Fitim)/humbja nga shitja e aktiveve afatgjata materiale</t>
  </si>
  <si>
    <t>Fluksi i mjeteve monetare i perfshire ne aktivitete investuese</t>
  </si>
  <si>
    <t>Te ardhura te konstatuara</t>
  </si>
  <si>
    <t>Shpenzime te konstatuara</t>
  </si>
  <si>
    <t>Provizione per shpenzime</t>
  </si>
  <si>
    <t>Ulje ne vleren neto te realizueshme per inventaret</t>
  </si>
  <si>
    <t>Zhvleresimi i te drejtave te arketueshme</t>
  </si>
  <si>
    <t>Shpenzime per tatimin mbi fitimin jo-monetar (diferenca shpenzim - pagese gjate periudhes)</t>
  </si>
  <si>
    <t>Shpenzimet financiare jomonetare</t>
  </si>
  <si>
    <t>Rregullime per shpenzimet jo-monetare:</t>
  </si>
  <si>
    <t>Fitimi/(Humbja) e periudhes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</si>
  <si>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</si>
  <si>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emri nga sistemi Dimensione te reja</t>
  </si>
  <si>
    <t>NIPT nga sistemi J64520413J</t>
  </si>
  <si>
    <t>Dimensione te Reja shpk</t>
  </si>
  <si>
    <t>NIPT J</t>
  </si>
  <si>
    <t>J64520413J</t>
  </si>
  <si>
    <t>S H E N I M E T          S P J E G U E S E</t>
  </si>
  <si>
    <t>Sqarim:</t>
  </si>
  <si>
    <t xml:space="preserve">     Dhënia e shënimeve shpjeguese në këtë pjesë është e detyrueshme sipas SKK 2 i permiresuar</t>
  </si>
  <si>
    <t xml:space="preserve">     Plotesimi i te dhenave të kësaj pjese duhet të bëhet sipas kërkesave dhe strukturës standarte te </t>
  </si>
  <si>
    <t>percaktuara ne SKK 2 te permiresuar.  Rradha e dhenies se spjegimeve duhet te jete :</t>
  </si>
  <si>
    <t xml:space="preserve">               a) Informacion i përgjithsëm dhe politikat kontabël</t>
  </si>
  <si>
    <t xml:space="preserve">               b)Shënimet qe shpjegojnë zërat e ndryshëm të pasqyrave financiare</t>
  </si>
  <si>
    <t xml:space="preserve">               c) Shënime të tjera shpjegeuse</t>
  </si>
  <si>
    <t>A I</t>
  </si>
  <si>
    <t>Informacion i përgjithshëm</t>
  </si>
  <si>
    <t>I</t>
  </si>
  <si>
    <t xml:space="preserve">     Kuadri ligjor: Ligjit 9228 dt 29.04.2004 "Per Kontabilitetin dhe Pasqyrat Financiare"</t>
  </si>
  <si>
    <t>II</t>
  </si>
  <si>
    <t xml:space="preserve">     Kuadri kontabel i aplikuar : Stndartet Kombetare te Kontabilitetit ne Shqiperi.(SKK 2;)</t>
  </si>
  <si>
    <t>III</t>
  </si>
  <si>
    <t xml:space="preserve">     Baza e pergatitjes se PF : Mbi bazen e konceptit te materialitetit.(SSK 1, 1-3) </t>
  </si>
  <si>
    <t>IV</t>
  </si>
  <si>
    <t xml:space="preserve">     Parimet baze per pergatitjen e Pasqyrave Financiare: (SKK 1; 40 - 90)</t>
  </si>
  <si>
    <t xml:space="preserve">        1. Parimi i njesise ekonomike: mban ne llogarite e saj aktivet,detyrimet dhe</t>
  </si>
  <si>
    <t>transaksionet ekonomike te veta.</t>
  </si>
  <si>
    <t xml:space="preserve">        2. Parimi i vijimesise: veprimtaria ekonomike e njesise sone raportuse eshte e siguruar</t>
  </si>
  <si>
    <t>duke mos pasur ne plan ose nevoje nderprerjen  e aktivitetit te saj.</t>
  </si>
  <si>
    <t xml:space="preserve">        3. Kompensimi: midis nje aktivi dhe nje pasivi nuk ka , ndersa midis te ardhurave dhe </t>
  </si>
  <si>
    <t>shpenzimeve ka vetem ne rastet qe lejohen nga SKK.</t>
  </si>
  <si>
    <t xml:space="preserve">        4. Kuptushmeria e Pasqyrave Financiare eshte realizuar ne masen e plote per te </t>
  </si>
  <si>
    <t xml:space="preserve">qene te qarta dhe te kuptushme per perdorues te jashtem qe kane njohuri te pergjitheshme te </t>
  </si>
  <si>
    <t>mjaftueshme ne fushen e kontabilitetit.</t>
  </si>
  <si>
    <t xml:space="preserve">        5. Materialiteti eshte vleresuar nga ana jone dhe ne baze te tij Pasqyrat Financiare</t>
  </si>
  <si>
    <t>jane hartuar vetem per zera materiale.</t>
  </si>
  <si>
    <t xml:space="preserve">        6. Besushmeria per hartimin e Pasqyrave Financiare eshte e siguruar pasi nuk ka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</si>
  <si>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</si>
  <si>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</si>
  <si>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</si>
  <si>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</si>
  <si>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</si>
  <si>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</si>
  <si>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</si>
  <si>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</si>
  <si>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</si>
  <si>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>A II</t>
  </si>
  <si>
    <t>Politikat kontabël</t>
  </si>
  <si>
    <t xml:space="preserve">     Per percaktimin e kostos se inventareve eshte zgjedhur metoda "FIFO" ( hyrje e pare ,</t>
  </si>
  <si>
    <t>dalje e pare.(SKK 4: )</t>
  </si>
  <si>
    <t xml:space="preserve">     Vleresimi fillestar i nje elementi te AAM qe ploteson kriteret per njohje si aktiv ne bilanc </t>
  </si>
  <si>
    <t>eshte vleresuar me kosto. (SKK 5; )</t>
  </si>
  <si>
    <t xml:space="preserve">     Per prodhimin ose krijimin e AAM kur kjo financohet nga nje hua,kostot e huamarrjes (dhe</t>
  </si>
  <si>
    <t>interesat) eshte metoda e kapitalizimit ne koston e aktivit per periudhen e investimit.(SKK 5: )</t>
  </si>
  <si>
    <t xml:space="preserve">     Per vleresimi i mepaseshem i AAM eshte zgjedhur modeli i kostos duke i paraqitur ne </t>
  </si>
  <si>
    <t>bilanc me kosto minus amortizimin e akumuluar. (SKK 5; )</t>
  </si>
  <si>
    <t xml:space="preserve">     Per llogaritjen e amortizimit te AAM (SKK 5:) njesia jone ekonomike  ka percaktuar si metode </t>
  </si>
  <si>
    <t xml:space="preserve">te amortizimit te A.Agj.M  metoden e amortizimit mbi bazen e vleftes se mbetur ndersa normat </t>
  </si>
  <si>
    <t>e amortizimit jane perdorur te njellojta me ato te sistemit fiskal ne fuqi dhe konkretisht :</t>
  </si>
  <si>
    <t xml:space="preserve">                - Per ndertesat me 5 % te vleftes se mbetur.</t>
  </si>
  <si>
    <t xml:space="preserve">                - Kompjutera e sisteme informacioni me 25 % te vleftes se mbetur</t>
  </si>
  <si>
    <t xml:space="preserve">                - Te gjitha AAM te tjera me 20 % te vleftes se mbetur</t>
  </si>
  <si>
    <t xml:space="preserve">     Per llogaritjen e amortizimit te AAJM (SKK 5: ) njesia ekonomike raportuese ka percaktuar</t>
  </si>
  <si>
    <t>si metode te amortizimit ate lineare me normen e amortizimit 15 % ne vit.</t>
  </si>
  <si>
    <t>Referenca</t>
  </si>
  <si>
    <t>B</t>
  </si>
  <si>
    <t>Shënimet qe shpjegojnë zërat e ndryshëm të pasqyrave financiare</t>
  </si>
  <si>
    <t>AKTIVET  AFAT SHKURTERA</t>
  </si>
  <si>
    <t>Aktivet  monetare</t>
  </si>
  <si>
    <t>Në tituj pronësie të njësive ekonomike brenda grupit</t>
  </si>
  <si>
    <t>Aksionet e veta</t>
  </si>
  <si>
    <t>Te tjera Financiare</t>
  </si>
  <si>
    <t>Të drejta të arkëtueshme</t>
  </si>
  <si>
    <t>Nga aktiviteti i shfrytëzimit</t>
  </si>
  <si>
    <t>Kliente per mallra,produkte e sherbime</t>
  </si>
  <si>
    <t>&gt;</t>
  </si>
  <si>
    <t xml:space="preserve">     Fatura te pa likuiduara nen nje vit</t>
  </si>
  <si>
    <t xml:space="preserve">     Fatura te pa likuiduara mbi nje vit</t>
  </si>
  <si>
    <t xml:space="preserve">     Zhvleresimi i te drejtave dhe detyrimeve</t>
  </si>
  <si>
    <t xml:space="preserve">Inventari analitik i klienteve bashkelidhur </t>
  </si>
  <si>
    <t>Nga njësitë ekonomike brenda grupit</t>
  </si>
  <si>
    <t xml:space="preserve">     Shoqeria nuk ka te drejta dhe detyrimendaj njesive ekonomike brenda grupit</t>
  </si>
  <si>
    <t>Nga  njësitë ekonomike ku ka interesa pjesëmarrëse</t>
  </si>
  <si>
    <t xml:space="preserve">     Shoqeria nuk te drejta dhe detyrime ndaj njësive ekonomike me interesa pjesëmarrëse</t>
  </si>
  <si>
    <t xml:space="preserve">Të tjera </t>
  </si>
  <si>
    <t>Tatim mbi fitimin (teprica debitore)</t>
  </si>
  <si>
    <t>Shteti- TVSH për tu marrë</t>
  </si>
  <si>
    <t>Të  tjera  tatime për  t’u  paguar  dhe  për  t’u  kthyer</t>
  </si>
  <si>
    <t>Kapital i nënshkruar i papaguar</t>
  </si>
  <si>
    <t>Inventarët</t>
  </si>
  <si>
    <t>Lëndë e parë dhe materiale të konsumueshme</t>
  </si>
  <si>
    <t>Prodhime në proces dhe gjysëmprodukte</t>
  </si>
  <si>
    <t xml:space="preserve">Produkte të gatshme </t>
  </si>
  <si>
    <t xml:space="preserve">Mallra                                                        </t>
  </si>
  <si>
    <t xml:space="preserve">Inventari analitik i mallrave bashkelidhur  </t>
  </si>
  <si>
    <t>Aktive Biologjike (Gjë e gjallë në rritje e majmëri)</t>
  </si>
  <si>
    <t>AAGJM të mbajtura për shitje</t>
  </si>
  <si>
    <t>Parapagime për inventar</t>
  </si>
  <si>
    <t>Materiale të para</t>
  </si>
  <si>
    <t>Materiale të tjera</t>
  </si>
  <si>
    <t>Produkte të gatshëm</t>
  </si>
  <si>
    <t>Per Mallra ( dhe produkte) për shitje</t>
  </si>
  <si>
    <t>Gjë e gjallë</t>
  </si>
  <si>
    <t>Inventaret analitik bashkelidhur</t>
  </si>
  <si>
    <t>Shpenzime të shtyra</t>
  </si>
  <si>
    <t>Të arkëtueshme nga të ardhurat e konstatuara</t>
  </si>
  <si>
    <t>AKTIVET AFATGJATA</t>
  </si>
  <si>
    <t xml:space="preserve">Aktivet  financiare </t>
  </si>
  <si>
    <t>Tituj pronësie në njësitë ekonomike brenda grupit</t>
  </si>
  <si>
    <t xml:space="preserve">Tituj të huadhënies në njësitë ekonomike brenda grupit </t>
  </si>
  <si>
    <t xml:space="preserve">Tituj pronësie  në njësitë ekonomike ku ka interesa pjesëmarrëse </t>
  </si>
  <si>
    <t xml:space="preserve">Tituj të tjerë të mbajtur si aktive afatgjata </t>
  </si>
  <si>
    <t>Shoqeria nuk ka aktive  financiare te investuara</t>
  </si>
  <si>
    <t>Aktive  materiale</t>
  </si>
  <si>
    <t>Toka dhe ndërtesa</t>
  </si>
  <si>
    <t>Të tjera aktive afatgjata materiale</t>
  </si>
  <si>
    <t xml:space="preserve">Parapagime për aktive materiale dhe në proces </t>
  </si>
  <si>
    <t>Aktivet e blera gjate vitit</t>
  </si>
  <si>
    <t>Aktivet nga Egzistenca e kontrollit efektiv (SKK 1; 17,18,79,80) gjate vitit</t>
  </si>
  <si>
    <t>Inventaret analitike bashkelidhur</t>
  </si>
  <si>
    <t xml:space="preserve">Ativet biologjike </t>
  </si>
  <si>
    <t>Aktive  jo materiale</t>
  </si>
  <si>
    <t>Aktive tatimore te shtyra</t>
  </si>
  <si>
    <t>Kapitali i nenshkruar i pa paguar</t>
  </si>
  <si>
    <t>A K T I V E    T O T A L E</t>
  </si>
  <si>
    <t>DETYRIMET    DHE  KAPITALI</t>
  </si>
  <si>
    <t>Detyrime afatshkurtra:</t>
  </si>
  <si>
    <t>13.1</t>
  </si>
  <si>
    <t>13.2</t>
  </si>
  <si>
    <t>Detyrime ndaj institucioneve të kredisë</t>
  </si>
  <si>
    <t>13.3</t>
  </si>
  <si>
    <t xml:space="preserve">Arkëtime në avancë për porosi </t>
  </si>
  <si>
    <t>Parapagime të marra</t>
  </si>
  <si>
    <t>13.4</t>
  </si>
  <si>
    <t>Të pagueshme për aktivitetin e shfrytëzimit</t>
  </si>
  <si>
    <t>Furnitorë për mallra, produkte e shërbime</t>
  </si>
  <si>
    <t>13.5</t>
  </si>
  <si>
    <t>Dëftesa të pagueshme</t>
  </si>
  <si>
    <t>13.6</t>
  </si>
  <si>
    <t>Të pagueshme ndaj njësive ekonomike brenda grupit</t>
  </si>
  <si>
    <t>13.7</t>
  </si>
  <si>
    <t>Të pagueshme ndaj  njësive ekonomike ku ka interesa pjesëmarrëse</t>
  </si>
  <si>
    <t>13.8</t>
  </si>
  <si>
    <t>Të pagueshme ndaj punonjësve dhe sigurimeve shoqërore/shëndetsore</t>
  </si>
  <si>
    <t>Paga dhe shpërblime</t>
  </si>
  <si>
    <t>Paradhënie për punonjësit</t>
  </si>
  <si>
    <t>Sigurime shoqërore dhe shëndetsore</t>
  </si>
  <si>
    <t>Organizma të tjera shoqërore</t>
  </si>
  <si>
    <t>Detyrime të tjera</t>
  </si>
  <si>
    <t>13.9</t>
  </si>
  <si>
    <t>Të pagueshme për detyrimet tatimore</t>
  </si>
  <si>
    <t>Akciza</t>
  </si>
  <si>
    <t>Tatim mbi të ardhurat personale</t>
  </si>
  <si>
    <t>Tatim mbi fitimin</t>
  </si>
  <si>
    <t>Detyrim gjobe tatim fitimi sipas kontrollit DRT Tirane</t>
  </si>
  <si>
    <t>Shteti- TVSh për t’u paguar</t>
  </si>
  <si>
    <t xml:space="preserve">Tvsh shitje </t>
  </si>
  <si>
    <t>Tvsh blerje importe</t>
  </si>
  <si>
    <t>Tvsh blerje brenda vendit</t>
  </si>
  <si>
    <t>Tvsh kreditore me date 01.01.2015</t>
  </si>
  <si>
    <t>Detyrim Tvsh per rivleresim shitje nga kontrolli DRT Tirane</t>
  </si>
  <si>
    <t>Detyrim Gjobe  Tvsh  nga kontrolli DRT Tirane</t>
  </si>
  <si>
    <t>Detyrim TVSH me date 31.12.2015</t>
  </si>
  <si>
    <t>Tatimi në burim</t>
  </si>
  <si>
    <t>13.10</t>
  </si>
  <si>
    <t>Të tjera të pagueshme</t>
  </si>
  <si>
    <t>Të pagueshme për shpenzime të konstatuara</t>
  </si>
  <si>
    <t xml:space="preserve">Të ardhura të shtyra </t>
  </si>
  <si>
    <t>Detyrime afatgjata:</t>
  </si>
  <si>
    <t>17.1</t>
  </si>
  <si>
    <t>17.2</t>
  </si>
  <si>
    <t>17.3</t>
  </si>
  <si>
    <t xml:space="preserve">Arkëtimet në avancë për porosi </t>
  </si>
  <si>
    <t>17.4</t>
  </si>
  <si>
    <t>17.5</t>
  </si>
  <si>
    <t>17.6</t>
  </si>
  <si>
    <t>17.7</t>
  </si>
  <si>
    <t>17.8</t>
  </si>
  <si>
    <t xml:space="preserve">Të pagueshme për shpenzime të konstatuara </t>
  </si>
  <si>
    <t>Të ardhura të shtyra</t>
  </si>
  <si>
    <t>Provizione:</t>
  </si>
  <si>
    <t>Detyrime tatimore të shtyra</t>
  </si>
  <si>
    <t>Kapitali i Nënshkruar</t>
  </si>
  <si>
    <t>Rezerva rivlerësimi</t>
  </si>
  <si>
    <t>Rezerva të tjera</t>
  </si>
  <si>
    <t>26.1</t>
  </si>
  <si>
    <t xml:space="preserve">Rezerva ligjore </t>
  </si>
  <si>
    <t>26.2</t>
  </si>
  <si>
    <t>26.3</t>
  </si>
  <si>
    <t xml:space="preserve">Fitimi i pashpërndarë </t>
  </si>
  <si>
    <t>Fitim / Humbja e  Vitit</t>
  </si>
  <si>
    <t>Totali  i  Kapitalit</t>
  </si>
  <si>
    <t>Pasqyra   e   te   Ardhurave   dhe   Shpenzimeve</t>
  </si>
  <si>
    <t>Te ardhurat:</t>
  </si>
  <si>
    <t>Te cilat perbehen nga:</t>
  </si>
  <si>
    <t>Te ardhura nga aktivi teti i shfrytezimit</t>
  </si>
  <si>
    <t>●</t>
  </si>
  <si>
    <t>Te ardhura nga shitja e mallrave</t>
  </si>
  <si>
    <t>Te ardhura nga rivleresimi i shitjeve</t>
  </si>
  <si>
    <t>nga kontrolli DRT-se Tirane, sipas Raportit Verfifikimit  ne Terren</t>
  </si>
  <si>
    <t>dhe Njoftim Vleresimit Tatimor Nr.9728/1 date 18.02.2016</t>
  </si>
  <si>
    <t>Te ardhura te tjera (financiare)</t>
  </si>
  <si>
    <t>Nga interesat bankare</t>
  </si>
  <si>
    <t>Nga efekti i kembimit valutor</t>
  </si>
  <si>
    <t>Te ardhura te tjera (zbritje nga furnitoret)</t>
  </si>
  <si>
    <t>TOTALI I TE ARDHURAVE</t>
  </si>
  <si>
    <t>Shpenzimet perbehen nga</t>
  </si>
  <si>
    <t>Materiale te konsumuara</t>
  </si>
  <si>
    <t>a) Blerje mallra gjate vitit</t>
  </si>
  <si>
    <t>b) Efekti I ndryshimit te gjendjeve</t>
  </si>
  <si>
    <t>Shpenzimet e personelit</t>
  </si>
  <si>
    <t>Shpenzime amortizimi</t>
  </si>
  <si>
    <t xml:space="preserve">Shpenzime te tjera  </t>
  </si>
  <si>
    <t>TOTALI I SHPENZIMEVE</t>
  </si>
  <si>
    <t>Fitimi (Humbja) e vitit financiar</t>
  </si>
  <si>
    <t>Fitimi i ushtrimit</t>
  </si>
  <si>
    <t>Shpenzime te pa zbriteshme</t>
  </si>
  <si>
    <t>(Te cilat jane gjoba, penalitete)</t>
  </si>
  <si>
    <t>Fitimi para tatimit</t>
  </si>
  <si>
    <t>C</t>
  </si>
  <si>
    <t>Shënime të tjera shpjegeuse</t>
  </si>
  <si>
    <t xml:space="preserve">Ngjarje te ndodhura pas dates se bilancit per te cilat behen rregullime apo ngjarje te </t>
  </si>
  <si>
    <t>ndodhura pas dates se bilancit per te cilat nuk behen rregulline  nuk ka.</t>
  </si>
  <si>
    <t>Gabime materiale te ndodhura ne periudhat kontabel te mepareshme te konstatuara gjate</t>
  </si>
  <si>
    <t>periudhes rraportuese dhe qe korigjim nuk ka.</t>
  </si>
  <si>
    <t>Per Drejtimin  e Njesise  Ekonomike</t>
  </si>
  <si>
    <t>( Edmond Gjermeni                                  )</t>
  </si>
  <si>
    <t>Pasqyrat financiare te vitit 2023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</si>
</sst>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  <numFmt numFmtId="181" formatCode="[$-409]dd\-mmm\-yy;@"/>
    <numFmt numFmtId="182" formatCode="#,##0.0"/>
    <numFmt numFmtId="183" formatCode="_-* #,##0_L_e_k_-;\-* #,##0_L_e_k_-;_-* &quot;-&quot;??_L_e_k_-;_-@_-"/>
  </numFmts>
  <fonts count="202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name val="Arial CE"/>
      <charset val="238"/>
    </font>
    <font>
      <b/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10"/>
      <color rgb="FF000000"/>
      <name val="Times New Roman"/>
      <family val="1"/>
    </font>
    <font>
      <sz val="8"/>
      <color rgb="FF000000"/>
      <name val="Arial"/>
      <family val="2"/>
    </font>
    <font>
      <sz val="10"/>
      <name val="Times New Roman"/>
      <family val="1"/>
    </font>
    <font>
      <b/>
      <sz val="9"/>
      <name val="Times New Roman"/>
      <family val="1"/>
    </font>
    <font>
      <b/>
      <u/>
      <sz val="9"/>
      <name val="Times New Roman"/>
      <family val="1"/>
    </font>
    <font>
      <b/>
      <u/>
      <sz val="10"/>
      <name val="Times New Roman"/>
      <family val="1"/>
    </font>
    <font>
      <u/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i/>
      <u/>
      <sz val="10"/>
      <name val="Times New Roman"/>
      <family val="1"/>
    </font>
    <font>
      <b/>
      <i/>
      <sz val="10"/>
      <name val="Times New Roman"/>
      <family val="1"/>
    </font>
    <font>
      <b/>
      <i/>
      <u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0"/>
      <color theme="0"/>
      <name val="Times New Roman"/>
      <family val="1"/>
    </font>
    <font>
      <b/>
      <sz val="12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611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56" fillId="26" borderId="1" applyNumberFormat="0" applyAlignment="0" applyProtection="0"/>
    <xf numFmtId="0" fontId="98" fillId="25" borderId="17" applyNumberFormat="0" applyAlignment="0" applyProtection="0"/>
    <xf numFmtId="0" fontId="98" fillId="25" borderId="17" applyNumberFormat="0" applyAlignment="0" applyProtection="0"/>
    <xf numFmtId="0" fontId="98" fillId="25" borderId="17" applyNumberFormat="0" applyAlignment="0" applyProtection="0"/>
    <xf numFmtId="0" fontId="31" fillId="27" borderId="2" applyNumberFormat="0" applyAlignment="0" applyProtection="0"/>
    <xf numFmtId="0" fontId="134" fillId="31" borderId="18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6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6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12" fillId="0" borderId="0" applyFont="0" applyFill="0" applyBorder="0" applyAlignment="0" applyProtection="0"/>
    <xf numFmtId="179" fontId="99" fillId="0" borderId="0" applyFont="0" applyFill="0" applyBorder="0" applyAlignment="0" applyProtection="0"/>
    <xf numFmtId="179" fontId="107" fillId="0" borderId="0" applyFont="0" applyFill="0" applyBorder="0" applyAlignment="0" applyProtection="0"/>
    <xf numFmtId="179" fontId="99" fillId="0" borderId="0" applyFont="0" applyFill="0" applyBorder="0" applyAlignment="0" applyProtection="0"/>
    <xf numFmtId="179" fontId="120" fillId="0" borderId="0" applyFont="0" applyFill="0" applyBorder="0" applyAlignment="0" applyProtection="0"/>
    <xf numFmtId="179" fontId="9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11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11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0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81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81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63" fillId="9" borderId="1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9" applyNumberFormat="0" applyFont="0" applyAlignment="0" applyProtection="0"/>
    <xf numFmtId="0" fontId="39" fillId="33" borderId="19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66" fillId="26" borderId="12" applyNumberFormat="0" applyAlignment="0" applyProtection="0"/>
    <xf numFmtId="180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7" fillId="0" borderId="0"/>
    <xf numFmtId="43" fontId="148" fillId="0" borderId="0" applyFont="0" applyFill="0" applyBorder="0" applyAlignment="0" applyProtection="0"/>
    <xf numFmtId="178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5" applyNumberFormat="0" applyFill="0" applyAlignment="0" applyProtection="0"/>
    <xf numFmtId="165" fontId="14" fillId="0" borderId="0" applyFont="0" applyFill="0" applyBorder="0" applyAlignment="0" applyProtection="0"/>
    <xf numFmtId="0" fontId="157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9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7" borderId="20" applyNumberFormat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0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0" borderId="9" applyNumberFormat="0" applyFill="0" applyAlignment="0" applyProtection="0"/>
    <xf numFmtId="0" fontId="152" fillId="0" borderId="24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6" borderId="17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7" applyNumberFormat="0" applyFill="0" applyAlignment="0" applyProtection="0"/>
    <xf numFmtId="0" fontId="146" fillId="0" borderId="23" applyNumberFormat="0" applyFill="0" applyAlignment="0" applyProtection="0"/>
    <xf numFmtId="0" fontId="154" fillId="0" borderId="5" applyNumberFormat="0" applyFill="0" applyAlignment="0" applyProtection="0"/>
    <xf numFmtId="0" fontId="145" fillId="0" borderId="22" applyNumberFormat="0" applyFill="0" applyAlignment="0" applyProtection="0"/>
    <xf numFmtId="43" fontId="10" fillId="0" borderId="0" applyFont="0" applyFill="0" applyBorder="0" applyAlignment="0" applyProtection="0"/>
    <xf numFmtId="0" fontId="153" fillId="0" borderId="3" applyNumberFormat="0" applyFill="0" applyAlignment="0" applyProtection="0"/>
    <xf numFmtId="0" fontId="144" fillId="0" borderId="21" applyNumberFormat="0" applyFill="0" applyAlignment="0" applyProtection="0"/>
    <xf numFmtId="43" fontId="10" fillId="0" borderId="0" applyFont="0" applyFill="0" applyBorder="0" applyAlignment="0" applyProtection="0"/>
    <xf numFmtId="0" fontId="136" fillId="3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1" fillId="37" borderId="17" applyNumberFormat="0" applyAlignment="0" applyProtection="0"/>
    <xf numFmtId="0" fontId="132" fillId="35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5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9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2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8" borderId="0" applyNumberFormat="0" applyBorder="0" applyAlignment="0" applyProtection="0"/>
    <xf numFmtId="9" fontId="14" fillId="0" borderId="0" applyFont="0" applyFill="0" applyBorder="0" applyAlignment="0" applyProtection="0"/>
    <xf numFmtId="0" fontId="131" fillId="58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4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2" borderId="0" applyNumberFormat="0" applyBorder="0" applyAlignment="0" applyProtection="0"/>
    <xf numFmtId="0" fontId="131" fillId="48" borderId="0" applyNumberFormat="0" applyBorder="0" applyAlignment="0" applyProtection="0"/>
    <xf numFmtId="0" fontId="131" fillId="44" borderId="0" applyNumberFormat="0" applyBorder="0" applyAlignment="0" applyProtection="0"/>
    <xf numFmtId="0" fontId="131" fillId="41" borderId="0" applyNumberFormat="0" applyBorder="0" applyAlignment="0" applyProtection="0"/>
    <xf numFmtId="0" fontId="129" fillId="57" borderId="0" applyNumberFormat="0" applyBorder="0" applyAlignment="0" applyProtection="0"/>
    <xf numFmtId="0" fontId="129" fillId="53" borderId="0" applyNumberFormat="0" applyBorder="0" applyAlignment="0" applyProtection="0"/>
    <xf numFmtId="0" fontId="129" fillId="51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0" fontId="129" fillId="40" borderId="0" applyNumberFormat="0" applyBorder="0" applyAlignment="0" applyProtection="0"/>
    <xf numFmtId="0" fontId="129" fillId="5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0" borderId="0" applyNumberFormat="0" applyBorder="0" applyAlignment="0" applyProtection="0"/>
    <xf numFmtId="9" fontId="10" fillId="0" borderId="0" applyFont="0" applyFill="0" applyBorder="0" applyAlignment="0" applyProtection="0"/>
    <xf numFmtId="0" fontId="129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3" borderId="0" applyNumberFormat="0" applyBorder="0" applyAlignment="0" applyProtection="0"/>
    <xf numFmtId="0" fontId="129" fillId="39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0" fontId="147" fillId="0" borderId="0"/>
    <xf numFmtId="0" fontId="147" fillId="0" borderId="0"/>
    <xf numFmtId="0" fontId="158" fillId="0" borderId="0"/>
    <xf numFmtId="0" fontId="160" fillId="0" borderId="0"/>
    <xf numFmtId="0" fontId="160" fillId="0" borderId="0"/>
    <xf numFmtId="0" fontId="162" fillId="0" borderId="0"/>
    <xf numFmtId="0" fontId="160" fillId="0" borderId="0"/>
    <xf numFmtId="0" fontId="158" fillId="0" borderId="0"/>
    <xf numFmtId="0" fontId="158" fillId="0" borderId="0"/>
    <xf numFmtId="0" fontId="160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60" fillId="0" borderId="0"/>
    <xf numFmtId="0" fontId="161" fillId="0" borderId="0"/>
    <xf numFmtId="0" fontId="161" fillId="0" borderId="0"/>
    <xf numFmtId="0" fontId="158" fillId="0" borderId="0"/>
    <xf numFmtId="0" fontId="147" fillId="0" borderId="0"/>
    <xf numFmtId="0" fontId="147" fillId="0" borderId="0"/>
    <xf numFmtId="0" fontId="158" fillId="0" borderId="0"/>
    <xf numFmtId="0" fontId="161" fillId="0" borderId="0"/>
    <xf numFmtId="0" fontId="147" fillId="0" borderId="0"/>
    <xf numFmtId="0" fontId="161" fillId="0" borderId="0"/>
    <xf numFmtId="0" fontId="161" fillId="0" borderId="0"/>
    <xf numFmtId="0" fontId="161" fillId="0" borderId="0"/>
    <xf numFmtId="0" fontId="164" fillId="0" borderId="0"/>
    <xf numFmtId="0" fontId="158" fillId="0" borderId="0"/>
    <xf numFmtId="0" fontId="163" fillId="0" borderId="0"/>
    <xf numFmtId="0" fontId="163" fillId="0" borderId="0"/>
    <xf numFmtId="0" fontId="160" fillId="0" borderId="0"/>
    <xf numFmtId="0" fontId="147" fillId="0" borderId="0"/>
    <xf numFmtId="0" fontId="147" fillId="0" borderId="0"/>
    <xf numFmtId="0" fontId="162" fillId="0" borderId="0"/>
    <xf numFmtId="0" fontId="158" fillId="0" borderId="0"/>
    <xf numFmtId="0" fontId="162" fillId="0" borderId="0"/>
    <xf numFmtId="0" fontId="163" fillId="0" borderId="0"/>
    <xf numFmtId="174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48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66" fontId="14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47" fillId="0" borderId="0" applyFont="0" applyFill="0" applyBorder="0" applyAlignment="0" applyProtection="0"/>
    <xf numFmtId="43" fontId="147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6" fontId="163" fillId="0" borderId="0" applyFont="0" applyFill="0" applyBorder="0" applyAlignment="0" applyProtection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173" fontId="162" fillId="0" borderId="0" applyFont="0" applyFill="0" applyBorder="0" applyAlignment="0" applyProtection="0"/>
    <xf numFmtId="164" fontId="160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64" fontId="160" fillId="0" borderId="0" applyFont="0" applyFill="0" applyBorder="0" applyAlignment="0" applyProtection="0"/>
    <xf numFmtId="164" fontId="160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8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58" fillId="0" borderId="0"/>
    <xf numFmtId="0" fontId="147" fillId="0" borderId="0"/>
    <xf numFmtId="0" fontId="158" fillId="0" borderId="0"/>
    <xf numFmtId="0" fontId="158" fillId="0" borderId="0"/>
    <xf numFmtId="0" fontId="158" fillId="0" borderId="0"/>
    <xf numFmtId="0" fontId="160" fillId="0" borderId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148" fillId="0" borderId="0" applyFont="0" applyFill="0" applyBorder="0" applyAlignment="0" applyProtection="0"/>
    <xf numFmtId="166" fontId="148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73" fontId="162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2" fontId="16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66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0" fontId="4" fillId="0" borderId="0"/>
    <xf numFmtId="0" fontId="183" fillId="0" borderId="0"/>
    <xf numFmtId="0" fontId="3" fillId="0" borderId="0"/>
    <xf numFmtId="0" fontId="21" fillId="0" borderId="0" applyNumberFormat="0" applyFill="0" applyBorder="0" applyAlignment="0" applyProtection="0"/>
    <xf numFmtId="167" fontId="3" fillId="0" borderId="0" applyFont="0" applyFill="0" applyBorder="0" applyAlignment="0" applyProtection="0"/>
    <xf numFmtId="0" fontId="2" fillId="0" borderId="0"/>
    <xf numFmtId="0" fontId="2" fillId="0" borderId="0"/>
    <xf numFmtId="0" fontId="186" fillId="0" borderId="0"/>
    <xf numFmtId="181" fontId="1" fillId="0" borderId="0"/>
    <xf numFmtId="0" fontId="1" fillId="0" borderId="0"/>
    <xf numFmtId="0" fontId="1" fillId="0" borderId="0"/>
    <xf numFmtId="0" fontId="2" fillId="0" borderId="0"/>
    <xf numFmtId="0" fontId="13" fillId="0" borderId="0"/>
    <xf numFmtId="0" fontId="187" fillId="0" borderId="0"/>
    <xf numFmtId="0" fontId="1" fillId="0" borderId="0"/>
    <xf numFmtId="0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3" fillId="0" borderId="0"/>
    <xf numFmtId="166" fontId="1" fillId="0" borderId="0"/>
    <xf numFmtId="0" fontId="13" fillId="0" borderId="0"/>
  </cellStyleXfs>
  <cellXfs count="273">
    <xf numFmtId="0" fontId="0" fillId="0" borderId="0" xfId="0"/>
    <xf numFmtId="168" fontId="167" fillId="0" borderId="0" xfId="215" applyNumberFormat="1" applyFont="1" applyFill="1" applyBorder="1" applyAlignment="1" applyProtection="1"/>
    <xf numFmtId="0" fontId="169" fillId="0" borderId="0" xfId="3275" applyFont="1" applyAlignment="1">
      <alignment horizontal="center"/>
    </xf>
    <xf numFmtId="0" fontId="168" fillId="0" borderId="0" xfId="3506" applyFont="1" applyAlignment="1">
      <alignment vertical="center"/>
    </xf>
    <xf numFmtId="0" fontId="168" fillId="0" borderId="0" xfId="3506" applyFont="1" applyAlignment="1">
      <alignment horizontal="center" vertical="center"/>
    </xf>
    <xf numFmtId="14" fontId="169" fillId="0" borderId="0" xfId="3275" applyNumberFormat="1" applyFont="1" applyAlignment="1">
      <alignment horizontal="center" vertical="center"/>
    </xf>
    <xf numFmtId="0" fontId="169" fillId="0" borderId="0" xfId="3275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9" fillId="0" borderId="0" xfId="3507" applyFont="1" applyAlignment="1">
      <alignment horizontal="center" vertical="center"/>
    </xf>
    <xf numFmtId="0" fontId="169" fillId="0" borderId="0" xfId="3507" applyFont="1" applyAlignment="1">
      <alignment vertical="center"/>
    </xf>
    <xf numFmtId="0" fontId="167" fillId="0" borderId="0" xfId="0" applyFont="1" applyAlignment="1">
      <alignment horizontal="center"/>
    </xf>
    <xf numFmtId="0" fontId="167" fillId="0" borderId="0" xfId="0" applyFont="1"/>
    <xf numFmtId="3" fontId="172" fillId="0" borderId="0" xfId="0" applyNumberFormat="1" applyFont="1" applyAlignment="1">
      <alignment horizontal="center" vertical="center"/>
    </xf>
    <xf numFmtId="0" fontId="170" fillId="0" borderId="0" xfId="0" applyFont="1"/>
    <xf numFmtId="3" fontId="173" fillId="0" borderId="0" xfId="0" applyNumberFormat="1" applyFont="1" applyAlignment="1">
      <alignment vertical="center"/>
    </xf>
    <xf numFmtId="0" fontId="172" fillId="0" borderId="0" xfId="3275" applyFont="1" applyAlignment="1">
      <alignment horizontal="left" vertical="center"/>
    </xf>
    <xf numFmtId="0" fontId="174" fillId="0" borderId="0" xfId="0" applyFont="1"/>
    <xf numFmtId="0" fontId="175" fillId="0" borderId="0" xfId="0" applyFont="1" applyAlignment="1">
      <alignment wrapText="1"/>
    </xf>
    <xf numFmtId="37" fontId="174" fillId="0" borderId="0" xfId="0" applyNumberFormat="1" applyFont="1"/>
    <xf numFmtId="0" fontId="170" fillId="0" borderId="0" xfId="0" applyFont="1" applyAlignment="1">
      <alignment wrapText="1"/>
    </xf>
    <xf numFmtId="37" fontId="173" fillId="0" borderId="0" xfId="0" applyNumberFormat="1" applyFont="1" applyAlignment="1">
      <alignment vertical="center"/>
    </xf>
    <xf numFmtId="0" fontId="172" fillId="0" borderId="0" xfId="3275" applyFont="1" applyAlignment="1">
      <alignment vertical="center"/>
    </xf>
    <xf numFmtId="0" fontId="171" fillId="0" borderId="0" xfId="0" applyFont="1"/>
    <xf numFmtId="0" fontId="177" fillId="0" borderId="0" xfId="3507" applyFont="1" applyAlignment="1">
      <alignment vertical="center"/>
    </xf>
    <xf numFmtId="37" fontId="177" fillId="0" borderId="0" xfId="3507" applyNumberFormat="1" applyFont="1" applyAlignment="1">
      <alignment vertical="center"/>
    </xf>
    <xf numFmtId="37" fontId="172" fillId="0" borderId="26" xfId="0" applyNumberFormat="1" applyFont="1" applyBorder="1" applyAlignment="1">
      <alignment vertical="center"/>
    </xf>
    <xf numFmtId="37" fontId="172" fillId="0" borderId="0" xfId="0" applyNumberFormat="1" applyFont="1" applyAlignment="1">
      <alignment vertical="center"/>
    </xf>
    <xf numFmtId="0" fontId="178" fillId="0" borderId="0" xfId="0" applyFont="1" applyAlignment="1">
      <alignment vertical="center"/>
    </xf>
    <xf numFmtId="0" fontId="179" fillId="0" borderId="0" xfId="0" applyFont="1"/>
    <xf numFmtId="0" fontId="180" fillId="0" borderId="0" xfId="0" applyFont="1"/>
    <xf numFmtId="37" fontId="167" fillId="0" borderId="0" xfId="215" applyNumberFormat="1" applyFont="1" applyFill="1" applyBorder="1" applyAlignment="1" applyProtection="1">
      <alignment horizontal="right" wrapText="1"/>
    </xf>
    <xf numFmtId="37" fontId="174" fillId="0" borderId="0" xfId="0" applyNumberFormat="1" applyFont="1" applyAlignment="1">
      <alignment horizontal="right"/>
    </xf>
    <xf numFmtId="37" fontId="175" fillId="0" borderId="0" xfId="215" applyNumberFormat="1" applyFont="1" applyFill="1" applyBorder="1" applyAlignment="1" applyProtection="1">
      <alignment horizontal="right" wrapText="1"/>
    </xf>
    <xf numFmtId="37" fontId="179" fillId="0" borderId="26" xfId="0" applyNumberFormat="1" applyFont="1" applyBorder="1"/>
    <xf numFmtId="37" fontId="179" fillId="0" borderId="0" xfId="0" applyNumberFormat="1" applyFont="1"/>
    <xf numFmtId="37" fontId="179" fillId="0" borderId="26" xfId="0" applyNumberFormat="1" applyFont="1" applyBorder="1" applyAlignment="1">
      <alignment horizontal="right"/>
    </xf>
    <xf numFmtId="37" fontId="179" fillId="0" borderId="0" xfId="0" applyNumberFormat="1" applyFont="1" applyAlignment="1">
      <alignment horizontal="right"/>
    </xf>
    <xf numFmtId="0" fontId="168" fillId="0" borderId="0" xfId="3506" applyFont="1" applyAlignment="1">
      <alignment horizontal="center"/>
    </xf>
    <xf numFmtId="37" fontId="174" fillId="59" borderId="0" xfId="0" applyNumberFormat="1" applyFont="1" applyFill="1"/>
    <xf numFmtId="0" fontId="176" fillId="0" borderId="0" xfId="0" applyFont="1" applyAlignment="1">
      <alignment horizontal="left" wrapText="1" indent="2"/>
    </xf>
    <xf numFmtId="37" fontId="172" fillId="0" borderId="16" xfId="0" applyNumberFormat="1" applyFont="1" applyBorder="1" applyAlignment="1">
      <alignment vertical="center"/>
    </xf>
    <xf numFmtId="37" fontId="172" fillId="0" borderId="15" xfId="0" applyNumberFormat="1" applyFont="1" applyBorder="1" applyAlignment="1">
      <alignment vertical="center"/>
    </xf>
    <xf numFmtId="0" fontId="170" fillId="0" borderId="0" xfId="0" applyFont="1" applyAlignment="1">
      <alignment vertical="top" wrapText="1"/>
    </xf>
    <xf numFmtId="37" fontId="167" fillId="59" borderId="0" xfId="215" applyNumberFormat="1" applyFont="1" applyFill="1" applyBorder="1" applyAlignment="1" applyProtection="1">
      <alignment horizontal="right" wrapText="1"/>
    </xf>
    <xf numFmtId="37" fontId="175" fillId="59" borderId="0" xfId="215" applyNumberFormat="1" applyFont="1" applyFill="1" applyBorder="1" applyAlignment="1" applyProtection="1">
      <alignment horizontal="right" wrapText="1"/>
    </xf>
    <xf numFmtId="0" fontId="170" fillId="0" borderId="16" xfId="0" applyFont="1" applyBorder="1" applyAlignment="1">
      <alignment wrapText="1"/>
    </xf>
    <xf numFmtId="37" fontId="174" fillId="0" borderId="16" xfId="0" applyNumberFormat="1" applyFont="1" applyBorder="1" applyAlignment="1">
      <alignment horizontal="right"/>
    </xf>
    <xf numFmtId="0" fontId="170" fillId="0" borderId="0" xfId="6592" applyFont="1" applyAlignment="1">
      <alignment wrapText="1"/>
    </xf>
    <xf numFmtId="37" fontId="172" fillId="0" borderId="26" xfId="6592" applyNumberFormat="1" applyFont="1" applyBorder="1" applyAlignment="1">
      <alignment horizontal="right" vertical="center"/>
    </xf>
    <xf numFmtId="37" fontId="172" fillId="0" borderId="0" xfId="6592" applyNumberFormat="1" applyFont="1" applyAlignment="1">
      <alignment horizontal="right" vertical="center"/>
    </xf>
    <xf numFmtId="0" fontId="175" fillId="0" borderId="0" xfId="6592" applyFont="1" applyAlignment="1">
      <alignment wrapText="1"/>
    </xf>
    <xf numFmtId="0" fontId="174" fillId="0" borderId="0" xfId="6592" applyFont="1"/>
    <xf numFmtId="37" fontId="174" fillId="0" borderId="0" xfId="6592" applyNumberFormat="1" applyFont="1" applyAlignment="1">
      <alignment horizontal="right"/>
    </xf>
    <xf numFmtId="37" fontId="179" fillId="0" borderId="16" xfId="6592" applyNumberFormat="1" applyFont="1" applyBorder="1" applyAlignment="1">
      <alignment horizontal="right"/>
    </xf>
    <xf numFmtId="37" fontId="179" fillId="0" borderId="0" xfId="6592" applyNumberFormat="1" applyFont="1" applyAlignment="1">
      <alignment horizontal="right"/>
    </xf>
    <xf numFmtId="0" fontId="181" fillId="0" borderId="0" xfId="6592" applyFont="1" applyAlignment="1">
      <alignment wrapText="1"/>
    </xf>
    <xf numFmtId="0" fontId="169" fillId="0" borderId="0" xfId="3275" applyFont="1"/>
    <xf numFmtId="0" fontId="180" fillId="0" borderId="0" xfId="6592" applyFont="1"/>
    <xf numFmtId="0" fontId="170" fillId="0" borderId="0" xfId="6592" applyFont="1" applyAlignment="1">
      <alignment horizontal="center" wrapText="1"/>
    </xf>
    <xf numFmtId="0" fontId="170" fillId="0" borderId="0" xfId="6593" applyFont="1" applyFill="1" applyBorder="1"/>
    <xf numFmtId="0" fontId="175" fillId="0" borderId="0" xfId="6592" applyFont="1"/>
    <xf numFmtId="0" fontId="170" fillId="0" borderId="0" xfId="6592" applyFont="1" applyAlignment="1">
      <alignment horizontal="right" wrapText="1"/>
    </xf>
    <xf numFmtId="0" fontId="175" fillId="0" borderId="0" xfId="6593" applyFont="1" applyFill="1" applyBorder="1"/>
    <xf numFmtId="37" fontId="175" fillId="0" borderId="0" xfId="6594" applyNumberFormat="1" applyFont="1" applyBorder="1" applyAlignment="1">
      <alignment horizontal="right"/>
    </xf>
    <xf numFmtId="37" fontId="175" fillId="0" borderId="0" xfId="6594" applyNumberFormat="1" applyFont="1" applyFill="1" applyBorder="1" applyAlignment="1" applyProtection="1">
      <alignment horizontal="right" wrapText="1"/>
    </xf>
    <xf numFmtId="0" fontId="184" fillId="0" borderId="0" xfId="6592" applyFont="1" applyAlignment="1">
      <alignment vertical="center"/>
    </xf>
    <xf numFmtId="0" fontId="182" fillId="0" borderId="0" xfId="6592" applyFont="1" applyAlignment="1">
      <alignment vertical="center"/>
    </xf>
    <xf numFmtId="37" fontId="175" fillId="0" borderId="0" xfId="6594" applyNumberFormat="1" applyFont="1" applyFill="1" applyBorder="1" applyAlignment="1">
      <alignment horizontal="right"/>
    </xf>
    <xf numFmtId="37" fontId="170" fillId="0" borderId="26" xfId="6594" applyNumberFormat="1" applyFont="1" applyBorder="1" applyAlignment="1">
      <alignment horizontal="right"/>
    </xf>
    <xf numFmtId="0" fontId="184" fillId="0" borderId="0" xfId="6592" applyFont="1" applyAlignment="1">
      <alignment vertical="top" wrapText="1"/>
    </xf>
    <xf numFmtId="0" fontId="182" fillId="0" borderId="0" xfId="6592" applyFont="1" applyAlignment="1">
      <alignment vertical="top" wrapText="1"/>
    </xf>
    <xf numFmtId="37" fontId="179" fillId="0" borderId="26" xfId="6592" applyNumberFormat="1" applyFont="1" applyBorder="1" applyAlignment="1">
      <alignment horizontal="right"/>
    </xf>
    <xf numFmtId="0" fontId="182" fillId="0" borderId="0" xfId="6592" applyFont="1" applyAlignment="1">
      <alignment vertical="top"/>
    </xf>
    <xf numFmtId="37" fontId="179" fillId="59" borderId="16" xfId="6592" applyNumberFormat="1" applyFont="1" applyFill="1" applyBorder="1" applyAlignment="1">
      <alignment horizontal="right"/>
    </xf>
    <xf numFmtId="0" fontId="184" fillId="0" borderId="0" xfId="6592" applyFont="1"/>
    <xf numFmtId="37" fontId="174" fillId="0" borderId="0" xfId="6592" applyNumberFormat="1" applyFont="1"/>
    <xf numFmtId="0" fontId="182" fillId="60" borderId="0" xfId="6592" applyFont="1" applyFill="1" applyAlignment="1">
      <alignment vertical="top"/>
    </xf>
    <xf numFmtId="0" fontId="170" fillId="60" borderId="0" xfId="0" applyFont="1" applyFill="1" applyAlignment="1">
      <alignment wrapText="1"/>
    </xf>
    <xf numFmtId="0" fontId="176" fillId="60" borderId="0" xfId="0" applyFont="1" applyFill="1" applyAlignment="1">
      <alignment horizontal="left" wrapText="1" indent="2"/>
    </xf>
    <xf numFmtId="37" fontId="179" fillId="61" borderId="26" xfId="6592" applyNumberFormat="1" applyFont="1" applyFill="1" applyBorder="1" applyAlignment="1">
      <alignment horizontal="right"/>
    </xf>
    <xf numFmtId="37" fontId="174" fillId="61" borderId="0" xfId="6592" applyNumberFormat="1" applyFont="1" applyFill="1" applyAlignment="1">
      <alignment horizontal="right"/>
    </xf>
    <xf numFmtId="0" fontId="170" fillId="0" borderId="0" xfId="3275" applyFont="1" applyAlignment="1">
      <alignment vertical="top" wrapText="1"/>
    </xf>
    <xf numFmtId="1" fontId="177" fillId="0" borderId="0" xfId="3507" applyNumberFormat="1" applyFont="1" applyAlignment="1">
      <alignment vertical="center"/>
    </xf>
    <xf numFmtId="168" fontId="177" fillId="0" borderId="0" xfId="3507" applyNumberFormat="1" applyFont="1" applyAlignment="1">
      <alignment vertical="center"/>
    </xf>
    <xf numFmtId="37" fontId="179" fillId="59" borderId="16" xfId="0" applyNumberFormat="1" applyFont="1" applyFill="1" applyBorder="1"/>
    <xf numFmtId="37" fontId="179" fillId="59" borderId="0" xfId="0" applyNumberFormat="1" applyFont="1" applyFill="1"/>
    <xf numFmtId="0" fontId="170" fillId="59" borderId="0" xfId="0" applyFont="1" applyFill="1" applyAlignment="1">
      <alignment horizontal="left" wrapText="1"/>
    </xf>
    <xf numFmtId="0" fontId="175" fillId="0" borderId="0" xfId="0" applyFont="1" applyAlignment="1">
      <alignment horizontal="left" wrapText="1"/>
    </xf>
    <xf numFmtId="37" fontId="179" fillId="0" borderId="15" xfId="0" applyNumberFormat="1" applyFont="1" applyBorder="1"/>
    <xf numFmtId="0" fontId="175" fillId="0" borderId="0" xfId="0" applyFont="1" applyAlignment="1">
      <alignment horizontal="left" wrapText="1" indent="2"/>
    </xf>
    <xf numFmtId="0" fontId="175" fillId="0" borderId="0" xfId="0" applyFont="1" applyAlignment="1">
      <alignment horizontal="left" indent="2"/>
    </xf>
    <xf numFmtId="0" fontId="176" fillId="0" borderId="0" xfId="0" applyFont="1" applyAlignment="1">
      <alignment wrapText="1"/>
    </xf>
    <xf numFmtId="38" fontId="174" fillId="0" borderId="0" xfId="0" applyNumberFormat="1" applyFont="1"/>
    <xf numFmtId="37" fontId="167" fillId="0" borderId="0" xfId="0" applyNumberFormat="1" applyFont="1"/>
    <xf numFmtId="3" fontId="167" fillId="0" borderId="0" xfId="0" applyNumberFormat="1" applyFont="1"/>
    <xf numFmtId="4" fontId="167" fillId="0" borderId="0" xfId="0" applyNumberFormat="1" applyFont="1"/>
    <xf numFmtId="0" fontId="188" fillId="62" borderId="0" xfId="3280" applyFont="1" applyFill="1" applyAlignment="1">
      <alignment horizontal="left"/>
    </xf>
    <xf numFmtId="0" fontId="189" fillId="62" borderId="0" xfId="6604" applyFont="1" applyFill="1" applyAlignment="1">
      <alignment horizontal="left" vertical="center"/>
    </xf>
    <xf numFmtId="0" fontId="189" fillId="62" borderId="0" xfId="6604" applyFont="1" applyFill="1" applyAlignment="1">
      <alignment vertical="center"/>
    </xf>
    <xf numFmtId="0" fontId="190" fillId="62" borderId="0" xfId="3357" applyFont="1" applyFill="1" applyAlignment="1">
      <alignment vertical="center"/>
    </xf>
    <xf numFmtId="0" fontId="189" fillId="62" borderId="0" xfId="3280" applyFont="1" applyFill="1"/>
    <xf numFmtId="0" fontId="188" fillId="62" borderId="0" xfId="3280" applyFont="1" applyFill="1"/>
    <xf numFmtId="3" fontId="188" fillId="62" borderId="0" xfId="3280" applyNumberFormat="1" applyFont="1" applyFill="1"/>
    <xf numFmtId="0" fontId="188" fillId="0" borderId="0" xfId="3280" applyFont="1"/>
    <xf numFmtId="0" fontId="191" fillId="62" borderId="0" xfId="3280" applyFont="1" applyFill="1" applyAlignment="1">
      <alignment horizontal="center" vertical="center"/>
    </xf>
    <xf numFmtId="0" fontId="191" fillId="62" borderId="0" xfId="3280" applyFont="1" applyFill="1" applyAlignment="1">
      <alignment horizontal="right" vertical="center"/>
    </xf>
    <xf numFmtId="0" fontId="188" fillId="62" borderId="27" xfId="3280" applyFont="1" applyFill="1" applyBorder="1" applyAlignment="1">
      <alignment horizontal="right"/>
    </xf>
    <xf numFmtId="0" fontId="192" fillId="62" borderId="26" xfId="3280" applyFont="1" applyFill="1" applyBorder="1" applyAlignment="1">
      <alignment horizontal="left"/>
    </xf>
    <xf numFmtId="0" fontId="188" fillId="62" borderId="26" xfId="3280" applyFont="1" applyFill="1" applyBorder="1"/>
    <xf numFmtId="3" fontId="188" fillId="62" borderId="28" xfId="3280" applyNumberFormat="1" applyFont="1" applyFill="1" applyBorder="1"/>
    <xf numFmtId="0" fontId="188" fillId="62" borderId="29" xfId="3280" applyFont="1" applyFill="1" applyBorder="1" applyAlignment="1">
      <alignment horizontal="right"/>
    </xf>
    <xf numFmtId="0" fontId="188" fillId="62" borderId="30" xfId="3280" applyFont="1" applyFill="1" applyBorder="1"/>
    <xf numFmtId="3" fontId="188" fillId="62" borderId="31" xfId="3280" applyNumberFormat="1" applyFont="1" applyFill="1" applyBorder="1"/>
    <xf numFmtId="0" fontId="188" fillId="62" borderId="32" xfId="3280" applyFont="1" applyFill="1" applyBorder="1" applyAlignment="1">
      <alignment horizontal="right"/>
    </xf>
    <xf numFmtId="0" fontId="188" fillId="62" borderId="33" xfId="3280" applyFont="1" applyFill="1" applyBorder="1"/>
    <xf numFmtId="3" fontId="188" fillId="62" borderId="34" xfId="3280" applyNumberFormat="1" applyFont="1" applyFill="1" applyBorder="1"/>
    <xf numFmtId="3" fontId="188" fillId="62" borderId="29" xfId="3280" applyNumberFormat="1" applyFont="1" applyFill="1" applyBorder="1"/>
    <xf numFmtId="0" fontId="188" fillId="62" borderId="35" xfId="3280" applyFont="1" applyFill="1" applyBorder="1" applyAlignment="1">
      <alignment horizontal="right"/>
    </xf>
    <xf numFmtId="0" fontId="188" fillId="62" borderId="36" xfId="3280" applyFont="1" applyFill="1" applyBorder="1"/>
    <xf numFmtId="3" fontId="188" fillId="62" borderId="37" xfId="3280" applyNumberFormat="1" applyFont="1" applyFill="1" applyBorder="1"/>
    <xf numFmtId="0" fontId="188" fillId="62" borderId="0" xfId="3280" applyFont="1" applyFill="1" applyAlignment="1">
      <alignment horizontal="center"/>
    </xf>
    <xf numFmtId="0" fontId="191" fillId="62" borderId="0" xfId="3280" applyFont="1" applyFill="1" applyAlignment="1">
      <alignment horizontal="left" vertical="center"/>
    </xf>
    <xf numFmtId="0" fontId="191" fillId="62" borderId="0" xfId="3280" applyFont="1" applyFill="1" applyAlignment="1">
      <alignment vertical="center"/>
    </xf>
    <xf numFmtId="0" fontId="188" fillId="62" borderId="31" xfId="3280" applyFont="1" applyFill="1" applyBorder="1"/>
    <xf numFmtId="0" fontId="188" fillId="62" borderId="0" xfId="3280" applyFont="1" applyFill="1" applyAlignment="1">
      <alignment horizontal="right" vertical="center"/>
    </xf>
    <xf numFmtId="0" fontId="188" fillId="62" borderId="31" xfId="3280" applyFont="1" applyFill="1" applyBorder="1" applyAlignment="1">
      <alignment horizontal="left"/>
    </xf>
    <xf numFmtId="0" fontId="188" fillId="62" borderId="38" xfId="3280" applyFont="1" applyFill="1" applyBorder="1" applyAlignment="1">
      <alignment horizontal="right"/>
    </xf>
    <xf numFmtId="0" fontId="188" fillId="62" borderId="39" xfId="3280" applyFont="1" applyFill="1" applyBorder="1"/>
    <xf numFmtId="3" fontId="188" fillId="62" borderId="40" xfId="3280" applyNumberFormat="1" applyFont="1" applyFill="1" applyBorder="1"/>
    <xf numFmtId="0" fontId="188" fillId="62" borderId="0" xfId="3280" applyFont="1" applyFill="1" applyAlignment="1">
      <alignment horizontal="right"/>
    </xf>
    <xf numFmtId="182" fontId="188" fillId="62" borderId="0" xfId="3280" applyNumberFormat="1" applyFont="1" applyFill="1" applyAlignment="1">
      <alignment horizontal="left"/>
    </xf>
    <xf numFmtId="182" fontId="191" fillId="62" borderId="0" xfId="3280" applyNumberFormat="1" applyFont="1" applyFill="1" applyAlignment="1">
      <alignment horizontal="right" vertical="center"/>
    </xf>
    <xf numFmtId="0" fontId="188" fillId="62" borderId="0" xfId="3280" applyFont="1" applyFill="1" applyAlignment="1">
      <alignment horizontal="center" vertical="center"/>
    </xf>
    <xf numFmtId="182" fontId="188" fillId="62" borderId="0" xfId="3280" applyNumberFormat="1" applyFont="1" applyFill="1" applyAlignment="1">
      <alignment horizontal="right"/>
    </xf>
    <xf numFmtId="0" fontId="191" fillId="62" borderId="30" xfId="3280" applyFont="1" applyFill="1" applyBorder="1"/>
    <xf numFmtId="0" fontId="193" fillId="62" borderId="0" xfId="3280" applyFont="1" applyFill="1" applyAlignment="1">
      <alignment horizontal="center" vertical="center"/>
    </xf>
    <xf numFmtId="0" fontId="193" fillId="62" borderId="0" xfId="3280" applyFont="1" applyFill="1" applyAlignment="1">
      <alignment vertical="center"/>
    </xf>
    <xf numFmtId="3" fontId="193" fillId="62" borderId="0" xfId="3280" applyNumberFormat="1" applyFont="1" applyFill="1"/>
    <xf numFmtId="0" fontId="188" fillId="62" borderId="0" xfId="3280" applyFont="1" applyFill="1" applyAlignment="1">
      <alignment vertical="center"/>
    </xf>
    <xf numFmtId="3" fontId="188" fillId="62" borderId="26" xfId="3280" applyNumberFormat="1" applyFont="1" applyFill="1" applyBorder="1" applyAlignment="1">
      <alignment vertical="center"/>
    </xf>
    <xf numFmtId="183" fontId="188" fillId="62" borderId="39" xfId="6605" applyNumberFormat="1" applyFont="1" applyFill="1" applyBorder="1" applyAlignment="1">
      <alignment horizontal="center" vertical="center"/>
    </xf>
    <xf numFmtId="3" fontId="188" fillId="62" borderId="0" xfId="3280" applyNumberFormat="1" applyFont="1" applyFill="1" applyAlignment="1">
      <alignment vertical="center"/>
    </xf>
    <xf numFmtId="0" fontId="194" fillId="62" borderId="0" xfId="3280" applyFont="1" applyFill="1" applyAlignment="1">
      <alignment vertical="center"/>
    </xf>
    <xf numFmtId="0" fontId="194" fillId="62" borderId="0" xfId="3280" applyFont="1" applyFill="1" applyAlignment="1">
      <alignment horizontal="right" vertical="center"/>
    </xf>
    <xf numFmtId="3" fontId="193" fillId="62" borderId="0" xfId="3280" applyNumberFormat="1" applyFont="1" applyFill="1" applyAlignment="1">
      <alignment horizontal="right" vertical="center"/>
    </xf>
    <xf numFmtId="3" fontId="188" fillId="62" borderId="0" xfId="3280" applyNumberFormat="1" applyFont="1" applyFill="1" applyAlignment="1">
      <alignment horizontal="right" vertical="center"/>
    </xf>
    <xf numFmtId="3" fontId="188" fillId="62" borderId="39" xfId="3280" applyNumberFormat="1" applyFont="1" applyFill="1" applyBorder="1" applyAlignment="1">
      <alignment horizontal="right"/>
    </xf>
    <xf numFmtId="3" fontId="188" fillId="62" borderId="15" xfId="3280" applyNumberFormat="1" applyFont="1" applyFill="1" applyBorder="1" applyAlignment="1">
      <alignment horizontal="right"/>
    </xf>
    <xf numFmtId="3" fontId="188" fillId="62" borderId="15" xfId="3280" applyNumberFormat="1" applyFont="1" applyFill="1" applyBorder="1"/>
    <xf numFmtId="0" fontId="195" fillId="62" borderId="0" xfId="3280" applyFont="1" applyFill="1" applyAlignment="1">
      <alignment vertical="center"/>
    </xf>
    <xf numFmtId="0" fontId="196" fillId="62" borderId="0" xfId="3280" applyFont="1" applyFill="1" applyAlignment="1">
      <alignment vertical="center"/>
    </xf>
    <xf numFmtId="3" fontId="193" fillId="62" borderId="39" xfId="3280" applyNumberFormat="1" applyFont="1" applyFill="1" applyBorder="1" applyAlignment="1">
      <alignment horizontal="right" vertical="center"/>
    </xf>
    <xf numFmtId="3" fontId="193" fillId="62" borderId="39" xfId="3280" applyNumberFormat="1" applyFont="1" applyFill="1" applyBorder="1" applyAlignment="1">
      <alignment horizontal="center" vertical="center"/>
    </xf>
    <xf numFmtId="0" fontId="188" fillId="62" borderId="39" xfId="3280" applyFont="1" applyFill="1" applyBorder="1" applyAlignment="1">
      <alignment horizontal="center" vertical="center"/>
    </xf>
    <xf numFmtId="3" fontId="188" fillId="62" borderId="39" xfId="3280" applyNumberFormat="1" applyFont="1" applyFill="1" applyBorder="1" applyAlignment="1">
      <alignment horizontal="center" vertical="center"/>
    </xf>
    <xf numFmtId="183" fontId="188" fillId="62" borderId="0" xfId="6605" applyNumberFormat="1" applyFont="1" applyFill="1" applyBorder="1" applyAlignment="1">
      <alignment horizontal="center" vertical="center"/>
    </xf>
    <xf numFmtId="0" fontId="188" fillId="62" borderId="15" xfId="3280" applyFont="1" applyFill="1" applyBorder="1" applyAlignment="1">
      <alignment horizontal="center" vertical="center"/>
    </xf>
    <xf numFmtId="183" fontId="193" fillId="62" borderId="39" xfId="6605" applyNumberFormat="1" applyFont="1" applyFill="1" applyBorder="1" applyAlignment="1">
      <alignment horizontal="center" vertical="center"/>
    </xf>
    <xf numFmtId="0" fontId="191" fillId="62" borderId="0" xfId="3280" applyFont="1" applyFill="1" applyAlignment="1">
      <alignment horizontal="center"/>
    </xf>
    <xf numFmtId="0" fontId="191" fillId="62" borderId="0" xfId="3280" applyFont="1" applyFill="1"/>
    <xf numFmtId="183" fontId="188" fillId="62" borderId="39" xfId="6605" applyNumberFormat="1" applyFont="1" applyFill="1" applyBorder="1"/>
    <xf numFmtId="0" fontId="193" fillId="62" borderId="0" xfId="3280" applyFont="1" applyFill="1" applyAlignment="1">
      <alignment horizontal="center"/>
    </xf>
    <xf numFmtId="0" fontId="188" fillId="62" borderId="0" xfId="3280" applyFont="1" applyFill="1" applyAlignment="1">
      <alignment horizontal="left" vertical="center"/>
    </xf>
    <xf numFmtId="182" fontId="188" fillId="62" borderId="0" xfId="3280" applyNumberFormat="1" applyFont="1" applyFill="1"/>
    <xf numFmtId="0" fontId="193" fillId="62" borderId="0" xfId="3280" applyFont="1" applyFill="1"/>
    <xf numFmtId="3" fontId="193" fillId="62" borderId="39" xfId="3280" applyNumberFormat="1" applyFont="1" applyFill="1" applyBorder="1"/>
    <xf numFmtId="3" fontId="193" fillId="62" borderId="15" xfId="3280" applyNumberFormat="1" applyFont="1" applyFill="1" applyBorder="1"/>
    <xf numFmtId="183" fontId="193" fillId="62" borderId="0" xfId="6605" applyNumberFormat="1" applyFont="1" applyFill="1" applyBorder="1" applyAlignment="1">
      <alignment horizontal="center" vertical="center"/>
    </xf>
    <xf numFmtId="183" fontId="193" fillId="62" borderId="39" xfId="6605" applyNumberFormat="1" applyFont="1" applyFill="1" applyBorder="1"/>
    <xf numFmtId="183" fontId="193" fillId="62" borderId="0" xfId="6605" applyNumberFormat="1" applyFont="1" applyFill="1" applyBorder="1"/>
    <xf numFmtId="3" fontId="188" fillId="0" borderId="0" xfId="3280" applyNumberFormat="1" applyFont="1"/>
    <xf numFmtId="0" fontId="193" fillId="62" borderId="39" xfId="3280" applyFont="1" applyFill="1" applyBorder="1"/>
    <xf numFmtId="0" fontId="194" fillId="62" borderId="0" xfId="3280" applyFont="1" applyFill="1"/>
    <xf numFmtId="0" fontId="194" fillId="62" borderId="0" xfId="3280" applyFont="1" applyFill="1" applyAlignment="1">
      <alignment horizontal="center"/>
    </xf>
    <xf numFmtId="3" fontId="194" fillId="62" borderId="39" xfId="3280" applyNumberFormat="1" applyFont="1" applyFill="1" applyBorder="1"/>
    <xf numFmtId="3" fontId="188" fillId="62" borderId="39" xfId="3280" applyNumberFormat="1" applyFont="1" applyFill="1" applyBorder="1"/>
    <xf numFmtId="3" fontId="196" fillId="62" borderId="39" xfId="3280" applyNumberFormat="1" applyFont="1" applyFill="1" applyBorder="1"/>
    <xf numFmtId="3" fontId="188" fillId="62" borderId="39" xfId="6605" applyNumberFormat="1" applyFont="1" applyFill="1" applyBorder="1" applyAlignment="1">
      <alignment horizontal="right"/>
    </xf>
    <xf numFmtId="183" fontId="196" fillId="62" borderId="39" xfId="3280" applyNumberFormat="1" applyFont="1" applyFill="1" applyBorder="1"/>
    <xf numFmtId="183" fontId="193" fillId="62" borderId="39" xfId="6605" applyNumberFormat="1" applyFont="1" applyFill="1" applyBorder="1" applyAlignment="1"/>
    <xf numFmtId="0" fontId="194" fillId="62" borderId="0" xfId="3280" applyFont="1" applyFill="1" applyAlignment="1">
      <alignment horizontal="center" vertical="center"/>
    </xf>
    <xf numFmtId="183" fontId="194" fillId="62" borderId="39" xfId="6605" applyNumberFormat="1" applyFont="1" applyFill="1" applyBorder="1" applyAlignment="1"/>
    <xf numFmtId="183" fontId="188" fillId="62" borderId="39" xfId="6605" applyNumberFormat="1" applyFont="1" applyFill="1" applyBorder="1" applyAlignment="1"/>
    <xf numFmtId="183" fontId="194" fillId="62" borderId="15" xfId="6605" applyNumberFormat="1" applyFont="1" applyFill="1" applyBorder="1" applyAlignment="1"/>
    <xf numFmtId="1" fontId="188" fillId="62" borderId="39" xfId="6605" applyNumberFormat="1" applyFont="1" applyFill="1" applyBorder="1" applyAlignment="1">
      <alignment horizontal="right"/>
    </xf>
    <xf numFmtId="183" fontId="188" fillId="62" borderId="0" xfId="6605" applyNumberFormat="1" applyFont="1" applyFill="1" applyBorder="1" applyAlignment="1"/>
    <xf numFmtId="1" fontId="188" fillId="62" borderId="15" xfId="6605" applyNumberFormat="1" applyFont="1" applyFill="1" applyBorder="1" applyAlignment="1">
      <alignment horizontal="right"/>
    </xf>
    <xf numFmtId="0" fontId="195" fillId="62" borderId="0" xfId="3280" applyFont="1" applyFill="1"/>
    <xf numFmtId="0" fontId="197" fillId="62" borderId="0" xfId="3280" applyFont="1" applyFill="1" applyAlignment="1">
      <alignment vertical="center"/>
    </xf>
    <xf numFmtId="1" fontId="196" fillId="62" borderId="39" xfId="3280" applyNumberFormat="1" applyFont="1" applyFill="1" applyBorder="1" applyAlignment="1">
      <alignment horizontal="right"/>
    </xf>
    <xf numFmtId="183" fontId="193" fillId="62" borderId="39" xfId="6605" applyNumberFormat="1" applyFont="1" applyFill="1" applyBorder="1" applyAlignment="1">
      <alignment horizontal="right"/>
    </xf>
    <xf numFmtId="3" fontId="188" fillId="62" borderId="41" xfId="3357" applyNumberFormat="1" applyFont="1" applyFill="1" applyBorder="1" applyAlignment="1">
      <alignment vertical="center"/>
    </xf>
    <xf numFmtId="183" fontId="188" fillId="62" borderId="0" xfId="6605" applyNumberFormat="1" applyFont="1" applyFill="1" applyBorder="1"/>
    <xf numFmtId="0" fontId="193" fillId="62" borderId="0" xfId="3280" applyFont="1" applyFill="1" applyAlignment="1">
      <alignment horizontal="left" vertical="center"/>
    </xf>
    <xf numFmtId="38" fontId="193" fillId="62" borderId="0" xfId="6605" applyNumberFormat="1" applyFont="1" applyFill="1" applyBorder="1" applyAlignment="1">
      <alignment horizontal="right"/>
    </xf>
    <xf numFmtId="0" fontId="193" fillId="62" borderId="0" xfId="3357" applyFont="1" applyFill="1" applyAlignment="1">
      <alignment horizontal="center" vertical="center"/>
    </xf>
    <xf numFmtId="0" fontId="198" fillId="62" borderId="0" xfId="3280" applyFont="1" applyFill="1"/>
    <xf numFmtId="182" fontId="198" fillId="62" borderId="0" xfId="3280" applyNumberFormat="1" applyFont="1" applyFill="1" applyAlignment="1">
      <alignment horizontal="right"/>
    </xf>
    <xf numFmtId="0" fontId="199" fillId="62" borderId="0" xfId="3280" applyFont="1" applyFill="1"/>
    <xf numFmtId="0" fontId="199" fillId="62" borderId="0" xfId="3280" applyFont="1" applyFill="1" applyAlignment="1">
      <alignment horizontal="center"/>
    </xf>
    <xf numFmtId="0" fontId="199" fillId="62" borderId="0" xfId="3280" applyFont="1" applyFill="1" applyAlignment="1">
      <alignment vertical="center"/>
    </xf>
    <xf numFmtId="0" fontId="198" fillId="62" borderId="0" xfId="3280" applyFont="1" applyFill="1" applyAlignment="1">
      <alignment horizontal="center"/>
    </xf>
    <xf numFmtId="0" fontId="198" fillId="0" borderId="0" xfId="3280" applyFont="1"/>
    <xf numFmtId="0" fontId="168" fillId="62" borderId="0" xfId="3357" applyFont="1" applyFill="1"/>
    <xf numFmtId="0" fontId="193" fillId="62" borderId="0" xfId="3357" applyFont="1" applyFill="1"/>
    <xf numFmtId="0" fontId="188" fillId="62" borderId="41" xfId="3280" applyFont="1" applyFill="1" applyBorder="1"/>
    <xf numFmtId="0" fontId="193" fillId="62" borderId="41" xfId="3280" applyFont="1" applyFill="1" applyBorder="1" applyAlignment="1">
      <alignment horizontal="center"/>
    </xf>
    <xf numFmtId="0" fontId="194" fillId="62" borderId="42" xfId="3357" applyFont="1" applyFill="1" applyBorder="1"/>
    <xf numFmtId="0" fontId="194" fillId="62" borderId="15" xfId="3280" applyFont="1" applyFill="1" applyBorder="1" applyAlignment="1">
      <alignment vertical="center"/>
    </xf>
    <xf numFmtId="0" fontId="194" fillId="62" borderId="15" xfId="3280" applyFont="1" applyFill="1" applyBorder="1"/>
    <xf numFmtId="0" fontId="194" fillId="62" borderId="43" xfId="3280" applyFont="1" applyFill="1" applyBorder="1" applyAlignment="1">
      <alignment horizontal="center"/>
    </xf>
    <xf numFmtId="3" fontId="194" fillId="62" borderId="41" xfId="3280" applyNumberFormat="1" applyFont="1" applyFill="1" applyBorder="1"/>
    <xf numFmtId="0" fontId="188" fillId="62" borderId="42" xfId="3357" applyFont="1" applyFill="1" applyBorder="1"/>
    <xf numFmtId="0" fontId="188" fillId="62" borderId="15" xfId="3280" applyFont="1" applyFill="1" applyBorder="1" applyAlignment="1">
      <alignment vertical="center"/>
    </xf>
    <xf numFmtId="0" fontId="188" fillId="62" borderId="15" xfId="3280" applyFont="1" applyFill="1" applyBorder="1"/>
    <xf numFmtId="0" fontId="188" fillId="62" borderId="43" xfId="3280" applyFont="1" applyFill="1" applyBorder="1" applyAlignment="1">
      <alignment horizontal="center"/>
    </xf>
    <xf numFmtId="3" fontId="188" fillId="62" borderId="41" xfId="6605" applyNumberFormat="1" applyFont="1" applyFill="1" applyBorder="1" applyAlignment="1">
      <alignment horizontal="right"/>
    </xf>
    <xf numFmtId="3" fontId="193" fillId="62" borderId="41" xfId="6605" applyNumberFormat="1" applyFont="1" applyFill="1" applyBorder="1" applyAlignment="1">
      <alignment horizontal="right"/>
    </xf>
    <xf numFmtId="0" fontId="193" fillId="62" borderId="42" xfId="3357" applyFont="1" applyFill="1" applyBorder="1"/>
    <xf numFmtId="0" fontId="193" fillId="62" borderId="15" xfId="3280" applyFont="1" applyFill="1" applyBorder="1" applyAlignment="1">
      <alignment vertical="center"/>
    </xf>
    <xf numFmtId="3" fontId="194" fillId="62" borderId="41" xfId="6605" applyNumberFormat="1" applyFont="1" applyFill="1" applyBorder="1" applyAlignment="1">
      <alignment horizontal="right"/>
    </xf>
    <xf numFmtId="0" fontId="188" fillId="62" borderId="42" xfId="3280" applyFont="1" applyFill="1" applyBorder="1" applyAlignment="1">
      <alignment vertical="center"/>
    </xf>
    <xf numFmtId="0" fontId="188" fillId="62" borderId="42" xfId="3280" applyFont="1" applyFill="1" applyBorder="1" applyAlignment="1">
      <alignment horizontal="left" vertical="center"/>
    </xf>
    <xf numFmtId="0" fontId="188" fillId="62" borderId="43" xfId="3280" applyFont="1" applyFill="1" applyBorder="1"/>
    <xf numFmtId="3" fontId="188" fillId="62" borderId="41" xfId="3280" applyNumberFormat="1" applyFont="1" applyFill="1" applyBorder="1"/>
    <xf numFmtId="182" fontId="193" fillId="62" borderId="0" xfId="3280" applyNumberFormat="1" applyFont="1" applyFill="1" applyAlignment="1">
      <alignment horizontal="right"/>
    </xf>
    <xf numFmtId="0" fontId="193" fillId="62" borderId="41" xfId="3280" applyFont="1" applyFill="1" applyBorder="1"/>
    <xf numFmtId="0" fontId="193" fillId="62" borderId="42" xfId="3280" applyFont="1" applyFill="1" applyBorder="1" applyAlignment="1">
      <alignment horizontal="left" vertical="center"/>
    </xf>
    <xf numFmtId="0" fontId="193" fillId="62" borderId="15" xfId="3280" applyFont="1" applyFill="1" applyBorder="1"/>
    <xf numFmtId="0" fontId="193" fillId="62" borderId="43" xfId="3280" applyFont="1" applyFill="1" applyBorder="1"/>
    <xf numFmtId="3" fontId="193" fillId="62" borderId="41" xfId="3280" applyNumberFormat="1" applyFont="1" applyFill="1" applyBorder="1"/>
    <xf numFmtId="0" fontId="193" fillId="0" borderId="0" xfId="3280" applyFont="1"/>
    <xf numFmtId="0" fontId="168" fillId="62" borderId="0" xfId="3280" applyFont="1" applyFill="1" applyAlignment="1">
      <alignment horizontal="left" vertical="center"/>
    </xf>
    <xf numFmtId="4" fontId="193" fillId="62" borderId="0" xfId="3280" applyNumberFormat="1" applyFont="1" applyFill="1"/>
    <xf numFmtId="0" fontId="194" fillId="62" borderId="41" xfId="3357" applyFont="1" applyFill="1" applyBorder="1" applyAlignment="1">
      <alignment horizontal="center" vertical="center"/>
    </xf>
    <xf numFmtId="0" fontId="194" fillId="62" borderId="15" xfId="3357" applyFont="1" applyFill="1" applyBorder="1" applyAlignment="1">
      <alignment vertical="center"/>
    </xf>
    <xf numFmtId="0" fontId="197" fillId="62" borderId="15" xfId="3280" applyFont="1" applyFill="1" applyBorder="1" applyAlignment="1">
      <alignment horizontal="left"/>
    </xf>
    <xf numFmtId="0" fontId="197" fillId="62" borderId="43" xfId="3280" applyFont="1" applyFill="1" applyBorder="1" applyAlignment="1">
      <alignment horizontal="left"/>
    </xf>
    <xf numFmtId="3" fontId="196" fillId="62" borderId="41" xfId="3357" applyNumberFormat="1" applyFont="1" applyFill="1" applyBorder="1" applyAlignment="1">
      <alignment horizontal="right" vertical="center"/>
    </xf>
    <xf numFmtId="0" fontId="197" fillId="62" borderId="0" xfId="3280" applyFont="1" applyFill="1" applyAlignment="1">
      <alignment horizontal="left"/>
    </xf>
    <xf numFmtId="0" fontId="188" fillId="62" borderId="15" xfId="3357" applyFont="1" applyFill="1" applyBorder="1" applyAlignment="1">
      <alignment vertical="center"/>
    </xf>
    <xf numFmtId="0" fontId="191" fillId="62" borderId="15" xfId="3280" applyFont="1" applyFill="1" applyBorder="1" applyAlignment="1">
      <alignment horizontal="left"/>
    </xf>
    <xf numFmtId="0" fontId="191" fillId="62" borderId="43" xfId="3280" applyFont="1" applyFill="1" applyBorder="1" applyAlignment="1">
      <alignment horizontal="left"/>
    </xf>
    <xf numFmtId="3" fontId="188" fillId="62" borderId="41" xfId="3357" applyNumberFormat="1" applyFont="1" applyFill="1" applyBorder="1" applyAlignment="1">
      <alignment horizontal="right" vertical="center"/>
    </xf>
    <xf numFmtId="3" fontId="194" fillId="62" borderId="41" xfId="3357" applyNumberFormat="1" applyFont="1" applyFill="1" applyBorder="1" applyAlignment="1">
      <alignment horizontal="right" vertical="center"/>
    </xf>
    <xf numFmtId="0" fontId="188" fillId="62" borderId="41" xfId="3357" applyFont="1" applyFill="1" applyBorder="1" applyAlignment="1">
      <alignment horizontal="center" vertical="center"/>
    </xf>
    <xf numFmtId="0" fontId="188" fillId="62" borderId="42" xfId="3357" applyFont="1" applyFill="1" applyBorder="1" applyAlignment="1">
      <alignment vertical="center"/>
    </xf>
    <xf numFmtId="3" fontId="193" fillId="62" borderId="41" xfId="3357" applyNumberFormat="1" applyFont="1" applyFill="1" applyBorder="1" applyAlignment="1">
      <alignment horizontal="right" vertical="center"/>
    </xf>
    <xf numFmtId="0" fontId="188" fillId="62" borderId="0" xfId="3357" applyFont="1" applyFill="1" applyAlignment="1">
      <alignment horizontal="center" vertical="center"/>
    </xf>
    <xf numFmtId="0" fontId="188" fillId="62" borderId="0" xfId="3357" applyFont="1" applyFill="1" applyAlignment="1">
      <alignment vertical="center"/>
    </xf>
    <xf numFmtId="3" fontId="188" fillId="62" borderId="0" xfId="3357" applyNumberFormat="1" applyFont="1" applyFill="1" applyAlignment="1">
      <alignment horizontal="right" vertical="center"/>
    </xf>
    <xf numFmtId="0" fontId="193" fillId="62" borderId="0" xfId="3280" applyFont="1" applyFill="1" applyAlignment="1">
      <alignment horizontal="right"/>
    </xf>
    <xf numFmtId="0" fontId="188" fillId="62" borderId="26" xfId="3280" applyFont="1" applyFill="1" applyBorder="1" applyAlignment="1">
      <alignment horizontal="center"/>
    </xf>
    <xf numFmtId="0" fontId="197" fillId="62" borderId="26" xfId="3280" applyFont="1" applyFill="1" applyBorder="1" applyAlignment="1">
      <alignment horizontal="left"/>
    </xf>
    <xf numFmtId="38" fontId="188" fillId="62" borderId="0" xfId="3280" applyNumberFormat="1" applyFont="1" applyFill="1"/>
    <xf numFmtId="38" fontId="200" fillId="62" borderId="0" xfId="3280" applyNumberFormat="1" applyFont="1" applyFill="1"/>
    <xf numFmtId="0" fontId="201" fillId="62" borderId="0" xfId="3280" applyFont="1" applyFill="1"/>
    <xf numFmtId="0" fontId="188" fillId="0" borderId="39" xfId="3280" applyFont="1" applyBorder="1"/>
    <xf numFmtId="182" fontId="188" fillId="0" borderId="39" xfId="3280" applyNumberFormat="1" applyFont="1" applyBorder="1" applyAlignment="1">
      <alignment horizontal="right"/>
    </xf>
    <xf numFmtId="0" fontId="188" fillId="0" borderId="39" xfId="3280" applyFont="1" applyBorder="1" applyAlignment="1">
      <alignment horizontal="center"/>
    </xf>
    <xf numFmtId="0" fontId="188" fillId="0" borderId="26" xfId="3280" applyFont="1" applyBorder="1"/>
    <xf numFmtId="0" fontId="188" fillId="0" borderId="26" xfId="3280" applyFont="1" applyBorder="1" applyAlignment="1">
      <alignment horizontal="right"/>
    </xf>
    <xf numFmtId="3" fontId="188" fillId="0" borderId="26" xfId="3280" applyNumberFormat="1" applyFont="1" applyBorder="1"/>
    <xf numFmtId="0" fontId="188" fillId="0" borderId="0" xfId="3280" applyFont="1" applyAlignment="1">
      <alignment horizontal="right"/>
    </xf>
    <xf numFmtId="37" fontId="193" fillId="62" borderId="39" xfId="3280" applyNumberFormat="1" applyFont="1" applyFill="1" applyBorder="1"/>
    <xf numFmtId="0" fontId="169" fillId="0" borderId="0" xfId="3507" applyFont="1" applyAlignment="1">
      <alignment horizontal="left" vertical="center" wrapText="1"/>
    </xf>
    <xf numFmtId="0" fontId="171" fillId="0" borderId="0" xfId="0" applyFont="1" applyAlignment="1">
      <alignment horizontal="left"/>
    </xf>
    <xf numFmtId="0" fontId="188" fillId="62" borderId="0" xfId="3280" applyFont="1" applyFill="1" applyAlignment="1">
      <alignment horizontal="center"/>
    </xf>
    <xf numFmtId="0" fontId="191" fillId="62" borderId="0" xfId="3280" applyFont="1" applyFill="1" applyAlignment="1">
      <alignment horizontal="center" vertical="center"/>
    </xf>
    <xf numFmtId="0" fontId="191" fillId="62" borderId="0" xfId="3280" applyFont="1" applyFill="1" applyAlignment="1">
      <alignment horizontal="left"/>
    </xf>
    <xf numFmtId="0" fontId="193" fillId="62" borderId="0" xfId="3357" applyFont="1" applyFill="1" applyAlignment="1">
      <alignment horizontal="center" vertical="center"/>
    </xf>
    <xf numFmtId="0" fontId="191" fillId="62" borderId="0" xfId="3280" applyFont="1" applyFill="1" applyAlignment="1">
      <alignment horizontal="left" vertical="center"/>
    </xf>
    <xf numFmtId="0" fontId="192" fillId="62" borderId="0" xfId="3280" applyFont="1" applyFill="1" applyAlignment="1">
      <alignment horizontal="center"/>
    </xf>
  </cellXfs>
  <cellStyles count="6611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4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 8" xfId="6605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 2" xfId="6606"/>
    <cellStyle name="Migliaia 2 2" xfId="660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21" xfId="6608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2 2" xfId="6598"/>
    <cellStyle name="Normal 15 2 3" xfId="6609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2 3" xfId="6599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21 3" xfId="6600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2 7" xfId="6604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2 2" xfId="6601"/>
    <cellStyle name="Normal 21 3" xfId="6596"/>
    <cellStyle name="Normal 22" xfId="6590"/>
    <cellStyle name="Normal 22 2" xfId="6595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38" xfId="6602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5 4" xfId="6597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Global IFRS YE2009" xfId="6593"/>
    <cellStyle name="Normal_SHEET" xfId="3507"/>
    <cellStyle name="Normale 2" xfId="6610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rf5" xfId="6603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rian.qirjako/My%20Documents/ADQ/1-%20Clients/Antea%20Cement%20Sha/Year%202009/Q2%20Review%202009/A-Deliverables/Booklet/Antea%20booklet%20(draft)-30%20June%2009%20EY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%20All%20leadsheet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zarsalbania.sharepoint.com/Users/arlinda.martinaj/Mazars%20in%20Albania/AUDIT%20JOP%20-%20Kastrati%20sha/1.%20FS/17KASK_Financial%20statements%20template%20IFRS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INDOWS\TEMP\GAMxFiles\fi4n3usrpr4bx57abh7ev5m3aw34di8p6z778m26enq8n5pynxa2\Aug%2020%2009\44af8a52489d41f9ab9d2f430ebc9e64\HP%2008%20-%20Lead%20Sheet%20Generator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zars%20in%20Albania\AUDIT%20JOP%20-%20Kastrati%20sha\1.%20FS\FIN_KSHA_Financial%20Statements%202017_180710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112%20Test%20of%20Interest%20income%20and%20expense%20-%20Sep.30,%202005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ncellari/Documents/bilanci%202012/bilanci%20vjetor/bilanc%20verifikues/flete%20pune/ZAlbsig%202012/Documents%20and%20Settings/ssyziu/Desktop/interest%20spread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ncellari/Documents/bilanci%202012/bilanci%20vjetor/bilanc%20verifikues/flete%20pune/ZAlbsig%202012/Documents%20and%20Settings/mhoxha/Desktop/securiti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oana.pano/Desktop/Antea%20Q2%202010%20-%20Leadsheets%20Y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INDOWS\TEMP\GAMxFiles\ke3226i2gp7nmigzeww5rs6v2pu63baut8sjs2secu667xkdskgc\Nov%2024%2009\33c058ee88e741939ff604c64650d4eb\ANTEA_GRP_FS%20Sep%2020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ona/Documents/Regjistri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ncellari/Documents/bilanci%202012/bilanci%20vjetor/bilanc%20verifikues/flete%20pune/ZAlbsig%202012/Operacional/Aktuaristika/Public/eurosigRezerva/Provigjoni%20teknik%20ne%2031.12.20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110%201%20Test%20of%20interest%20income%20y%20e%20December%2031,%202009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New%20folder/09.01.2019/0-PBC/GL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Administrator\Desktop\CEM%202008\INCOMING%20REP\Mgmt%2005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S"/>
      <sheetName val="P&amp;L"/>
      <sheetName val="CF"/>
      <sheetName val="SCE"/>
      <sheetName val="3"/>
      <sheetName val="4"/>
      <sheetName val="5"/>
      <sheetName val="6"/>
      <sheetName val="8"/>
      <sheetName val="9"/>
      <sheetName val="10"/>
      <sheetName val="11"/>
      <sheetName val="12"/>
      <sheetName val="14"/>
      <sheetName val="15"/>
    </sheetNames>
    <sheetDataSet>
      <sheetData sheetId="0" refreshError="1">
        <row r="9">
          <cell r="D9">
            <v>15803599</v>
          </cell>
        </row>
        <row r="10">
          <cell r="D10">
            <v>506674</v>
          </cell>
          <cell r="F10">
            <v>506674</v>
          </cell>
        </row>
        <row r="15">
          <cell r="D15">
            <v>3500503</v>
          </cell>
          <cell r="F15">
            <v>2221322</v>
          </cell>
        </row>
      </sheetData>
      <sheetData sheetId="1" refreshError="1">
        <row r="6">
          <cell r="D6">
            <v>1905117</v>
          </cell>
        </row>
        <row r="7">
          <cell r="D7">
            <v>28509</v>
          </cell>
          <cell r="F7">
            <v>22700</v>
          </cell>
        </row>
        <row r="14">
          <cell r="D14">
            <v>-111013</v>
          </cell>
          <cell r="F14">
            <v>-149244</v>
          </cell>
        </row>
        <row r="15">
          <cell r="D15">
            <v>-1935</v>
          </cell>
        </row>
        <row r="18">
          <cell r="D18">
            <v>-317988</v>
          </cell>
          <cell r="F18">
            <v>-3672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Lead"/>
      <sheetName val="Links"/>
      <sheetName val="Tickmarks"/>
    </sheetNames>
    <sheetDataSet>
      <sheetData sheetId="0" refreshError="1"/>
      <sheetData sheetId="1" refreshError="1">
        <row r="1">
          <cell r="F1" t="str">
            <v>31-12-2007</v>
          </cell>
          <cell r="G1" t="str">
            <v>AJE</v>
          </cell>
          <cell r="H1" t="str">
            <v>Adjusted</v>
          </cell>
          <cell r="I1" t="str">
            <v>RJE</v>
          </cell>
          <cell r="J1" t="str">
            <v>Final</v>
          </cell>
          <cell r="K1" t="str">
            <v>Interim</v>
          </cell>
        </row>
        <row r="3">
          <cell r="F3">
            <v>1221808</v>
          </cell>
          <cell r="G3">
            <v>0</v>
          </cell>
          <cell r="H3">
            <v>1221808</v>
          </cell>
          <cell r="I3">
            <v>0</v>
          </cell>
          <cell r="J3">
            <v>1221808</v>
          </cell>
          <cell r="K3">
            <v>1090446</v>
          </cell>
        </row>
        <row r="4">
          <cell r="F4">
            <v>2505790</v>
          </cell>
          <cell r="G4">
            <v>0</v>
          </cell>
          <cell r="H4">
            <v>2505790</v>
          </cell>
          <cell r="I4">
            <v>0</v>
          </cell>
          <cell r="J4">
            <v>2505790</v>
          </cell>
          <cell r="K4">
            <v>85892</v>
          </cell>
        </row>
        <row r="5">
          <cell r="F5">
            <v>31360</v>
          </cell>
          <cell r="G5">
            <v>0</v>
          </cell>
          <cell r="H5">
            <v>31360</v>
          </cell>
          <cell r="I5">
            <v>0</v>
          </cell>
          <cell r="J5">
            <v>31360</v>
          </cell>
          <cell r="K5">
            <v>159216</v>
          </cell>
        </row>
        <row r="6">
          <cell r="F6">
            <v>38797</v>
          </cell>
          <cell r="G6">
            <v>0</v>
          </cell>
          <cell r="H6">
            <v>38797</v>
          </cell>
          <cell r="I6">
            <v>0</v>
          </cell>
          <cell r="J6">
            <v>38797</v>
          </cell>
          <cell r="K6">
            <v>32372</v>
          </cell>
        </row>
        <row r="7">
          <cell r="F7">
            <v>224787</v>
          </cell>
          <cell r="G7">
            <v>0</v>
          </cell>
          <cell r="H7">
            <v>224787</v>
          </cell>
          <cell r="I7">
            <v>0</v>
          </cell>
          <cell r="J7">
            <v>224787</v>
          </cell>
          <cell r="K7">
            <v>232989</v>
          </cell>
        </row>
        <row r="8">
          <cell r="F8">
            <v>197303</v>
          </cell>
          <cell r="G8">
            <v>0</v>
          </cell>
          <cell r="H8">
            <v>197303</v>
          </cell>
          <cell r="I8">
            <v>0</v>
          </cell>
          <cell r="J8">
            <v>197303</v>
          </cell>
          <cell r="K8">
            <v>80239</v>
          </cell>
        </row>
        <row r="9">
          <cell r="F9">
            <v>4219845</v>
          </cell>
          <cell r="G9">
            <v>0</v>
          </cell>
          <cell r="H9">
            <v>4219845</v>
          </cell>
          <cell r="I9">
            <v>0</v>
          </cell>
          <cell r="J9">
            <v>4219845</v>
          </cell>
          <cell r="K9">
            <v>1681154</v>
          </cell>
        </row>
        <row r="11">
          <cell r="F11">
            <v>651998</v>
          </cell>
          <cell r="G11">
            <v>0</v>
          </cell>
          <cell r="H11">
            <v>651998</v>
          </cell>
          <cell r="I11">
            <v>0</v>
          </cell>
          <cell r="J11">
            <v>651998</v>
          </cell>
          <cell r="K11">
            <v>176656</v>
          </cell>
        </row>
        <row r="12">
          <cell r="F12">
            <v>24775</v>
          </cell>
          <cell r="G12">
            <v>0</v>
          </cell>
          <cell r="H12">
            <v>24775</v>
          </cell>
          <cell r="I12">
            <v>0</v>
          </cell>
          <cell r="J12">
            <v>24775</v>
          </cell>
          <cell r="K12">
            <v>0</v>
          </cell>
        </row>
        <row r="13">
          <cell r="F13">
            <v>8790</v>
          </cell>
          <cell r="G13">
            <v>0</v>
          </cell>
          <cell r="H13">
            <v>8790</v>
          </cell>
          <cell r="I13">
            <v>0</v>
          </cell>
          <cell r="J13">
            <v>8790</v>
          </cell>
          <cell r="K13">
            <v>8790</v>
          </cell>
        </row>
        <row r="14">
          <cell r="F14">
            <v>10650000</v>
          </cell>
          <cell r="G14">
            <v>0</v>
          </cell>
          <cell r="H14">
            <v>10650000</v>
          </cell>
          <cell r="I14">
            <v>0</v>
          </cell>
          <cell r="J14">
            <v>10650000</v>
          </cell>
          <cell r="K14">
            <v>10000000</v>
          </cell>
        </row>
        <row r="15">
          <cell r="F15">
            <v>71042</v>
          </cell>
          <cell r="G15">
            <v>0</v>
          </cell>
          <cell r="H15">
            <v>71042</v>
          </cell>
          <cell r="I15">
            <v>0</v>
          </cell>
          <cell r="J15">
            <v>71042</v>
          </cell>
          <cell r="K15">
            <v>156472</v>
          </cell>
        </row>
        <row r="16">
          <cell r="F16">
            <v>795829</v>
          </cell>
          <cell r="G16">
            <v>0</v>
          </cell>
          <cell r="H16">
            <v>795829</v>
          </cell>
          <cell r="I16">
            <v>0</v>
          </cell>
          <cell r="J16">
            <v>795829</v>
          </cell>
          <cell r="K16">
            <v>317707</v>
          </cell>
        </row>
        <row r="17">
          <cell r="F17">
            <v>416041</v>
          </cell>
          <cell r="G17">
            <v>0</v>
          </cell>
          <cell r="H17">
            <v>416041</v>
          </cell>
          <cell r="I17">
            <v>0</v>
          </cell>
          <cell r="J17">
            <v>416041</v>
          </cell>
          <cell r="K17">
            <v>188085</v>
          </cell>
        </row>
        <row r="18">
          <cell r="F18">
            <v>157921</v>
          </cell>
          <cell r="G18">
            <v>0</v>
          </cell>
          <cell r="H18">
            <v>157921</v>
          </cell>
          <cell r="I18">
            <v>0</v>
          </cell>
          <cell r="J18">
            <v>157921</v>
          </cell>
          <cell r="K18">
            <v>498870</v>
          </cell>
        </row>
        <row r="19">
          <cell r="F19">
            <v>520527</v>
          </cell>
          <cell r="G19">
            <v>0</v>
          </cell>
          <cell r="H19">
            <v>520527</v>
          </cell>
          <cell r="I19">
            <v>0</v>
          </cell>
          <cell r="J19">
            <v>520527</v>
          </cell>
          <cell r="K19">
            <v>552127</v>
          </cell>
        </row>
        <row r="20">
          <cell r="F20">
            <v>1926188</v>
          </cell>
          <cell r="G20">
            <v>0</v>
          </cell>
          <cell r="H20">
            <v>1926188</v>
          </cell>
          <cell r="I20">
            <v>0</v>
          </cell>
          <cell r="J20">
            <v>1926188</v>
          </cell>
          <cell r="K20">
            <v>864188</v>
          </cell>
        </row>
        <row r="21">
          <cell r="F21">
            <v>22583</v>
          </cell>
          <cell r="G21">
            <v>0</v>
          </cell>
          <cell r="H21">
            <v>22583</v>
          </cell>
          <cell r="I21">
            <v>0</v>
          </cell>
          <cell r="J21">
            <v>22583</v>
          </cell>
          <cell r="K21">
            <v>1410807</v>
          </cell>
        </row>
        <row r="22">
          <cell r="F22">
            <v>95595</v>
          </cell>
          <cell r="G22">
            <v>0</v>
          </cell>
          <cell r="H22">
            <v>95595</v>
          </cell>
          <cell r="I22">
            <v>0</v>
          </cell>
          <cell r="J22">
            <v>95595</v>
          </cell>
          <cell r="K22">
            <v>8511</v>
          </cell>
        </row>
        <row r="23">
          <cell r="F23">
            <v>74902</v>
          </cell>
          <cell r="G23">
            <v>0</v>
          </cell>
          <cell r="H23">
            <v>74902</v>
          </cell>
          <cell r="I23">
            <v>0</v>
          </cell>
          <cell r="J23">
            <v>74902</v>
          </cell>
          <cell r="K23">
            <v>54136</v>
          </cell>
        </row>
        <row r="24">
          <cell r="F24">
            <v>116810</v>
          </cell>
          <cell r="G24">
            <v>0</v>
          </cell>
          <cell r="H24">
            <v>116810</v>
          </cell>
          <cell r="I24">
            <v>0</v>
          </cell>
          <cell r="J24">
            <v>116810</v>
          </cell>
          <cell r="K24">
            <v>483640</v>
          </cell>
        </row>
        <row r="25">
          <cell r="F25">
            <v>806879</v>
          </cell>
          <cell r="G25">
            <v>0</v>
          </cell>
          <cell r="H25">
            <v>806879</v>
          </cell>
          <cell r="I25">
            <v>0</v>
          </cell>
          <cell r="J25">
            <v>806879</v>
          </cell>
          <cell r="K25">
            <v>126275</v>
          </cell>
        </row>
        <row r="26">
          <cell r="F26">
            <v>468295</v>
          </cell>
          <cell r="G26">
            <v>0</v>
          </cell>
          <cell r="H26">
            <v>468295</v>
          </cell>
          <cell r="I26">
            <v>0</v>
          </cell>
          <cell r="J26">
            <v>468295</v>
          </cell>
          <cell r="K26">
            <v>13659</v>
          </cell>
        </row>
        <row r="27">
          <cell r="F27">
            <v>347379</v>
          </cell>
          <cell r="G27">
            <v>0</v>
          </cell>
          <cell r="H27">
            <v>347379</v>
          </cell>
          <cell r="I27">
            <v>0</v>
          </cell>
          <cell r="J27">
            <v>347379</v>
          </cell>
          <cell r="K27">
            <v>2051407</v>
          </cell>
        </row>
        <row r="28">
          <cell r="F28">
            <v>360820</v>
          </cell>
          <cell r="G28">
            <v>0</v>
          </cell>
          <cell r="H28">
            <v>360820</v>
          </cell>
          <cell r="I28">
            <v>0</v>
          </cell>
          <cell r="J28">
            <v>360820</v>
          </cell>
          <cell r="K28">
            <v>91497</v>
          </cell>
        </row>
        <row r="29">
          <cell r="F29">
            <v>182036</v>
          </cell>
          <cell r="G29">
            <v>0</v>
          </cell>
          <cell r="H29">
            <v>182036</v>
          </cell>
          <cell r="I29">
            <v>0</v>
          </cell>
          <cell r="J29">
            <v>182036</v>
          </cell>
          <cell r="K29">
            <v>1761358</v>
          </cell>
        </row>
        <row r="30">
          <cell r="F30">
            <v>5000000</v>
          </cell>
          <cell r="G30">
            <v>0</v>
          </cell>
          <cell r="H30">
            <v>5000000</v>
          </cell>
          <cell r="I30">
            <v>0</v>
          </cell>
          <cell r="J30">
            <v>5000000</v>
          </cell>
          <cell r="K30">
            <v>0</v>
          </cell>
        </row>
        <row r="31">
          <cell r="F31">
            <v>2481096</v>
          </cell>
          <cell r="G31">
            <v>0</v>
          </cell>
          <cell r="H31">
            <v>2481096</v>
          </cell>
          <cell r="I31">
            <v>0</v>
          </cell>
          <cell r="J31">
            <v>2481096</v>
          </cell>
          <cell r="K31">
            <v>312160</v>
          </cell>
        </row>
        <row r="32">
          <cell r="F32">
            <v>75069</v>
          </cell>
          <cell r="G32">
            <v>0</v>
          </cell>
          <cell r="H32">
            <v>75069</v>
          </cell>
          <cell r="I32">
            <v>0</v>
          </cell>
          <cell r="J32">
            <v>75069</v>
          </cell>
          <cell r="K32">
            <v>471044</v>
          </cell>
        </row>
        <row r="33">
          <cell r="F33">
            <v>98986</v>
          </cell>
          <cell r="G33">
            <v>0</v>
          </cell>
          <cell r="H33">
            <v>98986</v>
          </cell>
          <cell r="I33">
            <v>0</v>
          </cell>
          <cell r="J33">
            <v>98986</v>
          </cell>
          <cell r="K33">
            <v>191140</v>
          </cell>
        </row>
        <row r="34">
          <cell r="F34">
            <v>8281</v>
          </cell>
          <cell r="G34">
            <v>0</v>
          </cell>
          <cell r="H34">
            <v>8281</v>
          </cell>
          <cell r="I34">
            <v>0</v>
          </cell>
          <cell r="J34">
            <v>8281</v>
          </cell>
          <cell r="K34">
            <v>4178</v>
          </cell>
        </row>
        <row r="35">
          <cell r="F35">
            <v>261</v>
          </cell>
          <cell r="G35">
            <v>0</v>
          </cell>
          <cell r="H35">
            <v>261</v>
          </cell>
          <cell r="I35">
            <v>0</v>
          </cell>
          <cell r="J35">
            <v>261</v>
          </cell>
          <cell r="K35">
            <v>265</v>
          </cell>
        </row>
        <row r="36">
          <cell r="F36">
            <v>30194</v>
          </cell>
          <cell r="G36">
            <v>0</v>
          </cell>
          <cell r="H36">
            <v>30194</v>
          </cell>
          <cell r="I36">
            <v>0</v>
          </cell>
          <cell r="J36">
            <v>30194</v>
          </cell>
          <cell r="K36">
            <v>31975</v>
          </cell>
        </row>
        <row r="37">
          <cell r="F37">
            <v>216017</v>
          </cell>
          <cell r="G37">
            <v>0</v>
          </cell>
          <cell r="H37">
            <v>216017</v>
          </cell>
          <cell r="I37">
            <v>0</v>
          </cell>
          <cell r="J37">
            <v>216017</v>
          </cell>
          <cell r="K37">
            <v>294964</v>
          </cell>
        </row>
        <row r="38">
          <cell r="F38">
            <v>122111</v>
          </cell>
          <cell r="G38">
            <v>0</v>
          </cell>
          <cell r="H38">
            <v>122111</v>
          </cell>
          <cell r="I38">
            <v>0</v>
          </cell>
          <cell r="J38">
            <v>122111</v>
          </cell>
          <cell r="K38">
            <v>888115</v>
          </cell>
        </row>
        <row r="39">
          <cell r="F39">
            <v>111941</v>
          </cell>
          <cell r="G39">
            <v>0</v>
          </cell>
          <cell r="H39">
            <v>111941</v>
          </cell>
          <cell r="I39">
            <v>0</v>
          </cell>
          <cell r="J39">
            <v>111941</v>
          </cell>
          <cell r="K39">
            <v>47959</v>
          </cell>
        </row>
        <row r="40">
          <cell r="F40">
            <v>399195</v>
          </cell>
          <cell r="G40">
            <v>0</v>
          </cell>
          <cell r="H40">
            <v>399195</v>
          </cell>
          <cell r="I40">
            <v>0</v>
          </cell>
          <cell r="J40">
            <v>399195</v>
          </cell>
          <cell r="K40">
            <v>497208</v>
          </cell>
        </row>
        <row r="41">
          <cell r="F41">
            <v>516218</v>
          </cell>
          <cell r="G41">
            <v>0</v>
          </cell>
          <cell r="H41">
            <v>516218</v>
          </cell>
          <cell r="I41">
            <v>0</v>
          </cell>
          <cell r="J41">
            <v>516218</v>
          </cell>
          <cell r="K41">
            <v>-20117</v>
          </cell>
        </row>
        <row r="42">
          <cell r="F42">
            <v>79614643</v>
          </cell>
          <cell r="G42">
            <v>0</v>
          </cell>
          <cell r="H42">
            <v>79614643</v>
          </cell>
          <cell r="I42">
            <v>0</v>
          </cell>
          <cell r="J42">
            <v>79614643</v>
          </cell>
          <cell r="K42">
            <v>601822</v>
          </cell>
        </row>
        <row r="43">
          <cell r="F43">
            <v>66739</v>
          </cell>
          <cell r="G43">
            <v>0</v>
          </cell>
          <cell r="H43">
            <v>66739</v>
          </cell>
          <cell r="I43">
            <v>0</v>
          </cell>
          <cell r="J43">
            <v>66739</v>
          </cell>
          <cell r="K43">
            <v>1887039</v>
          </cell>
        </row>
        <row r="44">
          <cell r="F44">
            <v>273031</v>
          </cell>
          <cell r="G44">
            <v>0</v>
          </cell>
          <cell r="H44">
            <v>273031</v>
          </cell>
          <cell r="I44">
            <v>0</v>
          </cell>
          <cell r="J44">
            <v>273031</v>
          </cell>
          <cell r="K44">
            <v>262711</v>
          </cell>
        </row>
        <row r="45">
          <cell r="F45">
            <v>141036</v>
          </cell>
          <cell r="G45">
            <v>0</v>
          </cell>
          <cell r="H45">
            <v>141036</v>
          </cell>
          <cell r="I45">
            <v>0</v>
          </cell>
          <cell r="J45">
            <v>141036</v>
          </cell>
          <cell r="K45">
            <v>110269</v>
          </cell>
        </row>
        <row r="46">
          <cell r="F46">
            <v>91010</v>
          </cell>
          <cell r="G46">
            <v>0</v>
          </cell>
          <cell r="H46">
            <v>91010</v>
          </cell>
          <cell r="I46">
            <v>0</v>
          </cell>
          <cell r="J46">
            <v>91010</v>
          </cell>
          <cell r="K46">
            <v>148339</v>
          </cell>
        </row>
        <row r="47">
          <cell r="F47">
            <v>415</v>
          </cell>
          <cell r="G47">
            <v>0</v>
          </cell>
          <cell r="H47">
            <v>415</v>
          </cell>
          <cell r="I47">
            <v>0</v>
          </cell>
          <cell r="J47">
            <v>415</v>
          </cell>
          <cell r="K47">
            <v>472</v>
          </cell>
        </row>
        <row r="48">
          <cell r="F48">
            <v>21054</v>
          </cell>
          <cell r="G48">
            <v>0</v>
          </cell>
          <cell r="H48">
            <v>21054</v>
          </cell>
          <cell r="I48">
            <v>0</v>
          </cell>
          <cell r="J48">
            <v>21054</v>
          </cell>
          <cell r="K48">
            <v>23912</v>
          </cell>
        </row>
        <row r="49">
          <cell r="F49">
            <v>-235</v>
          </cell>
          <cell r="G49">
            <v>0</v>
          </cell>
          <cell r="H49">
            <v>-235</v>
          </cell>
          <cell r="I49">
            <v>0</v>
          </cell>
          <cell r="J49">
            <v>-235</v>
          </cell>
          <cell r="K49">
            <v>3414</v>
          </cell>
        </row>
        <row r="50">
          <cell r="F50">
            <v>2100</v>
          </cell>
          <cell r="G50">
            <v>0</v>
          </cell>
          <cell r="H50">
            <v>2100</v>
          </cell>
          <cell r="I50">
            <v>0</v>
          </cell>
          <cell r="J50">
            <v>2100</v>
          </cell>
          <cell r="K50">
            <v>3871</v>
          </cell>
        </row>
        <row r="51">
          <cell r="F51">
            <v>4478</v>
          </cell>
          <cell r="G51">
            <v>0</v>
          </cell>
          <cell r="H51">
            <v>4478</v>
          </cell>
          <cell r="I51">
            <v>0</v>
          </cell>
          <cell r="J51">
            <v>4478</v>
          </cell>
          <cell r="K51">
            <v>4808</v>
          </cell>
        </row>
        <row r="52">
          <cell r="F52">
            <v>20057</v>
          </cell>
          <cell r="G52">
            <v>0</v>
          </cell>
          <cell r="H52">
            <v>20057</v>
          </cell>
          <cell r="I52">
            <v>0</v>
          </cell>
          <cell r="J52">
            <v>20057</v>
          </cell>
          <cell r="K52">
            <v>0</v>
          </cell>
        </row>
        <row r="53">
          <cell r="F53">
            <v>-388</v>
          </cell>
          <cell r="G53">
            <v>0</v>
          </cell>
          <cell r="H53">
            <v>-388</v>
          </cell>
          <cell r="I53">
            <v>0</v>
          </cell>
          <cell r="J53">
            <v>-388</v>
          </cell>
          <cell r="K53">
            <v>47250</v>
          </cell>
        </row>
        <row r="54">
          <cell r="F54">
            <v>1354</v>
          </cell>
          <cell r="G54">
            <v>0</v>
          </cell>
          <cell r="H54">
            <v>1354</v>
          </cell>
          <cell r="I54">
            <v>0</v>
          </cell>
          <cell r="J54">
            <v>1354</v>
          </cell>
          <cell r="K54">
            <v>2845</v>
          </cell>
        </row>
        <row r="55">
          <cell r="F55">
            <v>6191</v>
          </cell>
          <cell r="G55">
            <v>0</v>
          </cell>
          <cell r="H55">
            <v>6191</v>
          </cell>
          <cell r="I55">
            <v>0</v>
          </cell>
          <cell r="J55">
            <v>6191</v>
          </cell>
          <cell r="K55">
            <v>11099</v>
          </cell>
        </row>
        <row r="56">
          <cell r="F56">
            <v>14525</v>
          </cell>
          <cell r="G56">
            <v>0</v>
          </cell>
          <cell r="H56">
            <v>14525</v>
          </cell>
          <cell r="I56">
            <v>0</v>
          </cell>
          <cell r="J56">
            <v>14525</v>
          </cell>
          <cell r="K56">
            <v>16928</v>
          </cell>
        </row>
        <row r="57">
          <cell r="F57">
            <v>359817</v>
          </cell>
          <cell r="G57">
            <v>0</v>
          </cell>
          <cell r="H57">
            <v>359817</v>
          </cell>
          <cell r="I57">
            <v>0</v>
          </cell>
          <cell r="J57">
            <v>359817</v>
          </cell>
          <cell r="K57">
            <v>94761</v>
          </cell>
        </row>
        <row r="58">
          <cell r="F58">
            <v>3351</v>
          </cell>
          <cell r="G58">
            <v>0</v>
          </cell>
          <cell r="H58">
            <v>3351</v>
          </cell>
          <cell r="I58">
            <v>0</v>
          </cell>
          <cell r="J58">
            <v>3351</v>
          </cell>
          <cell r="K58">
            <v>2142</v>
          </cell>
        </row>
        <row r="59">
          <cell r="F59">
            <v>107376957</v>
          </cell>
          <cell r="G59">
            <v>0</v>
          </cell>
          <cell r="H59">
            <v>107376957</v>
          </cell>
          <cell r="I59">
            <v>0</v>
          </cell>
          <cell r="J59">
            <v>107376957</v>
          </cell>
          <cell r="K59">
            <v>24704758</v>
          </cell>
        </row>
        <row r="61">
          <cell r="F61">
            <v>375137</v>
          </cell>
          <cell r="G61">
            <v>0</v>
          </cell>
          <cell r="H61">
            <v>375137</v>
          </cell>
          <cell r="I61">
            <v>0</v>
          </cell>
          <cell r="J61">
            <v>375137</v>
          </cell>
          <cell r="K61">
            <v>506980</v>
          </cell>
        </row>
        <row r="62">
          <cell r="F62">
            <v>957861</v>
          </cell>
          <cell r="G62">
            <v>0</v>
          </cell>
          <cell r="H62">
            <v>957861</v>
          </cell>
          <cell r="I62">
            <v>0</v>
          </cell>
          <cell r="J62">
            <v>957861</v>
          </cell>
          <cell r="K62">
            <v>21721596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28713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F67">
            <v>1332998</v>
          </cell>
          <cell r="G67">
            <v>0</v>
          </cell>
          <cell r="H67">
            <v>1332998</v>
          </cell>
          <cell r="I67">
            <v>0</v>
          </cell>
          <cell r="J67">
            <v>1332998</v>
          </cell>
          <cell r="K67">
            <v>22257289</v>
          </cell>
        </row>
        <row r="69">
          <cell r="F69">
            <v>15000000</v>
          </cell>
          <cell r="G69">
            <v>0</v>
          </cell>
          <cell r="H69">
            <v>15000000</v>
          </cell>
          <cell r="I69">
            <v>0</v>
          </cell>
          <cell r="J69">
            <v>15000000</v>
          </cell>
          <cell r="K69">
            <v>15000000</v>
          </cell>
        </row>
        <row r="70">
          <cell r="F70">
            <v>17546000</v>
          </cell>
          <cell r="G70">
            <v>0</v>
          </cell>
          <cell r="H70">
            <v>17546000</v>
          </cell>
          <cell r="I70">
            <v>0</v>
          </cell>
          <cell r="J70">
            <v>17546000</v>
          </cell>
          <cell r="K70">
            <v>17546000</v>
          </cell>
        </row>
        <row r="71"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F72">
            <v>5000000</v>
          </cell>
          <cell r="G72">
            <v>0</v>
          </cell>
          <cell r="H72">
            <v>5000000</v>
          </cell>
          <cell r="I72">
            <v>0</v>
          </cell>
          <cell r="J72">
            <v>5000000</v>
          </cell>
          <cell r="K72">
            <v>5000000</v>
          </cell>
        </row>
        <row r="73">
          <cell r="F73">
            <v>23583250</v>
          </cell>
          <cell r="G73">
            <v>0</v>
          </cell>
          <cell r="H73">
            <v>23583250</v>
          </cell>
          <cell r="I73">
            <v>0</v>
          </cell>
          <cell r="J73">
            <v>23583250</v>
          </cell>
          <cell r="K73">
            <v>23583250</v>
          </cell>
        </row>
        <row r="74">
          <cell r="F74">
            <v>10000000</v>
          </cell>
          <cell r="G74">
            <v>0</v>
          </cell>
          <cell r="H74">
            <v>10000000</v>
          </cell>
          <cell r="I74">
            <v>0</v>
          </cell>
          <cell r="J74">
            <v>10000000</v>
          </cell>
          <cell r="K74">
            <v>10000000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F76">
            <v>10000000</v>
          </cell>
          <cell r="G76">
            <v>0</v>
          </cell>
          <cell r="H76">
            <v>10000000</v>
          </cell>
          <cell r="I76">
            <v>0</v>
          </cell>
          <cell r="J76">
            <v>10000000</v>
          </cell>
          <cell r="K76">
            <v>10000000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</row>
        <row r="78">
          <cell r="F78">
            <v>78000000</v>
          </cell>
          <cell r="G78">
            <v>0</v>
          </cell>
          <cell r="H78">
            <v>78000000</v>
          </cell>
          <cell r="I78">
            <v>0</v>
          </cell>
          <cell r="J78">
            <v>78000000</v>
          </cell>
          <cell r="K78">
            <v>78000000</v>
          </cell>
        </row>
        <row r="79">
          <cell r="F79">
            <v>18000000</v>
          </cell>
          <cell r="G79">
            <v>0</v>
          </cell>
          <cell r="H79">
            <v>18000000</v>
          </cell>
          <cell r="I79">
            <v>0</v>
          </cell>
          <cell r="J79">
            <v>18000000</v>
          </cell>
          <cell r="K79">
            <v>18000000</v>
          </cell>
        </row>
        <row r="80">
          <cell r="F80">
            <v>8524600</v>
          </cell>
          <cell r="G80">
            <v>0</v>
          </cell>
          <cell r="H80">
            <v>8524600</v>
          </cell>
          <cell r="I80">
            <v>0</v>
          </cell>
          <cell r="J80">
            <v>8524600</v>
          </cell>
          <cell r="K80">
            <v>8662500</v>
          </cell>
        </row>
        <row r="81"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-64529</v>
          </cell>
        </row>
        <row r="82">
          <cell r="F82">
            <v>12178000</v>
          </cell>
          <cell r="G82">
            <v>0</v>
          </cell>
          <cell r="H82">
            <v>12178000</v>
          </cell>
          <cell r="I82">
            <v>0</v>
          </cell>
          <cell r="J82">
            <v>12178000</v>
          </cell>
          <cell r="K82">
            <v>12308000</v>
          </cell>
        </row>
        <row r="83">
          <cell r="F83">
            <v>25573800</v>
          </cell>
          <cell r="G83">
            <v>0</v>
          </cell>
          <cell r="H83">
            <v>25573800</v>
          </cell>
          <cell r="I83">
            <v>0</v>
          </cell>
          <cell r="J83">
            <v>25573800</v>
          </cell>
          <cell r="K83">
            <v>-44221</v>
          </cell>
        </row>
        <row r="84">
          <cell r="F84">
            <v>6089000</v>
          </cell>
          <cell r="G84">
            <v>0</v>
          </cell>
          <cell r="H84">
            <v>6089000</v>
          </cell>
          <cell r="I84">
            <v>0</v>
          </cell>
          <cell r="J84">
            <v>6089000</v>
          </cell>
          <cell r="K84">
            <v>6104500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-61582</v>
          </cell>
        </row>
        <row r="86">
          <cell r="F86">
            <v>123302</v>
          </cell>
          <cell r="G86">
            <v>0</v>
          </cell>
          <cell r="H86">
            <v>123302</v>
          </cell>
          <cell r="I86">
            <v>0</v>
          </cell>
          <cell r="J86">
            <v>123302</v>
          </cell>
          <cell r="K86">
            <v>45748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-26357</v>
          </cell>
        </row>
        <row r="88"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-115661</v>
          </cell>
        </row>
        <row r="89">
          <cell r="F89">
            <v>43517250</v>
          </cell>
          <cell r="G89">
            <v>0</v>
          </cell>
          <cell r="H89">
            <v>43517250</v>
          </cell>
          <cell r="I89">
            <v>0</v>
          </cell>
          <cell r="J89">
            <v>43517250</v>
          </cell>
          <cell r="K89">
            <v>45753750</v>
          </cell>
        </row>
        <row r="90">
          <cell r="F90">
            <v>273135202</v>
          </cell>
          <cell r="G90">
            <v>0</v>
          </cell>
          <cell r="H90">
            <v>273135202</v>
          </cell>
          <cell r="I90">
            <v>0</v>
          </cell>
          <cell r="J90">
            <v>273135202</v>
          </cell>
          <cell r="K90">
            <v>249691398</v>
          </cell>
        </row>
        <row r="92">
          <cell r="F92">
            <v>15000000</v>
          </cell>
          <cell r="G92">
            <v>0</v>
          </cell>
          <cell r="H92">
            <v>15000000</v>
          </cell>
          <cell r="I92">
            <v>0</v>
          </cell>
          <cell r="J92">
            <v>15000000</v>
          </cell>
          <cell r="K92">
            <v>15000000</v>
          </cell>
        </row>
        <row r="93">
          <cell r="F93">
            <v>15000000</v>
          </cell>
          <cell r="G93">
            <v>0</v>
          </cell>
          <cell r="H93">
            <v>15000000</v>
          </cell>
          <cell r="I93">
            <v>0</v>
          </cell>
          <cell r="J93">
            <v>15000000</v>
          </cell>
          <cell r="K93">
            <v>15000000</v>
          </cell>
        </row>
        <row r="95">
          <cell r="F95">
            <v>1331326</v>
          </cell>
          <cell r="G95">
            <v>0</v>
          </cell>
          <cell r="H95">
            <v>1331326</v>
          </cell>
          <cell r="I95">
            <v>0</v>
          </cell>
          <cell r="J95">
            <v>1331326</v>
          </cell>
          <cell r="K95">
            <v>1395156</v>
          </cell>
        </row>
        <row r="96">
          <cell r="F96">
            <v>1331326</v>
          </cell>
          <cell r="G96">
            <v>0</v>
          </cell>
          <cell r="H96">
            <v>1331326</v>
          </cell>
          <cell r="I96">
            <v>0</v>
          </cell>
          <cell r="J96">
            <v>1331326</v>
          </cell>
          <cell r="K96">
            <v>1395156</v>
          </cell>
        </row>
        <row r="98">
          <cell r="F98">
            <v>32633</v>
          </cell>
          <cell r="G98">
            <v>0</v>
          </cell>
          <cell r="H98">
            <v>32633</v>
          </cell>
          <cell r="I98">
            <v>0</v>
          </cell>
          <cell r="J98">
            <v>32633</v>
          </cell>
          <cell r="K98">
            <v>32633</v>
          </cell>
        </row>
        <row r="99">
          <cell r="F99">
            <v>1394252</v>
          </cell>
          <cell r="G99">
            <v>0</v>
          </cell>
          <cell r="H99">
            <v>1394252</v>
          </cell>
          <cell r="I99">
            <v>0</v>
          </cell>
          <cell r="J99">
            <v>1394252</v>
          </cell>
          <cell r="K99">
            <v>1156906</v>
          </cell>
        </row>
        <row r="100">
          <cell r="F100">
            <v>24443</v>
          </cell>
          <cell r="G100">
            <v>0</v>
          </cell>
          <cell r="H100">
            <v>24443</v>
          </cell>
          <cell r="I100">
            <v>0</v>
          </cell>
          <cell r="J100">
            <v>24443</v>
          </cell>
          <cell r="K100">
            <v>24443</v>
          </cell>
        </row>
        <row r="101">
          <cell r="F101">
            <v>141015</v>
          </cell>
          <cell r="G101">
            <v>0</v>
          </cell>
          <cell r="H101">
            <v>141015</v>
          </cell>
          <cell r="I101">
            <v>0</v>
          </cell>
          <cell r="J101">
            <v>141015</v>
          </cell>
          <cell r="K101">
            <v>141015</v>
          </cell>
        </row>
        <row r="102">
          <cell r="F102">
            <v>86786</v>
          </cell>
          <cell r="G102">
            <v>0</v>
          </cell>
          <cell r="H102">
            <v>86786</v>
          </cell>
          <cell r="I102">
            <v>0</v>
          </cell>
          <cell r="J102">
            <v>86786</v>
          </cell>
          <cell r="K102">
            <v>86786</v>
          </cell>
        </row>
        <row r="103">
          <cell r="F103">
            <v>72248</v>
          </cell>
          <cell r="G103">
            <v>0</v>
          </cell>
          <cell r="H103">
            <v>72248</v>
          </cell>
          <cell r="I103">
            <v>0</v>
          </cell>
          <cell r="J103">
            <v>72248</v>
          </cell>
          <cell r="K103">
            <v>72248</v>
          </cell>
        </row>
        <row r="104">
          <cell r="F104">
            <v>47718</v>
          </cell>
          <cell r="G104">
            <v>0</v>
          </cell>
          <cell r="H104">
            <v>47718</v>
          </cell>
          <cell r="I104">
            <v>0</v>
          </cell>
          <cell r="J104">
            <v>47718</v>
          </cell>
          <cell r="K104">
            <v>47718</v>
          </cell>
        </row>
        <row r="105">
          <cell r="F105">
            <v>44218</v>
          </cell>
          <cell r="G105">
            <v>0</v>
          </cell>
          <cell r="H105">
            <v>44218</v>
          </cell>
          <cell r="I105">
            <v>0</v>
          </cell>
          <cell r="J105">
            <v>44218</v>
          </cell>
          <cell r="K105">
            <v>44218</v>
          </cell>
        </row>
        <row r="106">
          <cell r="F106">
            <v>29410</v>
          </cell>
          <cell r="G106">
            <v>0</v>
          </cell>
          <cell r="H106">
            <v>29410</v>
          </cell>
          <cell r="I106">
            <v>0</v>
          </cell>
          <cell r="J106">
            <v>29410</v>
          </cell>
          <cell r="K106">
            <v>29410</v>
          </cell>
        </row>
        <row r="107">
          <cell r="F107">
            <v>32410</v>
          </cell>
          <cell r="G107">
            <v>0</v>
          </cell>
          <cell r="H107">
            <v>32410</v>
          </cell>
          <cell r="I107">
            <v>0</v>
          </cell>
          <cell r="J107">
            <v>32410</v>
          </cell>
          <cell r="K107">
            <v>32410</v>
          </cell>
        </row>
        <row r="108">
          <cell r="F108">
            <v>33610</v>
          </cell>
          <cell r="G108">
            <v>0</v>
          </cell>
          <cell r="H108">
            <v>33610</v>
          </cell>
          <cell r="I108">
            <v>0</v>
          </cell>
          <cell r="J108">
            <v>33610</v>
          </cell>
          <cell r="K108">
            <v>33610</v>
          </cell>
        </row>
        <row r="109">
          <cell r="F109">
            <v>43718</v>
          </cell>
          <cell r="G109">
            <v>0</v>
          </cell>
          <cell r="H109">
            <v>43718</v>
          </cell>
          <cell r="I109">
            <v>0</v>
          </cell>
          <cell r="J109">
            <v>43718</v>
          </cell>
          <cell r="K109">
            <v>43718</v>
          </cell>
        </row>
        <row r="110">
          <cell r="F110">
            <v>55618</v>
          </cell>
          <cell r="G110">
            <v>0</v>
          </cell>
          <cell r="H110">
            <v>55618</v>
          </cell>
          <cell r="I110">
            <v>0</v>
          </cell>
          <cell r="J110">
            <v>55618</v>
          </cell>
          <cell r="K110">
            <v>55618</v>
          </cell>
        </row>
        <row r="111">
          <cell r="F111">
            <v>53678</v>
          </cell>
          <cell r="G111">
            <v>0</v>
          </cell>
          <cell r="H111">
            <v>53678</v>
          </cell>
          <cell r="I111">
            <v>0</v>
          </cell>
          <cell r="J111">
            <v>53678</v>
          </cell>
          <cell r="K111">
            <v>53678</v>
          </cell>
        </row>
        <row r="112">
          <cell r="F112">
            <v>6500</v>
          </cell>
          <cell r="G112">
            <v>0</v>
          </cell>
          <cell r="H112">
            <v>6500</v>
          </cell>
          <cell r="I112">
            <v>0</v>
          </cell>
          <cell r="J112">
            <v>6500</v>
          </cell>
          <cell r="K112">
            <v>6500</v>
          </cell>
        </row>
        <row r="113">
          <cell r="F113">
            <v>10000</v>
          </cell>
          <cell r="G113">
            <v>0</v>
          </cell>
          <cell r="H113">
            <v>10000</v>
          </cell>
          <cell r="I113">
            <v>0</v>
          </cell>
          <cell r="J113">
            <v>10000</v>
          </cell>
          <cell r="K113">
            <v>10000</v>
          </cell>
        </row>
        <row r="114">
          <cell r="F114">
            <v>4700</v>
          </cell>
          <cell r="G114">
            <v>0</v>
          </cell>
          <cell r="H114">
            <v>4700</v>
          </cell>
          <cell r="I114">
            <v>0</v>
          </cell>
          <cell r="J114">
            <v>4700</v>
          </cell>
          <cell r="K114">
            <v>0</v>
          </cell>
        </row>
        <row r="115">
          <cell r="F115">
            <v>2112957</v>
          </cell>
          <cell r="G115">
            <v>0</v>
          </cell>
          <cell r="H115">
            <v>2112957</v>
          </cell>
          <cell r="I115">
            <v>0</v>
          </cell>
          <cell r="J115">
            <v>2112957</v>
          </cell>
          <cell r="K115">
            <v>1870911</v>
          </cell>
        </row>
        <row r="117">
          <cell r="F117">
            <v>1701610</v>
          </cell>
          <cell r="G117">
            <v>0</v>
          </cell>
          <cell r="H117">
            <v>1701610</v>
          </cell>
          <cell r="I117">
            <v>0</v>
          </cell>
          <cell r="J117">
            <v>1701610</v>
          </cell>
          <cell r="K117">
            <v>1701610</v>
          </cell>
        </row>
        <row r="118">
          <cell r="F118">
            <v>631738</v>
          </cell>
          <cell r="G118">
            <v>0</v>
          </cell>
          <cell r="H118">
            <v>631738</v>
          </cell>
          <cell r="I118">
            <v>0</v>
          </cell>
          <cell r="J118">
            <v>631738</v>
          </cell>
          <cell r="K118">
            <v>631738</v>
          </cell>
        </row>
        <row r="119">
          <cell r="F119">
            <v>222250</v>
          </cell>
          <cell r="G119">
            <v>0</v>
          </cell>
          <cell r="H119">
            <v>222250</v>
          </cell>
          <cell r="I119">
            <v>0</v>
          </cell>
          <cell r="J119">
            <v>222250</v>
          </cell>
          <cell r="K119">
            <v>222250</v>
          </cell>
        </row>
        <row r="120">
          <cell r="F120">
            <v>247082</v>
          </cell>
          <cell r="G120">
            <v>0</v>
          </cell>
          <cell r="H120">
            <v>247082</v>
          </cell>
          <cell r="I120">
            <v>0</v>
          </cell>
          <cell r="J120">
            <v>247082</v>
          </cell>
          <cell r="K120">
            <v>247082</v>
          </cell>
        </row>
        <row r="121">
          <cell r="F121">
            <v>189254</v>
          </cell>
          <cell r="G121">
            <v>0</v>
          </cell>
          <cell r="H121">
            <v>189254</v>
          </cell>
          <cell r="I121">
            <v>0</v>
          </cell>
          <cell r="J121">
            <v>189254</v>
          </cell>
          <cell r="K121">
            <v>189254</v>
          </cell>
        </row>
        <row r="122">
          <cell r="F122">
            <v>161175</v>
          </cell>
          <cell r="G122">
            <v>0</v>
          </cell>
          <cell r="H122">
            <v>161175</v>
          </cell>
          <cell r="I122">
            <v>0</v>
          </cell>
          <cell r="J122">
            <v>161175</v>
          </cell>
          <cell r="K122">
            <v>161175</v>
          </cell>
        </row>
        <row r="123">
          <cell r="F123">
            <v>182000</v>
          </cell>
          <cell r="G123">
            <v>0</v>
          </cell>
          <cell r="H123">
            <v>182000</v>
          </cell>
          <cell r="I123">
            <v>0</v>
          </cell>
          <cell r="J123">
            <v>182000</v>
          </cell>
          <cell r="K123">
            <v>182000</v>
          </cell>
        </row>
        <row r="124">
          <cell r="F124">
            <v>268075</v>
          </cell>
          <cell r="G124">
            <v>0</v>
          </cell>
          <cell r="H124">
            <v>268075</v>
          </cell>
          <cell r="I124">
            <v>0</v>
          </cell>
          <cell r="J124">
            <v>268075</v>
          </cell>
          <cell r="K124">
            <v>268075</v>
          </cell>
        </row>
        <row r="125">
          <cell r="F125">
            <v>279077</v>
          </cell>
          <cell r="G125">
            <v>0</v>
          </cell>
          <cell r="H125">
            <v>279077</v>
          </cell>
          <cell r="I125">
            <v>0</v>
          </cell>
          <cell r="J125">
            <v>279077</v>
          </cell>
          <cell r="K125">
            <v>279077</v>
          </cell>
        </row>
        <row r="126">
          <cell r="F126">
            <v>223700</v>
          </cell>
          <cell r="G126">
            <v>0</v>
          </cell>
          <cell r="H126">
            <v>223700</v>
          </cell>
          <cell r="I126">
            <v>0</v>
          </cell>
          <cell r="J126">
            <v>223700</v>
          </cell>
          <cell r="K126">
            <v>223700</v>
          </cell>
        </row>
        <row r="127">
          <cell r="F127">
            <v>133300</v>
          </cell>
          <cell r="G127">
            <v>0</v>
          </cell>
          <cell r="H127">
            <v>133300</v>
          </cell>
          <cell r="I127">
            <v>0</v>
          </cell>
          <cell r="J127">
            <v>133300</v>
          </cell>
          <cell r="K127">
            <v>133300</v>
          </cell>
        </row>
        <row r="128">
          <cell r="F128">
            <v>255340</v>
          </cell>
          <cell r="G128">
            <v>0</v>
          </cell>
          <cell r="H128">
            <v>255340</v>
          </cell>
          <cell r="I128">
            <v>0</v>
          </cell>
          <cell r="J128">
            <v>255340</v>
          </cell>
          <cell r="K128">
            <v>255340</v>
          </cell>
        </row>
        <row r="129">
          <cell r="F129">
            <v>202250</v>
          </cell>
          <cell r="G129">
            <v>0</v>
          </cell>
          <cell r="H129">
            <v>202250</v>
          </cell>
          <cell r="I129">
            <v>0</v>
          </cell>
          <cell r="J129">
            <v>202250</v>
          </cell>
          <cell r="K129">
            <v>202250</v>
          </cell>
        </row>
        <row r="130">
          <cell r="F130">
            <v>17500</v>
          </cell>
          <cell r="G130">
            <v>0</v>
          </cell>
          <cell r="H130">
            <v>17500</v>
          </cell>
          <cell r="I130">
            <v>0</v>
          </cell>
          <cell r="J130">
            <v>17500</v>
          </cell>
          <cell r="K130">
            <v>17500</v>
          </cell>
        </row>
        <row r="131">
          <cell r="F131">
            <v>44250</v>
          </cell>
          <cell r="G131">
            <v>0</v>
          </cell>
          <cell r="H131">
            <v>44250</v>
          </cell>
          <cell r="I131">
            <v>0</v>
          </cell>
          <cell r="J131">
            <v>44250</v>
          </cell>
          <cell r="K131">
            <v>44250</v>
          </cell>
        </row>
        <row r="132">
          <cell r="F132">
            <v>4758601</v>
          </cell>
          <cell r="G132">
            <v>0</v>
          </cell>
          <cell r="H132">
            <v>4758601</v>
          </cell>
          <cell r="I132">
            <v>0</v>
          </cell>
          <cell r="J132">
            <v>4758601</v>
          </cell>
          <cell r="K132">
            <v>4758601</v>
          </cell>
        </row>
        <row r="134">
          <cell r="F134">
            <v>7838700</v>
          </cell>
          <cell r="G134">
            <v>0</v>
          </cell>
          <cell r="H134">
            <v>7838700</v>
          </cell>
          <cell r="I134">
            <v>0</v>
          </cell>
          <cell r="J134">
            <v>7838700</v>
          </cell>
          <cell r="K134">
            <v>6838700</v>
          </cell>
        </row>
        <row r="135">
          <cell r="F135">
            <v>1165600</v>
          </cell>
          <cell r="G135">
            <v>0</v>
          </cell>
          <cell r="H135">
            <v>1165600</v>
          </cell>
          <cell r="I135">
            <v>0</v>
          </cell>
          <cell r="J135">
            <v>1165600</v>
          </cell>
          <cell r="K135">
            <v>1165600</v>
          </cell>
        </row>
        <row r="136">
          <cell r="F136">
            <v>1165600</v>
          </cell>
          <cell r="G136">
            <v>0</v>
          </cell>
          <cell r="H136">
            <v>1165600</v>
          </cell>
          <cell r="I136">
            <v>0</v>
          </cell>
          <cell r="J136">
            <v>1165600</v>
          </cell>
          <cell r="K136">
            <v>1165600</v>
          </cell>
        </row>
        <row r="137">
          <cell r="F137">
            <v>610000</v>
          </cell>
          <cell r="G137">
            <v>0</v>
          </cell>
          <cell r="H137">
            <v>610000</v>
          </cell>
          <cell r="I137">
            <v>0</v>
          </cell>
          <cell r="J137">
            <v>610000</v>
          </cell>
          <cell r="K137">
            <v>610000</v>
          </cell>
        </row>
        <row r="138">
          <cell r="F138">
            <v>10779900</v>
          </cell>
          <cell r="G138">
            <v>0</v>
          </cell>
          <cell r="H138">
            <v>10779900</v>
          </cell>
          <cell r="I138">
            <v>0</v>
          </cell>
          <cell r="J138">
            <v>10779900</v>
          </cell>
          <cell r="K138">
            <v>9779900</v>
          </cell>
        </row>
        <row r="140">
          <cell r="F140">
            <v>1445372</v>
          </cell>
          <cell r="G140">
            <v>0</v>
          </cell>
          <cell r="H140">
            <v>1445372</v>
          </cell>
          <cell r="I140">
            <v>0</v>
          </cell>
          <cell r="J140">
            <v>1445372</v>
          </cell>
          <cell r="K140">
            <v>0</v>
          </cell>
        </row>
        <row r="141">
          <cell r="F141">
            <v>1445372</v>
          </cell>
          <cell r="G141">
            <v>0</v>
          </cell>
          <cell r="H141">
            <v>1445372</v>
          </cell>
          <cell r="I141">
            <v>0</v>
          </cell>
          <cell r="J141">
            <v>1445372</v>
          </cell>
          <cell r="K141">
            <v>0</v>
          </cell>
        </row>
        <row r="143"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-2000</v>
          </cell>
        </row>
        <row r="145"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39600</v>
          </cell>
        </row>
        <row r="146"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4950</v>
          </cell>
        </row>
        <row r="147"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14940</v>
          </cell>
        </row>
        <row r="148">
          <cell r="F148">
            <v>-12820</v>
          </cell>
          <cell r="G148">
            <v>0</v>
          </cell>
          <cell r="H148">
            <v>-12820</v>
          </cell>
          <cell r="I148">
            <v>0</v>
          </cell>
          <cell r="J148">
            <v>-12820</v>
          </cell>
          <cell r="K148">
            <v>0</v>
          </cell>
        </row>
        <row r="149">
          <cell r="F149">
            <v>926396</v>
          </cell>
          <cell r="G149">
            <v>0</v>
          </cell>
          <cell r="H149">
            <v>926396</v>
          </cell>
          <cell r="I149">
            <v>0</v>
          </cell>
          <cell r="J149">
            <v>926396</v>
          </cell>
          <cell r="K149">
            <v>926396</v>
          </cell>
        </row>
        <row r="150">
          <cell r="F150">
            <v>694700</v>
          </cell>
          <cell r="G150">
            <v>0</v>
          </cell>
          <cell r="H150">
            <v>694700</v>
          </cell>
          <cell r="I150">
            <v>0</v>
          </cell>
          <cell r="J150">
            <v>694700</v>
          </cell>
          <cell r="K150">
            <v>694700</v>
          </cell>
        </row>
        <row r="151">
          <cell r="F151">
            <v>14506</v>
          </cell>
          <cell r="G151">
            <v>0</v>
          </cell>
          <cell r="H151">
            <v>14506</v>
          </cell>
          <cell r="I151">
            <v>0</v>
          </cell>
          <cell r="J151">
            <v>14506</v>
          </cell>
          <cell r="K151">
            <v>14506</v>
          </cell>
        </row>
        <row r="152">
          <cell r="F152">
            <v>80000</v>
          </cell>
          <cell r="G152">
            <v>0</v>
          </cell>
          <cell r="H152">
            <v>80000</v>
          </cell>
          <cell r="I152">
            <v>0</v>
          </cell>
          <cell r="J152">
            <v>80000</v>
          </cell>
          <cell r="K152">
            <v>63304</v>
          </cell>
        </row>
        <row r="153"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-72</v>
          </cell>
        </row>
        <row r="154">
          <cell r="F154">
            <v>544313</v>
          </cell>
          <cell r="G154">
            <v>0</v>
          </cell>
          <cell r="H154">
            <v>544313</v>
          </cell>
          <cell r="I154">
            <v>0</v>
          </cell>
          <cell r="J154">
            <v>544313</v>
          </cell>
          <cell r="K154">
            <v>361554</v>
          </cell>
        </row>
        <row r="155">
          <cell r="F155">
            <v>822500</v>
          </cell>
          <cell r="G155">
            <v>0</v>
          </cell>
          <cell r="H155">
            <v>822500</v>
          </cell>
          <cell r="I155">
            <v>0</v>
          </cell>
          <cell r="J155">
            <v>822500</v>
          </cell>
          <cell r="K155">
            <v>822500</v>
          </cell>
        </row>
        <row r="156"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32795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22359</v>
          </cell>
        </row>
        <row r="158"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17707</v>
          </cell>
        </row>
        <row r="159"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308175</v>
          </cell>
        </row>
        <row r="160"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38947</v>
          </cell>
        </row>
        <row r="161">
          <cell r="F161">
            <v>3069595</v>
          </cell>
          <cell r="G161">
            <v>0</v>
          </cell>
          <cell r="H161">
            <v>3069595</v>
          </cell>
          <cell r="I161">
            <v>0</v>
          </cell>
          <cell r="J161">
            <v>3069595</v>
          </cell>
          <cell r="K161">
            <v>3360361</v>
          </cell>
        </row>
        <row r="163">
          <cell r="F163">
            <v>-798348</v>
          </cell>
          <cell r="G163">
            <v>0</v>
          </cell>
          <cell r="H163">
            <v>-798348</v>
          </cell>
          <cell r="I163">
            <v>0</v>
          </cell>
          <cell r="J163">
            <v>-798348</v>
          </cell>
          <cell r="K163">
            <v>0</v>
          </cell>
        </row>
        <row r="164"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240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3600</v>
          </cell>
        </row>
        <row r="166">
          <cell r="F166">
            <v>605000</v>
          </cell>
          <cell r="G166">
            <v>0</v>
          </cell>
          <cell r="H166">
            <v>605000</v>
          </cell>
          <cell r="I166">
            <v>0</v>
          </cell>
          <cell r="J166">
            <v>605000</v>
          </cell>
          <cell r="K166">
            <v>605000</v>
          </cell>
        </row>
        <row r="167">
          <cell r="F167">
            <v>76835</v>
          </cell>
          <cell r="G167">
            <v>0</v>
          </cell>
          <cell r="H167">
            <v>76835</v>
          </cell>
          <cell r="I167">
            <v>0</v>
          </cell>
          <cell r="J167">
            <v>76835</v>
          </cell>
          <cell r="K167">
            <v>76835</v>
          </cell>
        </row>
        <row r="168">
          <cell r="F168">
            <v>35723</v>
          </cell>
          <cell r="G168">
            <v>0</v>
          </cell>
          <cell r="H168">
            <v>35723</v>
          </cell>
          <cell r="I168">
            <v>0</v>
          </cell>
          <cell r="J168">
            <v>35723</v>
          </cell>
          <cell r="K168">
            <v>35723</v>
          </cell>
        </row>
        <row r="169"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689354</v>
          </cell>
        </row>
        <row r="170"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103650</v>
          </cell>
        </row>
        <row r="171">
          <cell r="F171">
            <v>534</v>
          </cell>
          <cell r="G171">
            <v>0</v>
          </cell>
          <cell r="H171">
            <v>534</v>
          </cell>
          <cell r="I171">
            <v>0</v>
          </cell>
          <cell r="J171">
            <v>534</v>
          </cell>
          <cell r="K171">
            <v>0</v>
          </cell>
        </row>
        <row r="172">
          <cell r="F172">
            <v>133742</v>
          </cell>
          <cell r="G172">
            <v>0</v>
          </cell>
          <cell r="H172">
            <v>133742</v>
          </cell>
          <cell r="I172">
            <v>0</v>
          </cell>
          <cell r="J172">
            <v>133742</v>
          </cell>
          <cell r="K172">
            <v>61666</v>
          </cell>
        </row>
        <row r="173">
          <cell r="F173">
            <v>53486</v>
          </cell>
          <cell r="G173">
            <v>0</v>
          </cell>
          <cell r="H173">
            <v>53486</v>
          </cell>
          <cell r="I173">
            <v>0</v>
          </cell>
          <cell r="J173">
            <v>53486</v>
          </cell>
          <cell r="K173">
            <v>1576068</v>
          </cell>
        </row>
        <row r="175">
          <cell r="F175">
            <v>11345929</v>
          </cell>
          <cell r="G175">
            <v>0</v>
          </cell>
          <cell r="H175">
            <v>11345929</v>
          </cell>
          <cell r="I175">
            <v>0</v>
          </cell>
          <cell r="J175">
            <v>11345929</v>
          </cell>
          <cell r="K175">
            <v>11403785</v>
          </cell>
        </row>
        <row r="176">
          <cell r="F176">
            <v>11345929</v>
          </cell>
          <cell r="G176">
            <v>0</v>
          </cell>
          <cell r="H176">
            <v>11345929</v>
          </cell>
          <cell r="I176">
            <v>0</v>
          </cell>
          <cell r="J176">
            <v>11345929</v>
          </cell>
          <cell r="K176">
            <v>11403785</v>
          </cell>
        </row>
        <row r="178">
          <cell r="F178">
            <v>100705</v>
          </cell>
          <cell r="G178">
            <v>0</v>
          </cell>
          <cell r="H178">
            <v>100705</v>
          </cell>
          <cell r="I178">
            <v>0</v>
          </cell>
          <cell r="J178">
            <v>100705</v>
          </cell>
          <cell r="K178">
            <v>0</v>
          </cell>
        </row>
        <row r="179">
          <cell r="F179">
            <v>-178730</v>
          </cell>
          <cell r="G179">
            <v>0</v>
          </cell>
          <cell r="H179">
            <v>-178730</v>
          </cell>
          <cell r="I179">
            <v>0</v>
          </cell>
          <cell r="J179">
            <v>-178730</v>
          </cell>
          <cell r="K179">
            <v>-22784</v>
          </cell>
        </row>
        <row r="180">
          <cell r="F180">
            <v>5678972</v>
          </cell>
          <cell r="G180">
            <v>0</v>
          </cell>
          <cell r="H180">
            <v>5678972</v>
          </cell>
          <cell r="I180">
            <v>0</v>
          </cell>
          <cell r="J180">
            <v>5678972</v>
          </cell>
          <cell r="K180">
            <v>5678973</v>
          </cell>
        </row>
        <row r="181"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-10425</v>
          </cell>
        </row>
        <row r="182">
          <cell r="F182">
            <v>1186475</v>
          </cell>
          <cell r="G182">
            <v>0</v>
          </cell>
          <cell r="H182">
            <v>1186475</v>
          </cell>
          <cell r="I182">
            <v>0</v>
          </cell>
          <cell r="J182">
            <v>1186475</v>
          </cell>
          <cell r="K182">
            <v>1477378</v>
          </cell>
        </row>
        <row r="183">
          <cell r="F183">
            <v>224300</v>
          </cell>
          <cell r="G183">
            <v>0</v>
          </cell>
          <cell r="H183">
            <v>224300</v>
          </cell>
          <cell r="I183">
            <v>0</v>
          </cell>
          <cell r="J183">
            <v>224300</v>
          </cell>
          <cell r="K183">
            <v>998384</v>
          </cell>
        </row>
        <row r="184">
          <cell r="F184">
            <v>46188</v>
          </cell>
          <cell r="G184">
            <v>0</v>
          </cell>
          <cell r="H184">
            <v>46188</v>
          </cell>
          <cell r="I184">
            <v>0</v>
          </cell>
          <cell r="J184">
            <v>46188</v>
          </cell>
          <cell r="K184">
            <v>126981</v>
          </cell>
        </row>
        <row r="185"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22506</v>
          </cell>
        </row>
        <row r="186">
          <cell r="F186">
            <v>133056</v>
          </cell>
          <cell r="G186">
            <v>0</v>
          </cell>
          <cell r="H186">
            <v>133056</v>
          </cell>
          <cell r="I186">
            <v>0</v>
          </cell>
          <cell r="J186">
            <v>133056</v>
          </cell>
          <cell r="K186">
            <v>241488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17835</v>
          </cell>
        </row>
        <row r="188">
          <cell r="F188">
            <v>198256</v>
          </cell>
          <cell r="G188">
            <v>0</v>
          </cell>
          <cell r="H188">
            <v>198256</v>
          </cell>
          <cell r="I188">
            <v>0</v>
          </cell>
          <cell r="J188">
            <v>198256</v>
          </cell>
          <cell r="K188">
            <v>202734</v>
          </cell>
        </row>
        <row r="189">
          <cell r="F189">
            <v>42277</v>
          </cell>
          <cell r="G189">
            <v>0</v>
          </cell>
          <cell r="H189">
            <v>42277</v>
          </cell>
          <cell r="I189">
            <v>0</v>
          </cell>
          <cell r="J189">
            <v>42277</v>
          </cell>
          <cell r="K189">
            <v>110010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-45</v>
          </cell>
        </row>
        <row r="192">
          <cell r="F192">
            <v>81368</v>
          </cell>
          <cell r="G192">
            <v>0</v>
          </cell>
          <cell r="H192">
            <v>81368</v>
          </cell>
          <cell r="I192">
            <v>0</v>
          </cell>
          <cell r="J192">
            <v>81368</v>
          </cell>
          <cell r="K192">
            <v>74808</v>
          </cell>
        </row>
        <row r="193">
          <cell r="F193">
            <v>132048</v>
          </cell>
          <cell r="G193">
            <v>0</v>
          </cell>
          <cell r="H193">
            <v>132048</v>
          </cell>
          <cell r="I193">
            <v>0</v>
          </cell>
          <cell r="J193">
            <v>132048</v>
          </cell>
          <cell r="K193">
            <v>132048</v>
          </cell>
        </row>
        <row r="194"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-1</v>
          </cell>
        </row>
        <row r="195"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</row>
        <row r="196"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-16</v>
          </cell>
        </row>
        <row r="198"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174</v>
          </cell>
        </row>
        <row r="199"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-100</v>
          </cell>
        </row>
        <row r="200"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-3971</v>
          </cell>
        </row>
        <row r="201">
          <cell r="F201">
            <v>13396</v>
          </cell>
          <cell r="G201">
            <v>0</v>
          </cell>
          <cell r="H201">
            <v>13396</v>
          </cell>
          <cell r="I201">
            <v>0</v>
          </cell>
          <cell r="J201">
            <v>13396</v>
          </cell>
          <cell r="K201">
            <v>13662</v>
          </cell>
        </row>
        <row r="202"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-1887</v>
          </cell>
        </row>
        <row r="203"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F204">
            <v>30688</v>
          </cell>
          <cell r="G204">
            <v>0</v>
          </cell>
          <cell r="H204">
            <v>30688</v>
          </cell>
          <cell r="I204">
            <v>0</v>
          </cell>
          <cell r="J204">
            <v>30688</v>
          </cell>
          <cell r="K204">
            <v>180</v>
          </cell>
        </row>
        <row r="205">
          <cell r="F205">
            <v>7920</v>
          </cell>
          <cell r="G205">
            <v>0</v>
          </cell>
          <cell r="H205">
            <v>7920</v>
          </cell>
          <cell r="I205">
            <v>0</v>
          </cell>
          <cell r="J205">
            <v>7920</v>
          </cell>
          <cell r="K205">
            <v>40464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-2</v>
          </cell>
        </row>
        <row r="207"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123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49</v>
          </cell>
        </row>
        <row r="209">
          <cell r="F209">
            <v>974</v>
          </cell>
          <cell r="G209">
            <v>0</v>
          </cell>
          <cell r="H209">
            <v>974</v>
          </cell>
          <cell r="I209">
            <v>0</v>
          </cell>
          <cell r="J209">
            <v>974</v>
          </cell>
          <cell r="K209">
            <v>1043</v>
          </cell>
        </row>
        <row r="210">
          <cell r="F210">
            <v>59904</v>
          </cell>
          <cell r="G210">
            <v>0</v>
          </cell>
          <cell r="H210">
            <v>59904</v>
          </cell>
          <cell r="I210">
            <v>0</v>
          </cell>
          <cell r="J210">
            <v>59904</v>
          </cell>
          <cell r="K210">
            <v>24624</v>
          </cell>
        </row>
        <row r="211"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-49</v>
          </cell>
        </row>
        <row r="212">
          <cell r="F212">
            <v>852</v>
          </cell>
          <cell r="G212">
            <v>0</v>
          </cell>
          <cell r="H212">
            <v>852</v>
          </cell>
          <cell r="I212">
            <v>0</v>
          </cell>
          <cell r="J212">
            <v>852</v>
          </cell>
          <cell r="K212">
            <v>1345</v>
          </cell>
        </row>
        <row r="213"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-156</v>
          </cell>
        </row>
        <row r="214"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-1995</v>
          </cell>
        </row>
        <row r="215">
          <cell r="F215">
            <v>-8379</v>
          </cell>
          <cell r="G215">
            <v>0</v>
          </cell>
          <cell r="H215">
            <v>-8379</v>
          </cell>
          <cell r="I215">
            <v>0</v>
          </cell>
          <cell r="J215">
            <v>-8379</v>
          </cell>
          <cell r="K215">
            <v>1682</v>
          </cell>
        </row>
        <row r="216"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56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13</v>
          </cell>
        </row>
        <row r="218"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-27</v>
          </cell>
        </row>
        <row r="219">
          <cell r="F219">
            <v>341425</v>
          </cell>
          <cell r="G219">
            <v>0</v>
          </cell>
          <cell r="H219">
            <v>341425</v>
          </cell>
          <cell r="I219">
            <v>0</v>
          </cell>
          <cell r="J219">
            <v>341425</v>
          </cell>
          <cell r="K219">
            <v>615011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2173</v>
          </cell>
        </row>
        <row r="221"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-26</v>
          </cell>
        </row>
        <row r="222">
          <cell r="F222">
            <v>5380</v>
          </cell>
          <cell r="G222">
            <v>0</v>
          </cell>
          <cell r="H222">
            <v>5380</v>
          </cell>
          <cell r="I222">
            <v>0</v>
          </cell>
          <cell r="J222">
            <v>5380</v>
          </cell>
          <cell r="K222">
            <v>108439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245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-454</v>
          </cell>
        </row>
        <row r="225">
          <cell r="F225">
            <v>13824</v>
          </cell>
          <cell r="G225">
            <v>0</v>
          </cell>
          <cell r="H225">
            <v>13824</v>
          </cell>
          <cell r="I225">
            <v>0</v>
          </cell>
          <cell r="J225">
            <v>13824</v>
          </cell>
          <cell r="K225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1</v>
          </cell>
        </row>
        <row r="227"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-1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-593</v>
          </cell>
        </row>
        <row r="229">
          <cell r="F229">
            <v>64480</v>
          </cell>
          <cell r="G229">
            <v>0</v>
          </cell>
          <cell r="H229">
            <v>64480</v>
          </cell>
          <cell r="I229">
            <v>0</v>
          </cell>
          <cell r="J229">
            <v>64480</v>
          </cell>
          <cell r="K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50</v>
          </cell>
        </row>
        <row r="231"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-1</v>
          </cell>
        </row>
        <row r="232">
          <cell r="F232">
            <v>15831</v>
          </cell>
          <cell r="G232">
            <v>0</v>
          </cell>
          <cell r="H232">
            <v>15831</v>
          </cell>
          <cell r="I232">
            <v>0</v>
          </cell>
          <cell r="J232">
            <v>15831</v>
          </cell>
          <cell r="K232">
            <v>5</v>
          </cell>
        </row>
        <row r="233"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60</v>
          </cell>
        </row>
        <row r="234">
          <cell r="F234">
            <v>29335</v>
          </cell>
          <cell r="G234">
            <v>0</v>
          </cell>
          <cell r="H234">
            <v>29335</v>
          </cell>
          <cell r="I234">
            <v>0</v>
          </cell>
          <cell r="J234">
            <v>29335</v>
          </cell>
          <cell r="K234">
            <v>-100</v>
          </cell>
        </row>
        <row r="235"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380400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106572</v>
          </cell>
        </row>
        <row r="237">
          <cell r="F237">
            <v>-1218</v>
          </cell>
          <cell r="G237">
            <v>0</v>
          </cell>
          <cell r="H237">
            <v>-1218</v>
          </cell>
          <cell r="I237">
            <v>0</v>
          </cell>
          <cell r="J237">
            <v>-1218</v>
          </cell>
          <cell r="K237">
            <v>-27</v>
          </cell>
        </row>
        <row r="238">
          <cell r="F238">
            <v>165420</v>
          </cell>
          <cell r="G238">
            <v>0</v>
          </cell>
          <cell r="H238">
            <v>165420</v>
          </cell>
          <cell r="I238">
            <v>0</v>
          </cell>
          <cell r="J238">
            <v>165420</v>
          </cell>
          <cell r="K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19</v>
          </cell>
        </row>
        <row r="240">
          <cell r="F240">
            <v>258242</v>
          </cell>
          <cell r="G240">
            <v>0</v>
          </cell>
          <cell r="H240">
            <v>258242</v>
          </cell>
          <cell r="I240">
            <v>0</v>
          </cell>
          <cell r="J240">
            <v>258242</v>
          </cell>
          <cell r="K240">
            <v>197042</v>
          </cell>
        </row>
        <row r="241">
          <cell r="F241">
            <v>13824</v>
          </cell>
          <cell r="G241">
            <v>0</v>
          </cell>
          <cell r="H241">
            <v>13824</v>
          </cell>
          <cell r="I241">
            <v>0</v>
          </cell>
          <cell r="J241">
            <v>13824</v>
          </cell>
          <cell r="K241">
            <v>29664</v>
          </cell>
        </row>
        <row r="242">
          <cell r="F242">
            <v>17280</v>
          </cell>
          <cell r="G242">
            <v>0</v>
          </cell>
          <cell r="H242">
            <v>17280</v>
          </cell>
          <cell r="I242">
            <v>0</v>
          </cell>
          <cell r="J242">
            <v>17280</v>
          </cell>
          <cell r="K242">
            <v>0</v>
          </cell>
        </row>
        <row r="243">
          <cell r="F243">
            <v>38448</v>
          </cell>
          <cell r="G243">
            <v>0</v>
          </cell>
          <cell r="H243">
            <v>38448</v>
          </cell>
          <cell r="I243">
            <v>0</v>
          </cell>
          <cell r="J243">
            <v>38448</v>
          </cell>
          <cell r="K243">
            <v>0</v>
          </cell>
        </row>
        <row r="244">
          <cell r="F244">
            <v>102295</v>
          </cell>
          <cell r="G244">
            <v>0</v>
          </cell>
          <cell r="H244">
            <v>102295</v>
          </cell>
          <cell r="I244">
            <v>0</v>
          </cell>
          <cell r="J244">
            <v>102295</v>
          </cell>
          <cell r="K244">
            <v>-4</v>
          </cell>
        </row>
        <row r="245">
          <cell r="F245">
            <v>10810</v>
          </cell>
          <cell r="G245">
            <v>0</v>
          </cell>
          <cell r="H245">
            <v>10810</v>
          </cell>
          <cell r="I245">
            <v>0</v>
          </cell>
          <cell r="J245">
            <v>10810</v>
          </cell>
          <cell r="K245">
            <v>94566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-115</v>
          </cell>
        </row>
        <row r="247">
          <cell r="F247">
            <v>122862</v>
          </cell>
          <cell r="G247">
            <v>0</v>
          </cell>
          <cell r="H247">
            <v>122862</v>
          </cell>
          <cell r="I247">
            <v>0</v>
          </cell>
          <cell r="J247">
            <v>122862</v>
          </cell>
          <cell r="K247">
            <v>254040</v>
          </cell>
        </row>
        <row r="248">
          <cell r="F248">
            <v>1619857</v>
          </cell>
          <cell r="G248">
            <v>0</v>
          </cell>
          <cell r="H248">
            <v>1619857</v>
          </cell>
          <cell r="I248">
            <v>0</v>
          </cell>
          <cell r="J248">
            <v>1619857</v>
          </cell>
          <cell r="K248">
            <v>1736013</v>
          </cell>
        </row>
        <row r="249">
          <cell r="F249">
            <v>228825</v>
          </cell>
          <cell r="G249">
            <v>0</v>
          </cell>
          <cell r="H249">
            <v>228825</v>
          </cell>
          <cell r="I249">
            <v>0</v>
          </cell>
          <cell r="J249">
            <v>228825</v>
          </cell>
          <cell r="K249">
            <v>24686</v>
          </cell>
        </row>
        <row r="250">
          <cell r="F250">
            <v>21636</v>
          </cell>
          <cell r="G250">
            <v>0</v>
          </cell>
          <cell r="H250">
            <v>21636</v>
          </cell>
          <cell r="I250">
            <v>0</v>
          </cell>
          <cell r="J250">
            <v>21636</v>
          </cell>
          <cell r="K250">
            <v>101556</v>
          </cell>
        </row>
        <row r="251">
          <cell r="F251">
            <v>10768</v>
          </cell>
          <cell r="G251">
            <v>0</v>
          </cell>
          <cell r="H251">
            <v>10768</v>
          </cell>
          <cell r="I251">
            <v>0</v>
          </cell>
          <cell r="J251">
            <v>10768</v>
          </cell>
          <cell r="K251">
            <v>127408</v>
          </cell>
        </row>
        <row r="252"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1236</v>
          </cell>
        </row>
        <row r="254"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106</v>
          </cell>
        </row>
        <row r="255"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-53</v>
          </cell>
        </row>
        <row r="257">
          <cell r="F257">
            <v>27204</v>
          </cell>
          <cell r="G257">
            <v>0</v>
          </cell>
          <cell r="H257">
            <v>27204</v>
          </cell>
          <cell r="I257">
            <v>0</v>
          </cell>
          <cell r="J257">
            <v>27204</v>
          </cell>
          <cell r="K257">
            <v>159276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15002</v>
          </cell>
        </row>
        <row r="259"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-34</v>
          </cell>
        </row>
        <row r="260"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184</v>
          </cell>
        </row>
        <row r="261">
          <cell r="F261">
            <v>13725</v>
          </cell>
          <cell r="G261">
            <v>0</v>
          </cell>
          <cell r="H261">
            <v>13725</v>
          </cell>
          <cell r="I261">
            <v>0</v>
          </cell>
          <cell r="J261">
            <v>13725</v>
          </cell>
          <cell r="K261">
            <v>138597</v>
          </cell>
        </row>
        <row r="262">
          <cell r="F262">
            <v>38448</v>
          </cell>
          <cell r="G262">
            <v>0</v>
          </cell>
          <cell r="H262">
            <v>38448</v>
          </cell>
          <cell r="I262">
            <v>0</v>
          </cell>
          <cell r="J262">
            <v>38448</v>
          </cell>
          <cell r="K262">
            <v>82368</v>
          </cell>
        </row>
        <row r="263">
          <cell r="F263">
            <v>2435</v>
          </cell>
          <cell r="G263">
            <v>0</v>
          </cell>
          <cell r="H263">
            <v>2435</v>
          </cell>
          <cell r="I263">
            <v>0</v>
          </cell>
          <cell r="J263">
            <v>2435</v>
          </cell>
          <cell r="K263">
            <v>-1218</v>
          </cell>
        </row>
        <row r="264">
          <cell r="F264">
            <v>106560</v>
          </cell>
          <cell r="G264">
            <v>0</v>
          </cell>
          <cell r="H264">
            <v>106560</v>
          </cell>
          <cell r="I264">
            <v>0</v>
          </cell>
          <cell r="J264">
            <v>106560</v>
          </cell>
          <cell r="K264">
            <v>24624</v>
          </cell>
        </row>
        <row r="265"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9864</v>
          </cell>
        </row>
        <row r="266">
          <cell r="F266">
            <v>10800</v>
          </cell>
          <cell r="G266">
            <v>0</v>
          </cell>
          <cell r="H266">
            <v>10800</v>
          </cell>
          <cell r="I266">
            <v>0</v>
          </cell>
          <cell r="J266">
            <v>10800</v>
          </cell>
          <cell r="K266">
            <v>59760</v>
          </cell>
        </row>
        <row r="267"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26640</v>
          </cell>
        </row>
        <row r="268">
          <cell r="F268">
            <v>2487</v>
          </cell>
          <cell r="G268">
            <v>0</v>
          </cell>
          <cell r="H268">
            <v>2487</v>
          </cell>
          <cell r="I268">
            <v>0</v>
          </cell>
          <cell r="J268">
            <v>2487</v>
          </cell>
          <cell r="K268">
            <v>0</v>
          </cell>
        </row>
        <row r="269">
          <cell r="F269">
            <v>4750</v>
          </cell>
          <cell r="G269">
            <v>0</v>
          </cell>
          <cell r="H269">
            <v>4750</v>
          </cell>
          <cell r="I269">
            <v>0</v>
          </cell>
          <cell r="J269">
            <v>4750</v>
          </cell>
          <cell r="K269">
            <v>0</v>
          </cell>
        </row>
        <row r="270">
          <cell r="F270">
            <v>347672</v>
          </cell>
          <cell r="G270">
            <v>0</v>
          </cell>
          <cell r="H270">
            <v>347672</v>
          </cell>
          <cell r="I270">
            <v>0</v>
          </cell>
          <cell r="J270">
            <v>347672</v>
          </cell>
          <cell r="K270">
            <v>95472</v>
          </cell>
        </row>
        <row r="271">
          <cell r="F271">
            <v>13824</v>
          </cell>
          <cell r="G271">
            <v>0</v>
          </cell>
          <cell r="H271">
            <v>13824</v>
          </cell>
          <cell r="I271">
            <v>0</v>
          </cell>
          <cell r="J271">
            <v>13824</v>
          </cell>
          <cell r="K271">
            <v>24624</v>
          </cell>
        </row>
        <row r="272">
          <cell r="F272">
            <v>-13824</v>
          </cell>
          <cell r="G272">
            <v>0</v>
          </cell>
          <cell r="H272">
            <v>-13824</v>
          </cell>
          <cell r="I272">
            <v>0</v>
          </cell>
          <cell r="J272">
            <v>-13824</v>
          </cell>
          <cell r="K272">
            <v>13824</v>
          </cell>
        </row>
        <row r="273"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2</v>
          </cell>
        </row>
        <row r="274"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-144</v>
          </cell>
        </row>
        <row r="276"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191834</v>
          </cell>
        </row>
        <row r="277"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2980</v>
          </cell>
        </row>
        <row r="279">
          <cell r="F279">
            <v>25200</v>
          </cell>
          <cell r="G279">
            <v>0</v>
          </cell>
          <cell r="H279">
            <v>25200</v>
          </cell>
          <cell r="I279">
            <v>0</v>
          </cell>
          <cell r="J279">
            <v>25200</v>
          </cell>
          <cell r="K279">
            <v>98496</v>
          </cell>
        </row>
        <row r="280"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10</v>
          </cell>
        </row>
        <row r="281"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2</v>
          </cell>
        </row>
        <row r="282">
          <cell r="F282">
            <v>54614</v>
          </cell>
          <cell r="G282">
            <v>0</v>
          </cell>
          <cell r="H282">
            <v>54614</v>
          </cell>
          <cell r="I282">
            <v>0</v>
          </cell>
          <cell r="J282">
            <v>54614</v>
          </cell>
          <cell r="K282">
            <v>51689</v>
          </cell>
        </row>
        <row r="283">
          <cell r="F283">
            <v>49248</v>
          </cell>
          <cell r="G283">
            <v>0</v>
          </cell>
          <cell r="H283">
            <v>49248</v>
          </cell>
          <cell r="I283">
            <v>0</v>
          </cell>
          <cell r="J283">
            <v>49248</v>
          </cell>
          <cell r="K283">
            <v>73728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31291</v>
          </cell>
        </row>
        <row r="285">
          <cell r="F285">
            <v>204954</v>
          </cell>
          <cell r="G285">
            <v>0</v>
          </cell>
          <cell r="H285">
            <v>204954</v>
          </cell>
          <cell r="I285">
            <v>0</v>
          </cell>
          <cell r="J285">
            <v>204954</v>
          </cell>
          <cell r="K285">
            <v>204954</v>
          </cell>
        </row>
        <row r="286"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104261</v>
          </cell>
        </row>
        <row r="287">
          <cell r="F287">
            <v>183224</v>
          </cell>
          <cell r="G287">
            <v>0</v>
          </cell>
          <cell r="H287">
            <v>183224</v>
          </cell>
          <cell r="I287">
            <v>0</v>
          </cell>
          <cell r="J287">
            <v>183224</v>
          </cell>
          <cell r="K287">
            <v>137144</v>
          </cell>
        </row>
        <row r="288">
          <cell r="F288">
            <v>118544</v>
          </cell>
          <cell r="G288">
            <v>0</v>
          </cell>
          <cell r="H288">
            <v>118544</v>
          </cell>
          <cell r="I288">
            <v>0</v>
          </cell>
          <cell r="J288">
            <v>118544</v>
          </cell>
          <cell r="K288">
            <v>146279</v>
          </cell>
        </row>
        <row r="289"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60085</v>
          </cell>
        </row>
        <row r="290">
          <cell r="F290">
            <v>57492</v>
          </cell>
          <cell r="G290">
            <v>0</v>
          </cell>
          <cell r="H290">
            <v>57492</v>
          </cell>
          <cell r="I290">
            <v>0</v>
          </cell>
          <cell r="J290">
            <v>57492</v>
          </cell>
          <cell r="K290">
            <v>154124</v>
          </cell>
        </row>
        <row r="291"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150</v>
          </cell>
        </row>
        <row r="292">
          <cell r="F292">
            <v>30850</v>
          </cell>
          <cell r="G292">
            <v>0</v>
          </cell>
          <cell r="H292">
            <v>30850</v>
          </cell>
          <cell r="I292">
            <v>0</v>
          </cell>
          <cell r="J292">
            <v>30850</v>
          </cell>
          <cell r="K292">
            <v>30850</v>
          </cell>
        </row>
        <row r="293"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F294">
            <v>121780</v>
          </cell>
          <cell r="G294">
            <v>0</v>
          </cell>
          <cell r="H294">
            <v>121780</v>
          </cell>
          <cell r="I294">
            <v>0</v>
          </cell>
          <cell r="J294">
            <v>121780</v>
          </cell>
          <cell r="K294">
            <v>141920</v>
          </cell>
        </row>
        <row r="295">
          <cell r="F295">
            <v>7850</v>
          </cell>
          <cell r="G295">
            <v>0</v>
          </cell>
          <cell r="H295">
            <v>7850</v>
          </cell>
          <cell r="I295">
            <v>0</v>
          </cell>
          <cell r="J295">
            <v>7850</v>
          </cell>
          <cell r="K295">
            <v>7850</v>
          </cell>
        </row>
        <row r="296">
          <cell r="F296">
            <v>161424</v>
          </cell>
          <cell r="G296">
            <v>0</v>
          </cell>
          <cell r="H296">
            <v>161424</v>
          </cell>
          <cell r="I296">
            <v>0</v>
          </cell>
          <cell r="J296">
            <v>161424</v>
          </cell>
          <cell r="K296">
            <v>96360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F298">
            <v>13824</v>
          </cell>
          <cell r="G298">
            <v>0</v>
          </cell>
          <cell r="H298">
            <v>13824</v>
          </cell>
          <cell r="I298">
            <v>0</v>
          </cell>
          <cell r="J298">
            <v>13824</v>
          </cell>
          <cell r="K298">
            <v>618336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54975</v>
          </cell>
        </row>
        <row r="300"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-421</v>
          </cell>
        </row>
        <row r="301"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-59</v>
          </cell>
        </row>
        <row r="302">
          <cell r="F302">
            <v>7063</v>
          </cell>
          <cell r="G302">
            <v>0</v>
          </cell>
          <cell r="H302">
            <v>7063</v>
          </cell>
          <cell r="I302">
            <v>0</v>
          </cell>
          <cell r="J302">
            <v>7063</v>
          </cell>
          <cell r="K302">
            <v>2068</v>
          </cell>
        </row>
        <row r="303">
          <cell r="F303">
            <v>27649</v>
          </cell>
          <cell r="G303">
            <v>0</v>
          </cell>
          <cell r="H303">
            <v>27649</v>
          </cell>
          <cell r="I303">
            <v>0</v>
          </cell>
          <cell r="J303">
            <v>27649</v>
          </cell>
          <cell r="K303">
            <v>13825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26820</v>
          </cell>
        </row>
        <row r="305"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49</v>
          </cell>
        </row>
        <row r="306">
          <cell r="F306">
            <v>68021</v>
          </cell>
          <cell r="G306">
            <v>0</v>
          </cell>
          <cell r="H306">
            <v>68021</v>
          </cell>
          <cell r="I306">
            <v>0</v>
          </cell>
          <cell r="J306">
            <v>68021</v>
          </cell>
          <cell r="K306">
            <v>20487</v>
          </cell>
        </row>
        <row r="307"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-11</v>
          </cell>
        </row>
        <row r="308">
          <cell r="F308">
            <v>60890</v>
          </cell>
          <cell r="G308">
            <v>0</v>
          </cell>
          <cell r="H308">
            <v>60890</v>
          </cell>
          <cell r="I308">
            <v>0</v>
          </cell>
          <cell r="J308">
            <v>60890</v>
          </cell>
          <cell r="K308">
            <v>89985</v>
          </cell>
        </row>
        <row r="309">
          <cell r="F309">
            <v>492101</v>
          </cell>
          <cell r="G309">
            <v>0</v>
          </cell>
          <cell r="H309">
            <v>492101</v>
          </cell>
          <cell r="I309">
            <v>0</v>
          </cell>
          <cell r="J309">
            <v>492101</v>
          </cell>
          <cell r="K309">
            <v>932501</v>
          </cell>
        </row>
        <row r="310"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F311">
            <v>-11520</v>
          </cell>
          <cell r="G311">
            <v>0</v>
          </cell>
          <cell r="H311">
            <v>-11520</v>
          </cell>
          <cell r="I311">
            <v>0</v>
          </cell>
          <cell r="J311">
            <v>-11520</v>
          </cell>
          <cell r="K311">
            <v>70820</v>
          </cell>
        </row>
        <row r="312">
          <cell r="F312">
            <v>2230157</v>
          </cell>
          <cell r="G312">
            <v>0</v>
          </cell>
          <cell r="H312">
            <v>2230157</v>
          </cell>
          <cell r="I312">
            <v>0</v>
          </cell>
          <cell r="J312">
            <v>2230157</v>
          </cell>
          <cell r="K312">
            <v>418563</v>
          </cell>
        </row>
        <row r="313">
          <cell r="F313">
            <v>340567</v>
          </cell>
          <cell r="G313">
            <v>0</v>
          </cell>
          <cell r="H313">
            <v>340567</v>
          </cell>
          <cell r="I313">
            <v>0</v>
          </cell>
          <cell r="J313">
            <v>340567</v>
          </cell>
          <cell r="K313">
            <v>340567</v>
          </cell>
        </row>
        <row r="314"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27024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-3</v>
          </cell>
        </row>
        <row r="316">
          <cell r="F316">
            <v>41472</v>
          </cell>
          <cell r="G316">
            <v>0</v>
          </cell>
          <cell r="H316">
            <v>41472</v>
          </cell>
          <cell r="I316">
            <v>0</v>
          </cell>
          <cell r="J316">
            <v>41472</v>
          </cell>
          <cell r="K316">
            <v>17400</v>
          </cell>
        </row>
        <row r="317">
          <cell r="F317">
            <v>28100</v>
          </cell>
          <cell r="G317">
            <v>0</v>
          </cell>
          <cell r="H317">
            <v>28100</v>
          </cell>
          <cell r="I317">
            <v>0</v>
          </cell>
          <cell r="J317">
            <v>28100</v>
          </cell>
          <cell r="K317">
            <v>91850</v>
          </cell>
        </row>
        <row r="318">
          <cell r="F318">
            <v>7063</v>
          </cell>
          <cell r="G318">
            <v>0</v>
          </cell>
          <cell r="H318">
            <v>7063</v>
          </cell>
          <cell r="I318">
            <v>0</v>
          </cell>
          <cell r="J318">
            <v>7063</v>
          </cell>
          <cell r="K318">
            <v>26574</v>
          </cell>
        </row>
        <row r="319">
          <cell r="F319">
            <v>158688</v>
          </cell>
          <cell r="G319">
            <v>0</v>
          </cell>
          <cell r="H319">
            <v>158688</v>
          </cell>
          <cell r="I319">
            <v>0</v>
          </cell>
          <cell r="J319">
            <v>158688</v>
          </cell>
          <cell r="K319">
            <v>221744</v>
          </cell>
        </row>
        <row r="320"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3636</v>
          </cell>
        </row>
        <row r="321"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3449</v>
          </cell>
        </row>
        <row r="322">
          <cell r="F322">
            <v>38648</v>
          </cell>
          <cell r="G322">
            <v>0</v>
          </cell>
          <cell r="H322">
            <v>38648</v>
          </cell>
          <cell r="I322">
            <v>0</v>
          </cell>
          <cell r="J322">
            <v>38648</v>
          </cell>
          <cell r="K322">
            <v>119432</v>
          </cell>
        </row>
        <row r="323"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3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</v>
          </cell>
        </row>
        <row r="325"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-16</v>
          </cell>
        </row>
        <row r="326"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1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80</v>
          </cell>
        </row>
        <row r="328"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248</v>
          </cell>
        </row>
        <row r="329">
          <cell r="F329">
            <v>15901578</v>
          </cell>
          <cell r="G329">
            <v>0</v>
          </cell>
          <cell r="H329">
            <v>15901578</v>
          </cell>
          <cell r="I329">
            <v>0</v>
          </cell>
          <cell r="J329">
            <v>15901578</v>
          </cell>
          <cell r="K329">
            <v>18185796</v>
          </cell>
        </row>
        <row r="331">
          <cell r="F331">
            <v>1205622</v>
          </cell>
          <cell r="G331">
            <v>0</v>
          </cell>
          <cell r="H331">
            <v>1205622</v>
          </cell>
          <cell r="I331">
            <v>0</v>
          </cell>
          <cell r="J331">
            <v>1205622</v>
          </cell>
          <cell r="K331">
            <v>31443828</v>
          </cell>
        </row>
        <row r="332">
          <cell r="F332">
            <v>1205622</v>
          </cell>
          <cell r="G332">
            <v>0</v>
          </cell>
          <cell r="H332">
            <v>1205622</v>
          </cell>
          <cell r="I332">
            <v>0</v>
          </cell>
          <cell r="J332">
            <v>1205622</v>
          </cell>
          <cell r="K332">
            <v>31443828</v>
          </cell>
        </row>
        <row r="334">
          <cell r="F334">
            <v>641424</v>
          </cell>
          <cell r="G334">
            <v>0</v>
          </cell>
          <cell r="H334">
            <v>641424</v>
          </cell>
          <cell r="I334">
            <v>0</v>
          </cell>
          <cell r="J334">
            <v>641424</v>
          </cell>
          <cell r="K334">
            <v>33607228</v>
          </cell>
        </row>
        <row r="335">
          <cell r="F335">
            <v>641424</v>
          </cell>
          <cell r="G335">
            <v>0</v>
          </cell>
          <cell r="H335">
            <v>641424</v>
          </cell>
          <cell r="I335">
            <v>0</v>
          </cell>
          <cell r="J335">
            <v>641424</v>
          </cell>
          <cell r="K335">
            <v>33607228</v>
          </cell>
        </row>
        <row r="337">
          <cell r="F337">
            <v>400000</v>
          </cell>
          <cell r="G337">
            <v>0</v>
          </cell>
          <cell r="H337">
            <v>400000</v>
          </cell>
          <cell r="I337">
            <v>0</v>
          </cell>
          <cell r="J337">
            <v>400000</v>
          </cell>
          <cell r="K337">
            <v>400000</v>
          </cell>
        </row>
        <row r="338">
          <cell r="F338">
            <v>4475989</v>
          </cell>
          <cell r="G338">
            <v>0</v>
          </cell>
          <cell r="H338">
            <v>4475989</v>
          </cell>
          <cell r="I338">
            <v>0</v>
          </cell>
          <cell r="J338">
            <v>4475989</v>
          </cell>
          <cell r="K338">
            <v>4475989</v>
          </cell>
        </row>
        <row r="339">
          <cell r="F339">
            <v>4875989</v>
          </cell>
          <cell r="G339">
            <v>0</v>
          </cell>
          <cell r="H339">
            <v>4875989</v>
          </cell>
          <cell r="I339">
            <v>0</v>
          </cell>
          <cell r="J339">
            <v>4875989</v>
          </cell>
          <cell r="K339">
            <v>4875989</v>
          </cell>
        </row>
        <row r="341">
          <cell r="F341">
            <v>4667874</v>
          </cell>
          <cell r="G341">
            <v>0</v>
          </cell>
          <cell r="H341">
            <v>4667874</v>
          </cell>
          <cell r="I341">
            <v>0</v>
          </cell>
          <cell r="J341">
            <v>4667874</v>
          </cell>
          <cell r="K341">
            <v>6876289</v>
          </cell>
        </row>
        <row r="342">
          <cell r="F342">
            <v>4667874</v>
          </cell>
          <cell r="G342">
            <v>0</v>
          </cell>
          <cell r="H342">
            <v>4667874</v>
          </cell>
          <cell r="I342">
            <v>0</v>
          </cell>
          <cell r="J342">
            <v>4667874</v>
          </cell>
          <cell r="K342">
            <v>6876289</v>
          </cell>
        </row>
        <row r="344">
          <cell r="F344">
            <v>158308</v>
          </cell>
          <cell r="G344">
            <v>0</v>
          </cell>
          <cell r="H344">
            <v>158308</v>
          </cell>
          <cell r="I344">
            <v>0</v>
          </cell>
          <cell r="J344">
            <v>158308</v>
          </cell>
          <cell r="K344">
            <v>0</v>
          </cell>
        </row>
        <row r="345">
          <cell r="F345">
            <v>9219</v>
          </cell>
          <cell r="G345">
            <v>0</v>
          </cell>
          <cell r="H345">
            <v>9219</v>
          </cell>
          <cell r="I345">
            <v>0</v>
          </cell>
          <cell r="J345">
            <v>9219</v>
          </cell>
          <cell r="K345">
            <v>0</v>
          </cell>
        </row>
        <row r="346">
          <cell r="F346">
            <v>167527</v>
          </cell>
          <cell r="G346">
            <v>0</v>
          </cell>
          <cell r="H346">
            <v>167527</v>
          </cell>
          <cell r="I346">
            <v>0</v>
          </cell>
          <cell r="J346">
            <v>167527</v>
          </cell>
          <cell r="K346">
            <v>0</v>
          </cell>
        </row>
        <row r="348">
          <cell r="F348">
            <v>1877418</v>
          </cell>
          <cell r="G348">
            <v>0</v>
          </cell>
          <cell r="H348">
            <v>1877418</v>
          </cell>
          <cell r="I348">
            <v>0</v>
          </cell>
          <cell r="J348">
            <v>1877418</v>
          </cell>
          <cell r="K348">
            <v>0</v>
          </cell>
        </row>
        <row r="349">
          <cell r="F349">
            <v>70992</v>
          </cell>
          <cell r="G349">
            <v>0</v>
          </cell>
          <cell r="H349">
            <v>70992</v>
          </cell>
          <cell r="I349">
            <v>0</v>
          </cell>
          <cell r="J349">
            <v>70992</v>
          </cell>
          <cell r="K349">
            <v>0</v>
          </cell>
        </row>
        <row r="350">
          <cell r="F350">
            <v>1948410</v>
          </cell>
          <cell r="G350">
            <v>0</v>
          </cell>
          <cell r="H350">
            <v>1948410</v>
          </cell>
          <cell r="I350">
            <v>0</v>
          </cell>
          <cell r="J350">
            <v>1948410</v>
          </cell>
          <cell r="K350">
            <v>0</v>
          </cell>
        </row>
        <row r="352">
          <cell r="F352">
            <v>125543155</v>
          </cell>
          <cell r="G352">
            <v>0</v>
          </cell>
          <cell r="H352">
            <v>125543155</v>
          </cell>
          <cell r="I352">
            <v>0</v>
          </cell>
          <cell r="J352">
            <v>125543155</v>
          </cell>
          <cell r="K352">
            <v>125543155</v>
          </cell>
        </row>
        <row r="353">
          <cell r="F353">
            <v>481140</v>
          </cell>
          <cell r="G353">
            <v>0</v>
          </cell>
          <cell r="H353">
            <v>481140</v>
          </cell>
          <cell r="I353">
            <v>0</v>
          </cell>
          <cell r="J353">
            <v>481140</v>
          </cell>
          <cell r="K353">
            <v>481140</v>
          </cell>
        </row>
        <row r="354">
          <cell r="F354">
            <v>67600</v>
          </cell>
          <cell r="G354">
            <v>0</v>
          </cell>
          <cell r="H354">
            <v>67600</v>
          </cell>
          <cell r="I354">
            <v>0</v>
          </cell>
          <cell r="J354">
            <v>67600</v>
          </cell>
          <cell r="K354">
            <v>67600</v>
          </cell>
        </row>
        <row r="355">
          <cell r="F355">
            <v>120000</v>
          </cell>
          <cell r="G355">
            <v>0</v>
          </cell>
          <cell r="H355">
            <v>120000</v>
          </cell>
          <cell r="I355">
            <v>0</v>
          </cell>
          <cell r="J355">
            <v>120000</v>
          </cell>
          <cell r="K355">
            <v>120000</v>
          </cell>
        </row>
        <row r="356">
          <cell r="F356">
            <v>200000</v>
          </cell>
          <cell r="G356">
            <v>0</v>
          </cell>
          <cell r="H356">
            <v>200000</v>
          </cell>
          <cell r="I356">
            <v>0</v>
          </cell>
          <cell r="J356">
            <v>200000</v>
          </cell>
          <cell r="K356">
            <v>200000</v>
          </cell>
        </row>
        <row r="357">
          <cell r="F357">
            <v>110000</v>
          </cell>
          <cell r="G357">
            <v>0</v>
          </cell>
          <cell r="H357">
            <v>110000</v>
          </cell>
          <cell r="I357">
            <v>0</v>
          </cell>
          <cell r="J357">
            <v>110000</v>
          </cell>
          <cell r="K357">
            <v>110000</v>
          </cell>
        </row>
        <row r="358">
          <cell r="F358">
            <v>243260</v>
          </cell>
          <cell r="G358">
            <v>0</v>
          </cell>
          <cell r="H358">
            <v>243260</v>
          </cell>
          <cell r="I358">
            <v>0</v>
          </cell>
          <cell r="J358">
            <v>243260</v>
          </cell>
          <cell r="K358">
            <v>243260</v>
          </cell>
        </row>
        <row r="359">
          <cell r="F359">
            <v>126765155</v>
          </cell>
          <cell r="G359">
            <v>0</v>
          </cell>
          <cell r="H359">
            <v>126765155</v>
          </cell>
          <cell r="I359">
            <v>0</v>
          </cell>
          <cell r="J359">
            <v>126765155</v>
          </cell>
          <cell r="K359">
            <v>126765155</v>
          </cell>
        </row>
        <row r="361">
          <cell r="F361">
            <v>-3338689</v>
          </cell>
          <cell r="G361">
            <v>0</v>
          </cell>
          <cell r="H361">
            <v>-3338689</v>
          </cell>
          <cell r="I361">
            <v>0</v>
          </cell>
          <cell r="J361">
            <v>-3338689</v>
          </cell>
          <cell r="K361">
            <v>-2928386</v>
          </cell>
        </row>
        <row r="362">
          <cell r="F362">
            <v>-5236555</v>
          </cell>
          <cell r="G362">
            <v>0</v>
          </cell>
          <cell r="H362">
            <v>-5236555</v>
          </cell>
          <cell r="I362">
            <v>0</v>
          </cell>
          <cell r="J362">
            <v>-5236555</v>
          </cell>
          <cell r="K362">
            <v>-4716375</v>
          </cell>
        </row>
        <row r="363">
          <cell r="F363">
            <v>-8575244</v>
          </cell>
          <cell r="G363">
            <v>0</v>
          </cell>
          <cell r="H363">
            <v>-8575244</v>
          </cell>
          <cell r="I363">
            <v>0</v>
          </cell>
          <cell r="J363">
            <v>-8575244</v>
          </cell>
          <cell r="K363">
            <v>-7644761</v>
          </cell>
        </row>
        <row r="365">
          <cell r="F365">
            <v>470000</v>
          </cell>
          <cell r="G365">
            <v>0</v>
          </cell>
          <cell r="H365">
            <v>470000</v>
          </cell>
          <cell r="I365">
            <v>0</v>
          </cell>
          <cell r="J365">
            <v>470000</v>
          </cell>
          <cell r="K365">
            <v>470000</v>
          </cell>
        </row>
        <row r="366">
          <cell r="F366">
            <v>470000</v>
          </cell>
          <cell r="G366">
            <v>0</v>
          </cell>
          <cell r="H366">
            <v>470000</v>
          </cell>
          <cell r="I366">
            <v>0</v>
          </cell>
          <cell r="J366">
            <v>470000</v>
          </cell>
          <cell r="K366">
            <v>470000</v>
          </cell>
        </row>
        <row r="368"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70">
          <cell r="F370">
            <v>1064628</v>
          </cell>
          <cell r="G370">
            <v>0</v>
          </cell>
          <cell r="H370">
            <v>1064628</v>
          </cell>
          <cell r="I370">
            <v>0</v>
          </cell>
          <cell r="J370">
            <v>1064628</v>
          </cell>
          <cell r="K370">
            <v>510000</v>
          </cell>
        </row>
        <row r="371">
          <cell r="F371">
            <v>1064628</v>
          </cell>
          <cell r="G371">
            <v>0</v>
          </cell>
          <cell r="H371">
            <v>1064628</v>
          </cell>
          <cell r="I371">
            <v>0</v>
          </cell>
          <cell r="J371">
            <v>1064628</v>
          </cell>
          <cell r="K371">
            <v>510000</v>
          </cell>
        </row>
        <row r="373">
          <cell r="F373">
            <v>-2207937</v>
          </cell>
          <cell r="G373">
            <v>0</v>
          </cell>
          <cell r="H373">
            <v>-2207937</v>
          </cell>
          <cell r="I373">
            <v>0</v>
          </cell>
          <cell r="J373">
            <v>-2207937</v>
          </cell>
          <cell r="K373">
            <v>-2033243</v>
          </cell>
        </row>
        <row r="374">
          <cell r="F374">
            <v>-2207937</v>
          </cell>
          <cell r="G374">
            <v>0</v>
          </cell>
          <cell r="H374">
            <v>-2207937</v>
          </cell>
          <cell r="I374">
            <v>0</v>
          </cell>
          <cell r="J374">
            <v>-2207937</v>
          </cell>
          <cell r="K374">
            <v>-2033243</v>
          </cell>
        </row>
        <row r="376">
          <cell r="F376">
            <v>-12574038</v>
          </cell>
          <cell r="G376">
            <v>0</v>
          </cell>
          <cell r="H376">
            <v>-12574038</v>
          </cell>
          <cell r="I376">
            <v>0</v>
          </cell>
          <cell r="J376">
            <v>-12574038</v>
          </cell>
          <cell r="K376">
            <v>-10773709</v>
          </cell>
        </row>
        <row r="377">
          <cell r="F377">
            <v>-12574038</v>
          </cell>
          <cell r="G377">
            <v>0</v>
          </cell>
          <cell r="H377">
            <v>-12574038</v>
          </cell>
          <cell r="I377">
            <v>0</v>
          </cell>
          <cell r="J377">
            <v>-12574038</v>
          </cell>
          <cell r="K377">
            <v>-10773709</v>
          </cell>
        </row>
        <row r="379">
          <cell r="F379">
            <v>5492368</v>
          </cell>
          <cell r="G379">
            <v>0</v>
          </cell>
          <cell r="H379">
            <v>5492368</v>
          </cell>
          <cell r="I379">
            <v>0</v>
          </cell>
          <cell r="J379">
            <v>5492368</v>
          </cell>
          <cell r="K379">
            <v>5492368</v>
          </cell>
        </row>
        <row r="380">
          <cell r="F380">
            <v>942412</v>
          </cell>
          <cell r="G380">
            <v>0</v>
          </cell>
          <cell r="H380">
            <v>942412</v>
          </cell>
          <cell r="I380">
            <v>0</v>
          </cell>
          <cell r="J380">
            <v>942412</v>
          </cell>
          <cell r="K380">
            <v>933912</v>
          </cell>
        </row>
        <row r="381">
          <cell r="F381">
            <v>673236</v>
          </cell>
          <cell r="G381">
            <v>0</v>
          </cell>
          <cell r="H381">
            <v>673236</v>
          </cell>
          <cell r="I381">
            <v>0</v>
          </cell>
          <cell r="J381">
            <v>673236</v>
          </cell>
          <cell r="K381">
            <v>639236</v>
          </cell>
        </row>
        <row r="382">
          <cell r="F382">
            <v>626533</v>
          </cell>
          <cell r="G382">
            <v>0</v>
          </cell>
          <cell r="H382">
            <v>626533</v>
          </cell>
          <cell r="I382">
            <v>0</v>
          </cell>
          <cell r="J382">
            <v>626533</v>
          </cell>
          <cell r="K382">
            <v>626533</v>
          </cell>
        </row>
        <row r="383">
          <cell r="F383">
            <v>644500</v>
          </cell>
          <cell r="G383">
            <v>0</v>
          </cell>
          <cell r="H383">
            <v>644500</v>
          </cell>
          <cell r="I383">
            <v>0</v>
          </cell>
          <cell r="J383">
            <v>644500</v>
          </cell>
          <cell r="K383">
            <v>644500</v>
          </cell>
        </row>
        <row r="384">
          <cell r="F384">
            <v>1052420</v>
          </cell>
          <cell r="G384">
            <v>0</v>
          </cell>
          <cell r="H384">
            <v>1052420</v>
          </cell>
          <cell r="I384">
            <v>0</v>
          </cell>
          <cell r="J384">
            <v>1052420</v>
          </cell>
          <cell r="K384">
            <v>1052420</v>
          </cell>
        </row>
        <row r="385">
          <cell r="F385">
            <v>309099</v>
          </cell>
          <cell r="G385">
            <v>0</v>
          </cell>
          <cell r="H385">
            <v>309099</v>
          </cell>
          <cell r="I385">
            <v>0</v>
          </cell>
          <cell r="J385">
            <v>309099</v>
          </cell>
          <cell r="K385">
            <v>309099</v>
          </cell>
        </row>
        <row r="386">
          <cell r="F386">
            <v>266250</v>
          </cell>
          <cell r="G386">
            <v>0</v>
          </cell>
          <cell r="H386">
            <v>266250</v>
          </cell>
          <cell r="I386">
            <v>0</v>
          </cell>
          <cell r="J386">
            <v>266250</v>
          </cell>
          <cell r="K386">
            <v>266250</v>
          </cell>
        </row>
        <row r="387">
          <cell r="F387">
            <v>217500</v>
          </cell>
          <cell r="G387">
            <v>0</v>
          </cell>
          <cell r="H387">
            <v>217500</v>
          </cell>
          <cell r="I387">
            <v>0</v>
          </cell>
          <cell r="J387">
            <v>217500</v>
          </cell>
          <cell r="K387">
            <v>217500</v>
          </cell>
        </row>
        <row r="388">
          <cell r="F388">
            <v>200700</v>
          </cell>
          <cell r="G388">
            <v>0</v>
          </cell>
          <cell r="H388">
            <v>200700</v>
          </cell>
          <cell r="I388">
            <v>0</v>
          </cell>
          <cell r="J388">
            <v>200700</v>
          </cell>
          <cell r="K388">
            <v>200700</v>
          </cell>
        </row>
        <row r="389">
          <cell r="F389">
            <v>178820</v>
          </cell>
          <cell r="G389">
            <v>0</v>
          </cell>
          <cell r="H389">
            <v>178820</v>
          </cell>
          <cell r="I389">
            <v>0</v>
          </cell>
          <cell r="J389">
            <v>178820</v>
          </cell>
          <cell r="K389">
            <v>178820</v>
          </cell>
        </row>
        <row r="390">
          <cell r="F390">
            <v>126367</v>
          </cell>
          <cell r="G390">
            <v>0</v>
          </cell>
          <cell r="H390">
            <v>126367</v>
          </cell>
          <cell r="I390">
            <v>0</v>
          </cell>
          <cell r="J390">
            <v>126367</v>
          </cell>
          <cell r="K390">
            <v>126367</v>
          </cell>
        </row>
        <row r="391">
          <cell r="F391">
            <v>296933</v>
          </cell>
          <cell r="G391">
            <v>0</v>
          </cell>
          <cell r="H391">
            <v>296933</v>
          </cell>
          <cell r="I391">
            <v>0</v>
          </cell>
          <cell r="J391">
            <v>296933</v>
          </cell>
          <cell r="K391">
            <v>296933</v>
          </cell>
        </row>
        <row r="392">
          <cell r="F392">
            <v>61000</v>
          </cell>
          <cell r="G392">
            <v>0</v>
          </cell>
          <cell r="H392">
            <v>61000</v>
          </cell>
          <cell r="I392">
            <v>0</v>
          </cell>
          <cell r="J392">
            <v>61000</v>
          </cell>
          <cell r="K392">
            <v>61000</v>
          </cell>
        </row>
        <row r="393">
          <cell r="F393">
            <v>106900</v>
          </cell>
          <cell r="G393">
            <v>0</v>
          </cell>
          <cell r="H393">
            <v>106900</v>
          </cell>
          <cell r="I393">
            <v>0</v>
          </cell>
          <cell r="J393">
            <v>106900</v>
          </cell>
          <cell r="K393">
            <v>106900</v>
          </cell>
        </row>
        <row r="394">
          <cell r="F394">
            <v>22500</v>
          </cell>
          <cell r="G394">
            <v>0</v>
          </cell>
          <cell r="H394">
            <v>22500</v>
          </cell>
          <cell r="I394">
            <v>0</v>
          </cell>
          <cell r="J394">
            <v>22500</v>
          </cell>
          <cell r="K394">
            <v>10000</v>
          </cell>
        </row>
        <row r="395">
          <cell r="F395">
            <v>11217538</v>
          </cell>
          <cell r="G395">
            <v>0</v>
          </cell>
          <cell r="H395">
            <v>11217538</v>
          </cell>
          <cell r="I395">
            <v>0</v>
          </cell>
          <cell r="J395">
            <v>11217538</v>
          </cell>
          <cell r="K395">
            <v>11162538</v>
          </cell>
        </row>
        <row r="397"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9">
          <cell r="F399">
            <v>2457983</v>
          </cell>
          <cell r="G399">
            <v>0</v>
          </cell>
          <cell r="H399">
            <v>2457983</v>
          </cell>
          <cell r="I399">
            <v>0</v>
          </cell>
          <cell r="J399">
            <v>2457983</v>
          </cell>
          <cell r="K399">
            <v>2303749</v>
          </cell>
        </row>
        <row r="400">
          <cell r="F400">
            <v>292789</v>
          </cell>
          <cell r="G400">
            <v>0</v>
          </cell>
          <cell r="H400">
            <v>292789</v>
          </cell>
          <cell r="I400">
            <v>0</v>
          </cell>
          <cell r="J400">
            <v>292789</v>
          </cell>
          <cell r="K400">
            <v>270350</v>
          </cell>
        </row>
        <row r="401">
          <cell r="F401">
            <v>50000</v>
          </cell>
          <cell r="G401">
            <v>0</v>
          </cell>
          <cell r="H401">
            <v>50000</v>
          </cell>
          <cell r="I401">
            <v>0</v>
          </cell>
          <cell r="J401">
            <v>50000</v>
          </cell>
          <cell r="K401">
            <v>50000</v>
          </cell>
        </row>
        <row r="402">
          <cell r="F402">
            <v>213832</v>
          </cell>
          <cell r="G402">
            <v>0</v>
          </cell>
          <cell r="H402">
            <v>213832</v>
          </cell>
          <cell r="I402">
            <v>0</v>
          </cell>
          <cell r="J402">
            <v>213832</v>
          </cell>
          <cell r="K402">
            <v>213832</v>
          </cell>
        </row>
        <row r="403">
          <cell r="F403">
            <v>100000</v>
          </cell>
          <cell r="G403">
            <v>0</v>
          </cell>
          <cell r="H403">
            <v>100000</v>
          </cell>
          <cell r="I403">
            <v>0</v>
          </cell>
          <cell r="J403">
            <v>100000</v>
          </cell>
          <cell r="K403">
            <v>100000</v>
          </cell>
        </row>
        <row r="404">
          <cell r="F404">
            <v>58333</v>
          </cell>
          <cell r="G404">
            <v>0</v>
          </cell>
          <cell r="H404">
            <v>58333</v>
          </cell>
          <cell r="I404">
            <v>0</v>
          </cell>
          <cell r="J404">
            <v>58333</v>
          </cell>
          <cell r="K404">
            <v>58333</v>
          </cell>
        </row>
        <row r="405">
          <cell r="F405">
            <v>112500</v>
          </cell>
          <cell r="G405">
            <v>0</v>
          </cell>
          <cell r="H405">
            <v>112500</v>
          </cell>
          <cell r="I405">
            <v>0</v>
          </cell>
          <cell r="J405">
            <v>112500</v>
          </cell>
          <cell r="K405">
            <v>112500</v>
          </cell>
        </row>
        <row r="406">
          <cell r="F406">
            <v>143350</v>
          </cell>
          <cell r="G406">
            <v>0</v>
          </cell>
          <cell r="H406">
            <v>143350</v>
          </cell>
          <cell r="I406">
            <v>0</v>
          </cell>
          <cell r="J406">
            <v>143350</v>
          </cell>
          <cell r="K406">
            <v>143350</v>
          </cell>
        </row>
        <row r="407">
          <cell r="F407">
            <v>50000</v>
          </cell>
          <cell r="G407">
            <v>0</v>
          </cell>
          <cell r="H407">
            <v>50000</v>
          </cell>
          <cell r="I407">
            <v>0</v>
          </cell>
          <cell r="J407">
            <v>50000</v>
          </cell>
          <cell r="K407">
            <v>50000</v>
          </cell>
        </row>
        <row r="408">
          <cell r="F408">
            <v>50000</v>
          </cell>
          <cell r="G408">
            <v>0</v>
          </cell>
          <cell r="H408">
            <v>50000</v>
          </cell>
          <cell r="I408">
            <v>0</v>
          </cell>
          <cell r="J408">
            <v>50000</v>
          </cell>
          <cell r="K408">
            <v>50000</v>
          </cell>
        </row>
        <row r="409">
          <cell r="F409">
            <v>58333</v>
          </cell>
          <cell r="G409">
            <v>0</v>
          </cell>
          <cell r="H409">
            <v>58333</v>
          </cell>
          <cell r="I409">
            <v>0</v>
          </cell>
          <cell r="J409">
            <v>58333</v>
          </cell>
          <cell r="K409">
            <v>58333</v>
          </cell>
        </row>
        <row r="410">
          <cell r="F410">
            <v>92430</v>
          </cell>
          <cell r="G410">
            <v>0</v>
          </cell>
          <cell r="H410">
            <v>92430</v>
          </cell>
          <cell r="I410">
            <v>0</v>
          </cell>
          <cell r="J410">
            <v>92430</v>
          </cell>
          <cell r="K410">
            <v>0</v>
          </cell>
        </row>
        <row r="411">
          <cell r="F411">
            <v>85240</v>
          </cell>
          <cell r="G411">
            <v>0</v>
          </cell>
          <cell r="H411">
            <v>85240</v>
          </cell>
          <cell r="I411">
            <v>0</v>
          </cell>
          <cell r="J411">
            <v>85240</v>
          </cell>
          <cell r="K411">
            <v>85240</v>
          </cell>
        </row>
        <row r="412">
          <cell r="F412">
            <v>3764790</v>
          </cell>
          <cell r="G412">
            <v>0</v>
          </cell>
          <cell r="H412">
            <v>3764790</v>
          </cell>
          <cell r="I412">
            <v>0</v>
          </cell>
          <cell r="J412">
            <v>3764790</v>
          </cell>
          <cell r="K412">
            <v>3495687</v>
          </cell>
        </row>
        <row r="414">
          <cell r="F414">
            <v>-4829201</v>
          </cell>
          <cell r="G414">
            <v>0</v>
          </cell>
          <cell r="H414">
            <v>-4829201</v>
          </cell>
          <cell r="I414">
            <v>0</v>
          </cell>
          <cell r="J414">
            <v>-4829201</v>
          </cell>
          <cell r="K414">
            <v>-2758108</v>
          </cell>
        </row>
        <row r="415">
          <cell r="F415">
            <v>-4829201</v>
          </cell>
          <cell r="G415">
            <v>0</v>
          </cell>
          <cell r="H415">
            <v>-4829201</v>
          </cell>
          <cell r="I415">
            <v>0</v>
          </cell>
          <cell r="J415">
            <v>-4829201</v>
          </cell>
          <cell r="K415">
            <v>-2758108</v>
          </cell>
        </row>
        <row r="417">
          <cell r="F417">
            <v>60967</v>
          </cell>
          <cell r="G417">
            <v>0</v>
          </cell>
          <cell r="H417">
            <v>60967</v>
          </cell>
          <cell r="I417">
            <v>0</v>
          </cell>
          <cell r="J417">
            <v>60967</v>
          </cell>
          <cell r="K417">
            <v>60967</v>
          </cell>
        </row>
        <row r="418">
          <cell r="F418">
            <v>4982753</v>
          </cell>
          <cell r="G418">
            <v>0</v>
          </cell>
          <cell r="H418">
            <v>4982753</v>
          </cell>
          <cell r="I418">
            <v>0</v>
          </cell>
          <cell r="J418">
            <v>4982753</v>
          </cell>
          <cell r="K418">
            <v>4326672</v>
          </cell>
        </row>
        <row r="419">
          <cell r="F419">
            <v>2104934</v>
          </cell>
          <cell r="G419">
            <v>0</v>
          </cell>
          <cell r="H419">
            <v>2104934</v>
          </cell>
          <cell r="I419">
            <v>0</v>
          </cell>
          <cell r="J419">
            <v>2104934</v>
          </cell>
          <cell r="K419">
            <v>1997944</v>
          </cell>
        </row>
        <row r="420">
          <cell r="F420">
            <v>1679451</v>
          </cell>
          <cell r="G420">
            <v>0</v>
          </cell>
          <cell r="H420">
            <v>1679451</v>
          </cell>
          <cell r="I420">
            <v>0</v>
          </cell>
          <cell r="J420">
            <v>1679451</v>
          </cell>
          <cell r="K420">
            <v>1511246</v>
          </cell>
        </row>
        <row r="421">
          <cell r="F421">
            <v>731513</v>
          </cell>
          <cell r="G421">
            <v>0</v>
          </cell>
          <cell r="H421">
            <v>731513</v>
          </cell>
          <cell r="I421">
            <v>0</v>
          </cell>
          <cell r="J421">
            <v>731513</v>
          </cell>
          <cell r="K421">
            <v>692780</v>
          </cell>
        </row>
        <row r="422">
          <cell r="F422">
            <v>910980</v>
          </cell>
          <cell r="G422">
            <v>0</v>
          </cell>
          <cell r="H422">
            <v>910980</v>
          </cell>
          <cell r="I422">
            <v>0</v>
          </cell>
          <cell r="J422">
            <v>910980</v>
          </cell>
          <cell r="K422">
            <v>910980</v>
          </cell>
        </row>
        <row r="423">
          <cell r="F423">
            <v>355046</v>
          </cell>
          <cell r="G423">
            <v>0</v>
          </cell>
          <cell r="H423">
            <v>355046</v>
          </cell>
          <cell r="I423">
            <v>0</v>
          </cell>
          <cell r="J423">
            <v>355046</v>
          </cell>
          <cell r="K423">
            <v>316143</v>
          </cell>
        </row>
        <row r="424">
          <cell r="F424">
            <v>497066</v>
          </cell>
          <cell r="G424">
            <v>0</v>
          </cell>
          <cell r="H424">
            <v>497066</v>
          </cell>
          <cell r="I424">
            <v>0</v>
          </cell>
          <cell r="J424">
            <v>497066</v>
          </cell>
          <cell r="K424">
            <v>453146</v>
          </cell>
        </row>
        <row r="425">
          <cell r="F425">
            <v>610617</v>
          </cell>
          <cell r="G425">
            <v>0</v>
          </cell>
          <cell r="H425">
            <v>610617</v>
          </cell>
          <cell r="I425">
            <v>0</v>
          </cell>
          <cell r="J425">
            <v>610617</v>
          </cell>
          <cell r="K425">
            <v>610617</v>
          </cell>
        </row>
        <row r="426">
          <cell r="F426">
            <v>462524</v>
          </cell>
          <cell r="G426">
            <v>0</v>
          </cell>
          <cell r="H426">
            <v>462524</v>
          </cell>
          <cell r="I426">
            <v>0</v>
          </cell>
          <cell r="J426">
            <v>462524</v>
          </cell>
          <cell r="K426">
            <v>462524</v>
          </cell>
        </row>
        <row r="427">
          <cell r="F427">
            <v>412607</v>
          </cell>
          <cell r="G427">
            <v>0</v>
          </cell>
          <cell r="H427">
            <v>412607</v>
          </cell>
          <cell r="I427">
            <v>0</v>
          </cell>
          <cell r="J427">
            <v>412607</v>
          </cell>
          <cell r="K427">
            <v>412607</v>
          </cell>
        </row>
        <row r="428">
          <cell r="F428">
            <v>1132753</v>
          </cell>
          <cell r="G428">
            <v>0</v>
          </cell>
          <cell r="H428">
            <v>1132753</v>
          </cell>
          <cell r="I428">
            <v>0</v>
          </cell>
          <cell r="J428">
            <v>1132753</v>
          </cell>
          <cell r="K428">
            <v>1066873</v>
          </cell>
        </row>
        <row r="429">
          <cell r="F429">
            <v>393628</v>
          </cell>
          <cell r="G429">
            <v>0</v>
          </cell>
          <cell r="H429">
            <v>393628</v>
          </cell>
          <cell r="I429">
            <v>0</v>
          </cell>
          <cell r="J429">
            <v>393628</v>
          </cell>
          <cell r="K429">
            <v>393628</v>
          </cell>
        </row>
        <row r="430">
          <cell r="F430">
            <v>738503</v>
          </cell>
          <cell r="G430">
            <v>0</v>
          </cell>
          <cell r="H430">
            <v>738503</v>
          </cell>
          <cell r="I430">
            <v>0</v>
          </cell>
          <cell r="J430">
            <v>738503</v>
          </cell>
          <cell r="K430">
            <v>648733</v>
          </cell>
        </row>
        <row r="431">
          <cell r="F431">
            <v>90167</v>
          </cell>
          <cell r="G431">
            <v>0</v>
          </cell>
          <cell r="H431">
            <v>90167</v>
          </cell>
          <cell r="I431">
            <v>0</v>
          </cell>
          <cell r="J431">
            <v>90167</v>
          </cell>
          <cell r="K431">
            <v>90167</v>
          </cell>
        </row>
        <row r="432">
          <cell r="F432">
            <v>285569</v>
          </cell>
          <cell r="G432">
            <v>0</v>
          </cell>
          <cell r="H432">
            <v>285569</v>
          </cell>
          <cell r="I432">
            <v>0</v>
          </cell>
          <cell r="J432">
            <v>285569</v>
          </cell>
          <cell r="K432">
            <v>263609</v>
          </cell>
        </row>
        <row r="433">
          <cell r="F433">
            <v>51041</v>
          </cell>
          <cell r="G433">
            <v>0</v>
          </cell>
          <cell r="H433">
            <v>51041</v>
          </cell>
          <cell r="I433">
            <v>0</v>
          </cell>
          <cell r="J433">
            <v>51041</v>
          </cell>
          <cell r="K433">
            <v>51041</v>
          </cell>
        </row>
        <row r="434">
          <cell r="F434">
            <v>15500119</v>
          </cell>
          <cell r="G434">
            <v>0</v>
          </cell>
          <cell r="H434">
            <v>15500119</v>
          </cell>
          <cell r="I434">
            <v>0</v>
          </cell>
          <cell r="J434">
            <v>15500119</v>
          </cell>
          <cell r="K434">
            <v>14269677</v>
          </cell>
        </row>
        <row r="436">
          <cell r="F436">
            <v>-1119941</v>
          </cell>
          <cell r="G436">
            <v>0</v>
          </cell>
          <cell r="H436">
            <v>-1119941</v>
          </cell>
          <cell r="I436">
            <v>0</v>
          </cell>
          <cell r="J436">
            <v>-1119941</v>
          </cell>
          <cell r="K436">
            <v>-900655</v>
          </cell>
        </row>
        <row r="437">
          <cell r="F437">
            <v>-1119941</v>
          </cell>
          <cell r="G437">
            <v>0</v>
          </cell>
          <cell r="H437">
            <v>-1119941</v>
          </cell>
          <cell r="I437">
            <v>0</v>
          </cell>
          <cell r="J437">
            <v>-1119941</v>
          </cell>
          <cell r="K437">
            <v>-900655</v>
          </cell>
        </row>
        <row r="439"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1">
          <cell r="F441">
            <v>57600</v>
          </cell>
          <cell r="G441">
            <v>0</v>
          </cell>
          <cell r="H441">
            <v>57600</v>
          </cell>
          <cell r="I441">
            <v>0</v>
          </cell>
          <cell r="J441">
            <v>57600</v>
          </cell>
          <cell r="K441">
            <v>57600</v>
          </cell>
        </row>
        <row r="442">
          <cell r="F442">
            <v>262674</v>
          </cell>
          <cell r="G442">
            <v>0</v>
          </cell>
          <cell r="H442">
            <v>262674</v>
          </cell>
          <cell r="I442">
            <v>0</v>
          </cell>
          <cell r="J442">
            <v>262674</v>
          </cell>
          <cell r="K442">
            <v>262674</v>
          </cell>
        </row>
        <row r="443">
          <cell r="F443">
            <v>320274</v>
          </cell>
          <cell r="G443">
            <v>0</v>
          </cell>
          <cell r="H443">
            <v>320274</v>
          </cell>
          <cell r="I443">
            <v>0</v>
          </cell>
          <cell r="J443">
            <v>320274</v>
          </cell>
          <cell r="K443">
            <v>320274</v>
          </cell>
        </row>
        <row r="445">
          <cell r="F445">
            <v>-129000</v>
          </cell>
          <cell r="G445">
            <v>0</v>
          </cell>
          <cell r="H445">
            <v>-129000</v>
          </cell>
          <cell r="I445">
            <v>0</v>
          </cell>
          <cell r="J445">
            <v>-129000</v>
          </cell>
          <cell r="K445">
            <v>-80100</v>
          </cell>
        </row>
        <row r="446">
          <cell r="F446">
            <v>-129000</v>
          </cell>
          <cell r="G446">
            <v>0</v>
          </cell>
          <cell r="H446">
            <v>-129000</v>
          </cell>
          <cell r="I446">
            <v>0</v>
          </cell>
          <cell r="J446">
            <v>-129000</v>
          </cell>
          <cell r="K446">
            <v>-80100</v>
          </cell>
        </row>
        <row r="448"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50">
          <cell r="F450">
            <v>-31263503</v>
          </cell>
          <cell r="G450">
            <v>0</v>
          </cell>
          <cell r="H450">
            <v>-31263503</v>
          </cell>
          <cell r="I450">
            <v>0</v>
          </cell>
          <cell r="J450">
            <v>-31263503</v>
          </cell>
          <cell r="K450">
            <v>-29873102</v>
          </cell>
        </row>
        <row r="451">
          <cell r="F451">
            <v>-12697102</v>
          </cell>
          <cell r="G451">
            <v>0</v>
          </cell>
          <cell r="H451">
            <v>-12697102</v>
          </cell>
          <cell r="I451">
            <v>0</v>
          </cell>
          <cell r="J451">
            <v>-12697102</v>
          </cell>
          <cell r="K451">
            <v>0</v>
          </cell>
        </row>
        <row r="452">
          <cell r="F452">
            <v>6881210</v>
          </cell>
          <cell r="G452">
            <v>0</v>
          </cell>
          <cell r="H452">
            <v>6881210</v>
          </cell>
          <cell r="I452">
            <v>0</v>
          </cell>
          <cell r="J452">
            <v>6881210</v>
          </cell>
          <cell r="K452">
            <v>710788</v>
          </cell>
        </row>
        <row r="453">
          <cell r="F453">
            <v>-37079395</v>
          </cell>
          <cell r="G453">
            <v>0</v>
          </cell>
          <cell r="H453">
            <v>-37079395</v>
          </cell>
          <cell r="I453">
            <v>0</v>
          </cell>
          <cell r="J453">
            <v>-37079395</v>
          </cell>
          <cell r="K453">
            <v>-29162314</v>
          </cell>
        </row>
        <row r="455"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7"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9"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1">
          <cell r="F461">
            <v>-140059527</v>
          </cell>
          <cell r="G461">
            <v>0</v>
          </cell>
          <cell r="H461">
            <v>-140059527</v>
          </cell>
          <cell r="I461">
            <v>0</v>
          </cell>
          <cell r="J461">
            <v>-140059527</v>
          </cell>
          <cell r="K461">
            <v>-129463096</v>
          </cell>
        </row>
        <row r="462">
          <cell r="F462">
            <v>-140059527</v>
          </cell>
          <cell r="G462">
            <v>0</v>
          </cell>
          <cell r="H462">
            <v>-140059527</v>
          </cell>
          <cell r="I462">
            <v>0</v>
          </cell>
          <cell r="J462">
            <v>-140059527</v>
          </cell>
          <cell r="K462">
            <v>-129463096</v>
          </cell>
        </row>
        <row r="464"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6"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8"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1"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4"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6"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9"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1"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-926169</v>
          </cell>
        </row>
        <row r="482">
          <cell r="F482">
            <v>-2606476</v>
          </cell>
          <cell r="G482">
            <v>0</v>
          </cell>
          <cell r="H482">
            <v>-2606476</v>
          </cell>
          <cell r="I482">
            <v>0</v>
          </cell>
          <cell r="J482">
            <v>-2606476</v>
          </cell>
          <cell r="K482">
            <v>-3025894</v>
          </cell>
        </row>
        <row r="483">
          <cell r="F483">
            <v>3275140</v>
          </cell>
          <cell r="G483">
            <v>0</v>
          </cell>
          <cell r="H483">
            <v>3275140</v>
          </cell>
          <cell r="I483">
            <v>0</v>
          </cell>
          <cell r="J483">
            <v>3275140</v>
          </cell>
          <cell r="K483">
            <v>4153740</v>
          </cell>
        </row>
        <row r="484">
          <cell r="F484">
            <v>668664</v>
          </cell>
          <cell r="G484">
            <v>0</v>
          </cell>
          <cell r="H484">
            <v>668664</v>
          </cell>
          <cell r="I484">
            <v>0</v>
          </cell>
          <cell r="J484">
            <v>668664</v>
          </cell>
          <cell r="K484">
            <v>201677</v>
          </cell>
        </row>
        <row r="486"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-2</v>
          </cell>
        </row>
        <row r="487"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-2</v>
          </cell>
        </row>
        <row r="489">
          <cell r="F489">
            <v>390276</v>
          </cell>
          <cell r="G489">
            <v>0</v>
          </cell>
          <cell r="H489">
            <v>390276</v>
          </cell>
          <cell r="I489">
            <v>0</v>
          </cell>
          <cell r="J489">
            <v>390276</v>
          </cell>
          <cell r="K489">
            <v>11992</v>
          </cell>
        </row>
        <row r="490">
          <cell r="F490">
            <v>-47250</v>
          </cell>
          <cell r="G490">
            <v>0</v>
          </cell>
          <cell r="H490">
            <v>-47250</v>
          </cell>
          <cell r="I490">
            <v>0</v>
          </cell>
          <cell r="J490">
            <v>-47250</v>
          </cell>
          <cell r="K490">
            <v>-47250</v>
          </cell>
        </row>
        <row r="491">
          <cell r="F491">
            <v>1960</v>
          </cell>
          <cell r="G491">
            <v>0</v>
          </cell>
          <cell r="H491">
            <v>1960</v>
          </cell>
          <cell r="I491">
            <v>0</v>
          </cell>
          <cell r="J491">
            <v>1960</v>
          </cell>
          <cell r="K491">
            <v>1960</v>
          </cell>
        </row>
        <row r="492">
          <cell r="F492">
            <v>-4940</v>
          </cell>
          <cell r="G492">
            <v>0</v>
          </cell>
          <cell r="H492">
            <v>-4940</v>
          </cell>
          <cell r="I492">
            <v>0</v>
          </cell>
          <cell r="J492">
            <v>-4940</v>
          </cell>
          <cell r="K492">
            <v>-4940</v>
          </cell>
        </row>
        <row r="493"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-2</v>
          </cell>
        </row>
        <row r="494">
          <cell r="F494">
            <v>-11250</v>
          </cell>
          <cell r="G494">
            <v>0</v>
          </cell>
          <cell r="H494">
            <v>-11250</v>
          </cell>
          <cell r="I494">
            <v>0</v>
          </cell>
          <cell r="J494">
            <v>-11250</v>
          </cell>
          <cell r="K494">
            <v>-11250</v>
          </cell>
        </row>
        <row r="495">
          <cell r="F495">
            <v>-28828</v>
          </cell>
          <cell r="G495">
            <v>0</v>
          </cell>
          <cell r="H495">
            <v>-28828</v>
          </cell>
          <cell r="I495">
            <v>0</v>
          </cell>
          <cell r="J495">
            <v>-28828</v>
          </cell>
          <cell r="K495">
            <v>-175217</v>
          </cell>
        </row>
        <row r="496">
          <cell r="F496">
            <v>-399655</v>
          </cell>
          <cell r="G496">
            <v>0</v>
          </cell>
          <cell r="H496">
            <v>-399655</v>
          </cell>
          <cell r="I496">
            <v>0</v>
          </cell>
          <cell r="J496">
            <v>-399655</v>
          </cell>
          <cell r="K496">
            <v>-389013</v>
          </cell>
        </row>
        <row r="497">
          <cell r="F497">
            <v>-128721</v>
          </cell>
          <cell r="G497">
            <v>0</v>
          </cell>
          <cell r="H497">
            <v>-128721</v>
          </cell>
          <cell r="I497">
            <v>0</v>
          </cell>
          <cell r="J497">
            <v>-128721</v>
          </cell>
          <cell r="K497">
            <v>-66826</v>
          </cell>
        </row>
        <row r="498">
          <cell r="F498">
            <v>-13345</v>
          </cell>
          <cell r="G498">
            <v>0</v>
          </cell>
          <cell r="H498">
            <v>-13345</v>
          </cell>
          <cell r="I498">
            <v>0</v>
          </cell>
          <cell r="J498">
            <v>-13345</v>
          </cell>
          <cell r="K498">
            <v>-2207</v>
          </cell>
        </row>
        <row r="499"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32894</v>
          </cell>
        </row>
        <row r="501">
          <cell r="F501">
            <v>675643</v>
          </cell>
          <cell r="G501">
            <v>0</v>
          </cell>
          <cell r="H501">
            <v>675643</v>
          </cell>
          <cell r="I501">
            <v>0</v>
          </cell>
          <cell r="J501">
            <v>675643</v>
          </cell>
          <cell r="K501">
            <v>675643</v>
          </cell>
        </row>
        <row r="502"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F503">
            <v>-438142</v>
          </cell>
          <cell r="G503">
            <v>0</v>
          </cell>
          <cell r="H503">
            <v>-438142</v>
          </cell>
          <cell r="I503">
            <v>0</v>
          </cell>
          <cell r="J503">
            <v>-438142</v>
          </cell>
          <cell r="K503">
            <v>-576060</v>
          </cell>
        </row>
        <row r="504"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</row>
        <row r="505">
          <cell r="F505">
            <v>-729097</v>
          </cell>
          <cell r="G505">
            <v>0</v>
          </cell>
          <cell r="H505">
            <v>-729097</v>
          </cell>
          <cell r="I505">
            <v>0</v>
          </cell>
          <cell r="J505">
            <v>-729097</v>
          </cell>
          <cell r="K505">
            <v>1074</v>
          </cell>
        </row>
        <row r="506">
          <cell r="F506">
            <v>-791570</v>
          </cell>
          <cell r="G506">
            <v>0</v>
          </cell>
          <cell r="H506">
            <v>-791570</v>
          </cell>
          <cell r="I506">
            <v>0</v>
          </cell>
          <cell r="J506">
            <v>-791570</v>
          </cell>
          <cell r="K506">
            <v>0</v>
          </cell>
        </row>
        <row r="507">
          <cell r="F507">
            <v>-1524919</v>
          </cell>
          <cell r="G507">
            <v>0</v>
          </cell>
          <cell r="H507">
            <v>-1524919</v>
          </cell>
          <cell r="I507">
            <v>0</v>
          </cell>
          <cell r="J507">
            <v>-1524919</v>
          </cell>
          <cell r="K507">
            <v>-549202</v>
          </cell>
        </row>
        <row r="509">
          <cell r="F509">
            <v>-126994</v>
          </cell>
          <cell r="G509">
            <v>0</v>
          </cell>
          <cell r="H509">
            <v>-126994</v>
          </cell>
          <cell r="I509">
            <v>0</v>
          </cell>
          <cell r="J509">
            <v>-126994</v>
          </cell>
          <cell r="K509">
            <v>54494</v>
          </cell>
        </row>
        <row r="510"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-800</v>
          </cell>
        </row>
        <row r="511">
          <cell r="F511">
            <v>-576800</v>
          </cell>
          <cell r="G511">
            <v>0</v>
          </cell>
          <cell r="H511">
            <v>-576800</v>
          </cell>
          <cell r="I511">
            <v>0</v>
          </cell>
          <cell r="J511">
            <v>-576800</v>
          </cell>
          <cell r="K511">
            <v>-171600</v>
          </cell>
        </row>
        <row r="512"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F513">
            <v>-14000</v>
          </cell>
          <cell r="G513">
            <v>0</v>
          </cell>
          <cell r="H513">
            <v>-14000</v>
          </cell>
          <cell r="I513">
            <v>0</v>
          </cell>
          <cell r="J513">
            <v>-14000</v>
          </cell>
          <cell r="K513">
            <v>-10000</v>
          </cell>
        </row>
        <row r="514">
          <cell r="F514">
            <v>-12069</v>
          </cell>
          <cell r="G514">
            <v>0</v>
          </cell>
          <cell r="H514">
            <v>-12069</v>
          </cell>
          <cell r="I514">
            <v>0</v>
          </cell>
          <cell r="J514">
            <v>-12069</v>
          </cell>
          <cell r="K514">
            <v>0</v>
          </cell>
        </row>
        <row r="515"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</row>
        <row r="516">
          <cell r="F516">
            <v>-10000</v>
          </cell>
          <cell r="G516">
            <v>0</v>
          </cell>
          <cell r="H516">
            <v>-10000</v>
          </cell>
          <cell r="I516">
            <v>0</v>
          </cell>
          <cell r="J516">
            <v>-10000</v>
          </cell>
          <cell r="K516">
            <v>-1</v>
          </cell>
        </row>
        <row r="517">
          <cell r="F517">
            <v>-6000</v>
          </cell>
          <cell r="G517">
            <v>0</v>
          </cell>
          <cell r="H517">
            <v>-6000</v>
          </cell>
          <cell r="I517">
            <v>0</v>
          </cell>
          <cell r="J517">
            <v>-6000</v>
          </cell>
          <cell r="K517">
            <v>-6000</v>
          </cell>
        </row>
        <row r="518">
          <cell r="F518">
            <v>-73333</v>
          </cell>
          <cell r="G518">
            <v>0</v>
          </cell>
          <cell r="H518">
            <v>-73333</v>
          </cell>
          <cell r="I518">
            <v>0</v>
          </cell>
          <cell r="J518">
            <v>-73333</v>
          </cell>
          <cell r="K518">
            <v>0</v>
          </cell>
        </row>
        <row r="519">
          <cell r="F519">
            <v>-12000</v>
          </cell>
          <cell r="G519">
            <v>0</v>
          </cell>
          <cell r="H519">
            <v>-12000</v>
          </cell>
          <cell r="I519">
            <v>0</v>
          </cell>
          <cell r="J519">
            <v>-12000</v>
          </cell>
          <cell r="K519">
            <v>-12000</v>
          </cell>
        </row>
        <row r="520">
          <cell r="F520">
            <v>-5000</v>
          </cell>
          <cell r="G520">
            <v>0</v>
          </cell>
          <cell r="H520">
            <v>-5000</v>
          </cell>
          <cell r="I520">
            <v>0</v>
          </cell>
          <cell r="J520">
            <v>-5000</v>
          </cell>
          <cell r="K520">
            <v>-5116</v>
          </cell>
        </row>
        <row r="521">
          <cell r="F521">
            <v>-650563</v>
          </cell>
          <cell r="G521">
            <v>0</v>
          </cell>
          <cell r="H521">
            <v>-650563</v>
          </cell>
          <cell r="I521">
            <v>0</v>
          </cell>
          <cell r="J521">
            <v>-650563</v>
          </cell>
          <cell r="K521">
            <v>-480896</v>
          </cell>
        </row>
        <row r="522">
          <cell r="F522">
            <v>-35426</v>
          </cell>
          <cell r="G522">
            <v>0</v>
          </cell>
          <cell r="H522">
            <v>-35426</v>
          </cell>
          <cell r="I522">
            <v>0</v>
          </cell>
          <cell r="J522">
            <v>-35426</v>
          </cell>
          <cell r="K522">
            <v>-90</v>
          </cell>
        </row>
        <row r="523">
          <cell r="F523">
            <v>-5129</v>
          </cell>
          <cell r="G523">
            <v>0</v>
          </cell>
          <cell r="H523">
            <v>-5129</v>
          </cell>
          <cell r="I523">
            <v>0</v>
          </cell>
          <cell r="J523">
            <v>-5129</v>
          </cell>
          <cell r="K523">
            <v>-2597</v>
          </cell>
        </row>
        <row r="524">
          <cell r="F524">
            <v>-1775</v>
          </cell>
          <cell r="G524">
            <v>0</v>
          </cell>
          <cell r="H524">
            <v>-1775</v>
          </cell>
          <cell r="I524">
            <v>0</v>
          </cell>
          <cell r="J524">
            <v>-1775</v>
          </cell>
          <cell r="K524">
            <v>-2162</v>
          </cell>
        </row>
        <row r="525">
          <cell r="F525">
            <v>-2247</v>
          </cell>
          <cell r="G525">
            <v>0</v>
          </cell>
          <cell r="H525">
            <v>-2247</v>
          </cell>
          <cell r="I525">
            <v>0</v>
          </cell>
          <cell r="J525">
            <v>-2247</v>
          </cell>
          <cell r="K525">
            <v>-3191</v>
          </cell>
        </row>
        <row r="526">
          <cell r="F526">
            <v>-2941</v>
          </cell>
          <cell r="G526">
            <v>0</v>
          </cell>
          <cell r="H526">
            <v>-2941</v>
          </cell>
          <cell r="I526">
            <v>0</v>
          </cell>
          <cell r="J526">
            <v>-2941</v>
          </cell>
          <cell r="K526">
            <v>-5312</v>
          </cell>
        </row>
        <row r="527">
          <cell r="F527">
            <v>-7105</v>
          </cell>
          <cell r="G527">
            <v>0</v>
          </cell>
          <cell r="H527">
            <v>-7105</v>
          </cell>
          <cell r="I527">
            <v>0</v>
          </cell>
          <cell r="J527">
            <v>-7105</v>
          </cell>
          <cell r="K527">
            <v>0</v>
          </cell>
        </row>
        <row r="528">
          <cell r="F528">
            <v>-7090</v>
          </cell>
          <cell r="G528">
            <v>0</v>
          </cell>
          <cell r="H528">
            <v>-7090</v>
          </cell>
          <cell r="I528">
            <v>0</v>
          </cell>
          <cell r="J528">
            <v>-7090</v>
          </cell>
          <cell r="K528">
            <v>-11830</v>
          </cell>
        </row>
        <row r="529">
          <cell r="F529">
            <v>-4194</v>
          </cell>
          <cell r="G529">
            <v>0</v>
          </cell>
          <cell r="H529">
            <v>-4194</v>
          </cell>
          <cell r="I529">
            <v>0</v>
          </cell>
          <cell r="J529">
            <v>-4194</v>
          </cell>
          <cell r="K529">
            <v>-11890</v>
          </cell>
        </row>
        <row r="530">
          <cell r="F530">
            <v>-3358</v>
          </cell>
          <cell r="G530">
            <v>0</v>
          </cell>
          <cell r="H530">
            <v>-3358</v>
          </cell>
          <cell r="I530">
            <v>0</v>
          </cell>
          <cell r="J530">
            <v>-3358</v>
          </cell>
          <cell r="K530">
            <v>-3108</v>
          </cell>
        </row>
        <row r="531">
          <cell r="F531">
            <v>-4339</v>
          </cell>
          <cell r="G531">
            <v>0</v>
          </cell>
          <cell r="H531">
            <v>-4339</v>
          </cell>
          <cell r="I531">
            <v>0</v>
          </cell>
          <cell r="J531">
            <v>-4339</v>
          </cell>
          <cell r="K531">
            <v>-6907</v>
          </cell>
        </row>
        <row r="532">
          <cell r="F532">
            <v>-3674</v>
          </cell>
          <cell r="G532">
            <v>0</v>
          </cell>
          <cell r="H532">
            <v>-3674</v>
          </cell>
          <cell r="I532">
            <v>0</v>
          </cell>
          <cell r="J532">
            <v>-3674</v>
          </cell>
          <cell r="K532">
            <v>-3346</v>
          </cell>
        </row>
        <row r="533">
          <cell r="F533">
            <v>-3318</v>
          </cell>
          <cell r="G533">
            <v>0</v>
          </cell>
          <cell r="H533">
            <v>-3318</v>
          </cell>
          <cell r="I533">
            <v>0</v>
          </cell>
          <cell r="J533">
            <v>-3318</v>
          </cell>
          <cell r="K533">
            <v>-9494</v>
          </cell>
        </row>
        <row r="534">
          <cell r="F534">
            <v>-4051</v>
          </cell>
          <cell r="G534">
            <v>0</v>
          </cell>
          <cell r="H534">
            <v>-4051</v>
          </cell>
          <cell r="I534">
            <v>0</v>
          </cell>
          <cell r="J534">
            <v>-4051</v>
          </cell>
          <cell r="K534">
            <v>-3778</v>
          </cell>
        </row>
        <row r="535">
          <cell r="F535">
            <v>-3843</v>
          </cell>
          <cell r="G535">
            <v>0</v>
          </cell>
          <cell r="H535">
            <v>-3843</v>
          </cell>
          <cell r="I535">
            <v>0</v>
          </cell>
          <cell r="J535">
            <v>-3843</v>
          </cell>
          <cell r="K535">
            <v>-2400</v>
          </cell>
        </row>
        <row r="536">
          <cell r="F536">
            <v>-180000</v>
          </cell>
          <cell r="G536">
            <v>0</v>
          </cell>
          <cell r="H536">
            <v>-180000</v>
          </cell>
          <cell r="I536">
            <v>0</v>
          </cell>
          <cell r="J536">
            <v>-180000</v>
          </cell>
          <cell r="K536">
            <v>0</v>
          </cell>
        </row>
        <row r="537">
          <cell r="F537">
            <v>-9800</v>
          </cell>
          <cell r="G537">
            <v>0</v>
          </cell>
          <cell r="H537">
            <v>-9800</v>
          </cell>
          <cell r="I537">
            <v>0</v>
          </cell>
          <cell r="J537">
            <v>-9800</v>
          </cell>
          <cell r="K537">
            <v>0</v>
          </cell>
        </row>
        <row r="538">
          <cell r="F538">
            <v>-694579</v>
          </cell>
          <cell r="G538">
            <v>0</v>
          </cell>
          <cell r="H538">
            <v>-694579</v>
          </cell>
          <cell r="I538">
            <v>0</v>
          </cell>
          <cell r="J538">
            <v>-694579</v>
          </cell>
          <cell r="K538">
            <v>-739112</v>
          </cell>
        </row>
        <row r="539"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-20250</v>
          </cell>
        </row>
        <row r="540"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-27000</v>
          </cell>
        </row>
        <row r="541">
          <cell r="F541">
            <v>-302400</v>
          </cell>
          <cell r="G541">
            <v>0</v>
          </cell>
          <cell r="H541">
            <v>-302400</v>
          </cell>
          <cell r="I541">
            <v>0</v>
          </cell>
          <cell r="J541">
            <v>-302400</v>
          </cell>
          <cell r="K541">
            <v>-298948</v>
          </cell>
        </row>
        <row r="542">
          <cell r="F542">
            <v>-91500</v>
          </cell>
          <cell r="G542">
            <v>0</v>
          </cell>
          <cell r="H542">
            <v>-91500</v>
          </cell>
          <cell r="I542">
            <v>0</v>
          </cell>
          <cell r="J542">
            <v>-91500</v>
          </cell>
          <cell r="K542">
            <v>-45750</v>
          </cell>
        </row>
        <row r="543"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-499</v>
          </cell>
        </row>
        <row r="544"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-245480</v>
          </cell>
        </row>
        <row r="545">
          <cell r="F545">
            <v>-94447</v>
          </cell>
          <cell r="G545">
            <v>0</v>
          </cell>
          <cell r="H545">
            <v>-94447</v>
          </cell>
          <cell r="I545">
            <v>0</v>
          </cell>
          <cell r="J545">
            <v>-94447</v>
          </cell>
          <cell r="K545">
            <v>-237757</v>
          </cell>
        </row>
        <row r="546">
          <cell r="F546">
            <v>-559850</v>
          </cell>
          <cell r="G546">
            <v>0</v>
          </cell>
          <cell r="H546">
            <v>-559850</v>
          </cell>
          <cell r="I546">
            <v>0</v>
          </cell>
          <cell r="J546">
            <v>-559850</v>
          </cell>
          <cell r="K546">
            <v>-386865</v>
          </cell>
        </row>
        <row r="547">
          <cell r="F547">
            <v>-78600</v>
          </cell>
          <cell r="G547">
            <v>0</v>
          </cell>
          <cell r="H547">
            <v>-78600</v>
          </cell>
          <cell r="I547">
            <v>0</v>
          </cell>
          <cell r="J547">
            <v>-78600</v>
          </cell>
          <cell r="K547">
            <v>-260400</v>
          </cell>
        </row>
        <row r="548">
          <cell r="F548">
            <v>-434200</v>
          </cell>
          <cell r="G548">
            <v>0</v>
          </cell>
          <cell r="H548">
            <v>-434200</v>
          </cell>
          <cell r="I548">
            <v>0</v>
          </cell>
          <cell r="J548">
            <v>-434200</v>
          </cell>
          <cell r="K548">
            <v>-244000</v>
          </cell>
        </row>
        <row r="549">
          <cell r="F549">
            <v>-15000</v>
          </cell>
          <cell r="G549">
            <v>0</v>
          </cell>
          <cell r="H549">
            <v>-15000</v>
          </cell>
          <cell r="I549">
            <v>0</v>
          </cell>
          <cell r="J549">
            <v>-15000</v>
          </cell>
          <cell r="K549">
            <v>-30000</v>
          </cell>
        </row>
        <row r="550">
          <cell r="F550">
            <v>-225920</v>
          </cell>
          <cell r="G550">
            <v>0</v>
          </cell>
          <cell r="H550">
            <v>-225920</v>
          </cell>
          <cell r="I550">
            <v>0</v>
          </cell>
          <cell r="J550">
            <v>-225920</v>
          </cell>
          <cell r="K550">
            <v>-225920</v>
          </cell>
        </row>
        <row r="551">
          <cell r="F551">
            <v>-50000</v>
          </cell>
          <cell r="G551">
            <v>0</v>
          </cell>
          <cell r="H551">
            <v>-50000</v>
          </cell>
          <cell r="I551">
            <v>0</v>
          </cell>
          <cell r="J551">
            <v>-50000</v>
          </cell>
          <cell r="K551">
            <v>0</v>
          </cell>
        </row>
        <row r="552">
          <cell r="F552">
            <v>-3241573</v>
          </cell>
          <cell r="G552">
            <v>0</v>
          </cell>
          <cell r="H552">
            <v>-3241573</v>
          </cell>
          <cell r="I552">
            <v>0</v>
          </cell>
          <cell r="J552">
            <v>-3241573</v>
          </cell>
          <cell r="K552">
            <v>-3856316</v>
          </cell>
        </row>
        <row r="553"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F554">
            <v>-70656</v>
          </cell>
          <cell r="G554">
            <v>0</v>
          </cell>
          <cell r="H554">
            <v>-70656</v>
          </cell>
          <cell r="I554">
            <v>0</v>
          </cell>
          <cell r="J554">
            <v>-70656</v>
          </cell>
          <cell r="K554">
            <v>-1</v>
          </cell>
        </row>
        <row r="555">
          <cell r="F555">
            <v>-422</v>
          </cell>
          <cell r="G555">
            <v>0</v>
          </cell>
          <cell r="H555">
            <v>-422</v>
          </cell>
          <cell r="I555">
            <v>0</v>
          </cell>
          <cell r="J555">
            <v>-422</v>
          </cell>
          <cell r="K555">
            <v>0</v>
          </cell>
        </row>
        <row r="556">
          <cell r="F556">
            <v>-4416</v>
          </cell>
          <cell r="G556">
            <v>0</v>
          </cell>
          <cell r="H556">
            <v>-4416</v>
          </cell>
          <cell r="I556">
            <v>0</v>
          </cell>
          <cell r="J556">
            <v>-4416</v>
          </cell>
          <cell r="K556">
            <v>0</v>
          </cell>
        </row>
        <row r="557">
          <cell r="F557">
            <v>-2040</v>
          </cell>
          <cell r="G557">
            <v>0</v>
          </cell>
          <cell r="H557">
            <v>-2040</v>
          </cell>
          <cell r="I557">
            <v>0</v>
          </cell>
          <cell r="J557">
            <v>-2040</v>
          </cell>
          <cell r="K557">
            <v>-2040</v>
          </cell>
        </row>
        <row r="558">
          <cell r="F558">
            <v>-7319</v>
          </cell>
          <cell r="G558">
            <v>0</v>
          </cell>
          <cell r="H558">
            <v>-7319</v>
          </cell>
          <cell r="I558">
            <v>0</v>
          </cell>
          <cell r="J558">
            <v>-7319</v>
          </cell>
          <cell r="K558">
            <v>-4284</v>
          </cell>
        </row>
        <row r="559">
          <cell r="F559">
            <v>-960</v>
          </cell>
          <cell r="G559">
            <v>0</v>
          </cell>
          <cell r="H559">
            <v>-960</v>
          </cell>
          <cell r="I559">
            <v>0</v>
          </cell>
          <cell r="J559">
            <v>-960</v>
          </cell>
          <cell r="K559">
            <v>-960</v>
          </cell>
        </row>
        <row r="560">
          <cell r="F560">
            <v>-4560</v>
          </cell>
          <cell r="G560">
            <v>0</v>
          </cell>
          <cell r="H560">
            <v>-4560</v>
          </cell>
          <cell r="I560">
            <v>0</v>
          </cell>
          <cell r="J560">
            <v>-4560</v>
          </cell>
          <cell r="K560">
            <v>-1920</v>
          </cell>
        </row>
        <row r="561">
          <cell r="F561">
            <v>-768</v>
          </cell>
          <cell r="G561">
            <v>0</v>
          </cell>
          <cell r="H561">
            <v>-768</v>
          </cell>
          <cell r="I561">
            <v>0</v>
          </cell>
          <cell r="J561">
            <v>-768</v>
          </cell>
          <cell r="K561">
            <v>-480</v>
          </cell>
        </row>
        <row r="562">
          <cell r="F562">
            <v>-1938</v>
          </cell>
          <cell r="G562">
            <v>0</v>
          </cell>
          <cell r="H562">
            <v>-1938</v>
          </cell>
          <cell r="I562">
            <v>0</v>
          </cell>
          <cell r="J562">
            <v>-1938</v>
          </cell>
          <cell r="K562">
            <v>0</v>
          </cell>
        </row>
        <row r="563"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F565">
            <v>-2678953</v>
          </cell>
          <cell r="G565">
            <v>0</v>
          </cell>
          <cell r="H565">
            <v>-2678953</v>
          </cell>
          <cell r="I565">
            <v>0</v>
          </cell>
          <cell r="J565">
            <v>-2678953</v>
          </cell>
          <cell r="K565">
            <v>-2419494</v>
          </cell>
        </row>
        <row r="566">
          <cell r="F566">
            <v>-60890</v>
          </cell>
          <cell r="G566">
            <v>0</v>
          </cell>
          <cell r="H566">
            <v>-60890</v>
          </cell>
          <cell r="I566">
            <v>0</v>
          </cell>
          <cell r="J566">
            <v>-60890</v>
          </cell>
          <cell r="K566">
            <v>-58207</v>
          </cell>
        </row>
        <row r="567"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-4500</v>
          </cell>
        </row>
        <row r="570">
          <cell r="F570">
            <v>-47740</v>
          </cell>
          <cell r="G570">
            <v>0</v>
          </cell>
          <cell r="H570">
            <v>-47740</v>
          </cell>
          <cell r="I570">
            <v>0</v>
          </cell>
          <cell r="J570">
            <v>-47740</v>
          </cell>
          <cell r="K570">
            <v>-46030</v>
          </cell>
        </row>
        <row r="571">
          <cell r="F571">
            <v>-240086</v>
          </cell>
          <cell r="G571">
            <v>0</v>
          </cell>
          <cell r="H571">
            <v>-240086</v>
          </cell>
          <cell r="I571">
            <v>0</v>
          </cell>
          <cell r="J571">
            <v>-240086</v>
          </cell>
          <cell r="K571">
            <v>-854713</v>
          </cell>
        </row>
        <row r="572"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-366</v>
          </cell>
        </row>
        <row r="573"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-236250</v>
          </cell>
        </row>
        <row r="574"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-6000</v>
          </cell>
        </row>
        <row r="575"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</row>
        <row r="576"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F578">
            <v>-10673866</v>
          </cell>
          <cell r="G578">
            <v>0</v>
          </cell>
          <cell r="H578">
            <v>-10673866</v>
          </cell>
          <cell r="I578">
            <v>0</v>
          </cell>
          <cell r="J578">
            <v>-10673866</v>
          </cell>
          <cell r="K578">
            <v>-10951566</v>
          </cell>
        </row>
        <row r="580">
          <cell r="F580">
            <v>-6273278</v>
          </cell>
          <cell r="G580">
            <v>0</v>
          </cell>
          <cell r="H580">
            <v>-6273278</v>
          </cell>
          <cell r="I580">
            <v>0</v>
          </cell>
          <cell r="J580">
            <v>-6273278</v>
          </cell>
          <cell r="K580">
            <v>40557815</v>
          </cell>
        </row>
        <row r="581"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6398894</v>
          </cell>
        </row>
        <row r="582"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-52463630</v>
          </cell>
        </row>
        <row r="583">
          <cell r="F583">
            <v>-6273278</v>
          </cell>
          <cell r="G583">
            <v>0</v>
          </cell>
          <cell r="H583">
            <v>-6273278</v>
          </cell>
          <cell r="I583">
            <v>0</v>
          </cell>
          <cell r="J583">
            <v>-6273278</v>
          </cell>
          <cell r="K583">
            <v>-5506921</v>
          </cell>
        </row>
        <row r="585">
          <cell r="F585">
            <v>-2777800</v>
          </cell>
          <cell r="G585">
            <v>0</v>
          </cell>
          <cell r="H585">
            <v>-2777800</v>
          </cell>
          <cell r="I585">
            <v>0</v>
          </cell>
          <cell r="J585">
            <v>-2777800</v>
          </cell>
          <cell r="K585">
            <v>-2746134</v>
          </cell>
        </row>
        <row r="586">
          <cell r="F586">
            <v>-2777800</v>
          </cell>
          <cell r="G586">
            <v>0</v>
          </cell>
          <cell r="H586">
            <v>-2777800</v>
          </cell>
          <cell r="I586">
            <v>0</v>
          </cell>
          <cell r="J586">
            <v>-2777800</v>
          </cell>
          <cell r="K586">
            <v>-2746134</v>
          </cell>
        </row>
        <row r="588">
          <cell r="F588">
            <v>1094395</v>
          </cell>
          <cell r="G588">
            <v>0</v>
          </cell>
          <cell r="H588">
            <v>1094395</v>
          </cell>
          <cell r="I588">
            <v>0</v>
          </cell>
          <cell r="J588">
            <v>1094395</v>
          </cell>
          <cell r="K588">
            <v>1146878</v>
          </cell>
        </row>
        <row r="589"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-52</v>
          </cell>
        </row>
        <row r="590"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30240</v>
          </cell>
        </row>
        <row r="591">
          <cell r="F591">
            <v>-40763</v>
          </cell>
          <cell r="G591">
            <v>0</v>
          </cell>
          <cell r="H591">
            <v>-40763</v>
          </cell>
          <cell r="I591">
            <v>0</v>
          </cell>
          <cell r="J591">
            <v>-40763</v>
          </cell>
          <cell r="K591">
            <v>-31957</v>
          </cell>
        </row>
        <row r="592"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-15</v>
          </cell>
        </row>
        <row r="594"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609</v>
          </cell>
        </row>
        <row r="595">
          <cell r="F595">
            <v>7407</v>
          </cell>
          <cell r="G595">
            <v>0</v>
          </cell>
          <cell r="H595">
            <v>7407</v>
          </cell>
          <cell r="I595">
            <v>0</v>
          </cell>
          <cell r="J595">
            <v>7407</v>
          </cell>
          <cell r="K595">
            <v>7407</v>
          </cell>
        </row>
        <row r="596"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-222</v>
          </cell>
        </row>
        <row r="597"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-53</v>
          </cell>
        </row>
        <row r="598">
          <cell r="F598">
            <v>622587</v>
          </cell>
          <cell r="G598">
            <v>0</v>
          </cell>
          <cell r="H598">
            <v>622587</v>
          </cell>
          <cell r="I598">
            <v>0</v>
          </cell>
          <cell r="J598">
            <v>622587</v>
          </cell>
          <cell r="K598">
            <v>-273932</v>
          </cell>
        </row>
        <row r="599">
          <cell r="F599">
            <v>-153321</v>
          </cell>
          <cell r="G599">
            <v>0</v>
          </cell>
          <cell r="H599">
            <v>-153321</v>
          </cell>
          <cell r="I599">
            <v>0</v>
          </cell>
          <cell r="J599">
            <v>-153321</v>
          </cell>
          <cell r="K599">
            <v>0</v>
          </cell>
        </row>
        <row r="600">
          <cell r="F600">
            <v>91739</v>
          </cell>
          <cell r="G600">
            <v>0</v>
          </cell>
          <cell r="H600">
            <v>91739</v>
          </cell>
          <cell r="I600">
            <v>0</v>
          </cell>
          <cell r="J600">
            <v>91739</v>
          </cell>
          <cell r="K600">
            <v>100218</v>
          </cell>
        </row>
        <row r="601"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-85</v>
          </cell>
        </row>
        <row r="602"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-6328</v>
          </cell>
        </row>
        <row r="603">
          <cell r="F603">
            <v>14424</v>
          </cell>
          <cell r="G603">
            <v>0</v>
          </cell>
          <cell r="H603">
            <v>14424</v>
          </cell>
          <cell r="I603">
            <v>0</v>
          </cell>
          <cell r="J603">
            <v>14424</v>
          </cell>
          <cell r="K603">
            <v>265680</v>
          </cell>
        </row>
        <row r="604"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4</v>
          </cell>
        </row>
        <row r="605"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</row>
        <row r="606"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8</v>
          </cell>
        </row>
        <row r="607"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8913</v>
          </cell>
        </row>
        <row r="610"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-10165</v>
          </cell>
        </row>
        <row r="611">
          <cell r="F611">
            <v>27887</v>
          </cell>
          <cell r="G611">
            <v>0</v>
          </cell>
          <cell r="H611">
            <v>27887</v>
          </cell>
          <cell r="I611">
            <v>0</v>
          </cell>
          <cell r="J611">
            <v>27887</v>
          </cell>
          <cell r="K611">
            <v>102335</v>
          </cell>
        </row>
        <row r="612"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3</v>
          </cell>
        </row>
        <row r="613">
          <cell r="F613">
            <v>48978</v>
          </cell>
          <cell r="G613">
            <v>0</v>
          </cell>
          <cell r="H613">
            <v>48978</v>
          </cell>
          <cell r="I613">
            <v>0</v>
          </cell>
          <cell r="J613">
            <v>48978</v>
          </cell>
          <cell r="K613">
            <v>16828</v>
          </cell>
        </row>
        <row r="614">
          <cell r="F614">
            <v>536320</v>
          </cell>
          <cell r="G614">
            <v>0</v>
          </cell>
          <cell r="H614">
            <v>536320</v>
          </cell>
          <cell r="I614">
            <v>0</v>
          </cell>
          <cell r="J614">
            <v>536320</v>
          </cell>
          <cell r="K614">
            <v>558982</v>
          </cell>
        </row>
        <row r="615">
          <cell r="F615">
            <v>153360</v>
          </cell>
          <cell r="G615">
            <v>0</v>
          </cell>
          <cell r="H615">
            <v>153360</v>
          </cell>
          <cell r="I615">
            <v>0</v>
          </cell>
          <cell r="J615">
            <v>153360</v>
          </cell>
          <cell r="K615">
            <v>51840</v>
          </cell>
        </row>
        <row r="616"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13413</v>
          </cell>
        </row>
        <row r="617">
          <cell r="F617">
            <v>123344</v>
          </cell>
          <cell r="G617">
            <v>0</v>
          </cell>
          <cell r="H617">
            <v>123344</v>
          </cell>
          <cell r="I617">
            <v>0</v>
          </cell>
          <cell r="J617">
            <v>123344</v>
          </cell>
          <cell r="K617">
            <v>145208</v>
          </cell>
        </row>
        <row r="618"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</row>
        <row r="619">
          <cell r="F619">
            <v>21600</v>
          </cell>
          <cell r="G619">
            <v>0</v>
          </cell>
          <cell r="H619">
            <v>21600</v>
          </cell>
          <cell r="I619">
            <v>0</v>
          </cell>
          <cell r="J619">
            <v>21600</v>
          </cell>
          <cell r="K619">
            <v>37</v>
          </cell>
        </row>
        <row r="620"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89</v>
          </cell>
        </row>
        <row r="621"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1</v>
          </cell>
        </row>
        <row r="622"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207792</v>
          </cell>
        </row>
        <row r="623"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37800</v>
          </cell>
        </row>
        <row r="624"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-91</v>
          </cell>
        </row>
        <row r="625">
          <cell r="F625">
            <v>273599</v>
          </cell>
          <cell r="G625">
            <v>0</v>
          </cell>
          <cell r="H625">
            <v>273599</v>
          </cell>
          <cell r="I625">
            <v>0</v>
          </cell>
          <cell r="J625">
            <v>273599</v>
          </cell>
          <cell r="K625">
            <v>161135</v>
          </cell>
        </row>
        <row r="626"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</row>
        <row r="627"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-204</v>
          </cell>
        </row>
        <row r="628"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-553</v>
          </cell>
        </row>
        <row r="630">
          <cell r="F630">
            <v>36000</v>
          </cell>
          <cell r="G630">
            <v>0</v>
          </cell>
          <cell r="H630">
            <v>36000</v>
          </cell>
          <cell r="I630">
            <v>0</v>
          </cell>
          <cell r="J630">
            <v>36000</v>
          </cell>
          <cell r="K630">
            <v>14684</v>
          </cell>
        </row>
        <row r="631"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6096</v>
          </cell>
        </row>
        <row r="632"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40</v>
          </cell>
        </row>
        <row r="633"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118080</v>
          </cell>
        </row>
        <row r="634"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70992</v>
          </cell>
        </row>
        <row r="635"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F636">
            <v>1218</v>
          </cell>
          <cell r="G636">
            <v>0</v>
          </cell>
          <cell r="H636">
            <v>1218</v>
          </cell>
          <cell r="I636">
            <v>0</v>
          </cell>
          <cell r="J636">
            <v>1218</v>
          </cell>
          <cell r="K636">
            <v>0</v>
          </cell>
        </row>
        <row r="637">
          <cell r="F637">
            <v>151036</v>
          </cell>
          <cell r="G637">
            <v>0</v>
          </cell>
          <cell r="H637">
            <v>151036</v>
          </cell>
          <cell r="I637">
            <v>0</v>
          </cell>
          <cell r="J637">
            <v>151036</v>
          </cell>
          <cell r="K637">
            <v>31104</v>
          </cell>
        </row>
        <row r="638"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13197</v>
          </cell>
        </row>
        <row r="639">
          <cell r="F639">
            <v>1218</v>
          </cell>
          <cell r="G639">
            <v>0</v>
          </cell>
          <cell r="H639">
            <v>1218</v>
          </cell>
          <cell r="I639">
            <v>0</v>
          </cell>
          <cell r="J639">
            <v>1218</v>
          </cell>
          <cell r="K639">
            <v>-876</v>
          </cell>
        </row>
        <row r="640"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45748</v>
          </cell>
        </row>
        <row r="641">
          <cell r="F641">
            <v>8160</v>
          </cell>
          <cell r="G641">
            <v>0</v>
          </cell>
          <cell r="H641">
            <v>8160</v>
          </cell>
          <cell r="I641">
            <v>0</v>
          </cell>
          <cell r="J641">
            <v>8160</v>
          </cell>
          <cell r="K641">
            <v>66000</v>
          </cell>
        </row>
        <row r="642"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-814</v>
          </cell>
        </row>
        <row r="643">
          <cell r="F643">
            <v>21921</v>
          </cell>
          <cell r="G643">
            <v>0</v>
          </cell>
          <cell r="H643">
            <v>21921</v>
          </cell>
          <cell r="I643">
            <v>0</v>
          </cell>
          <cell r="J643">
            <v>21921</v>
          </cell>
          <cell r="K643">
            <v>979</v>
          </cell>
        </row>
        <row r="644"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49367</v>
          </cell>
        </row>
        <row r="645"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-17</v>
          </cell>
        </row>
        <row r="646">
          <cell r="F646">
            <v>-11635</v>
          </cell>
          <cell r="G646">
            <v>0</v>
          </cell>
          <cell r="H646">
            <v>-11635</v>
          </cell>
          <cell r="I646">
            <v>0</v>
          </cell>
          <cell r="J646">
            <v>-11635</v>
          </cell>
          <cell r="K646">
            <v>203941</v>
          </cell>
        </row>
        <row r="647"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24000</v>
          </cell>
        </row>
        <row r="648"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28</v>
          </cell>
        </row>
        <row r="649"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3904</v>
          </cell>
        </row>
        <row r="651"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3</v>
          </cell>
        </row>
        <row r="652"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39229</v>
          </cell>
        </row>
        <row r="653"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39615</v>
          </cell>
        </row>
        <row r="654"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-8</v>
          </cell>
        </row>
        <row r="655"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368724</v>
          </cell>
        </row>
        <row r="656"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28084</v>
          </cell>
        </row>
        <row r="657"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14068</v>
          </cell>
        </row>
        <row r="658"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1</v>
          </cell>
        </row>
        <row r="659"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-14</v>
          </cell>
        </row>
        <row r="660"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118950</v>
          </cell>
        </row>
        <row r="661"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-2</v>
          </cell>
        </row>
        <row r="662">
          <cell r="F662">
            <v>-250671</v>
          </cell>
          <cell r="G662">
            <v>0</v>
          </cell>
          <cell r="H662">
            <v>-250671</v>
          </cell>
          <cell r="I662">
            <v>0</v>
          </cell>
          <cell r="J662">
            <v>-250671</v>
          </cell>
          <cell r="K662">
            <v>-45282</v>
          </cell>
        </row>
        <row r="663">
          <cell r="F663">
            <v>-197184</v>
          </cell>
          <cell r="G663">
            <v>0</v>
          </cell>
          <cell r="H663">
            <v>-197184</v>
          </cell>
          <cell r="I663">
            <v>0</v>
          </cell>
          <cell r="J663">
            <v>-197184</v>
          </cell>
          <cell r="K663">
            <v>-76329</v>
          </cell>
        </row>
        <row r="664"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-85569</v>
          </cell>
        </row>
        <row r="665">
          <cell r="F665">
            <v>-237376</v>
          </cell>
          <cell r="G665">
            <v>0</v>
          </cell>
          <cell r="H665">
            <v>-237376</v>
          </cell>
          <cell r="I665">
            <v>0</v>
          </cell>
          <cell r="J665">
            <v>-237376</v>
          </cell>
          <cell r="K665">
            <v>-47468</v>
          </cell>
        </row>
        <row r="666"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5</v>
          </cell>
        </row>
        <row r="667"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328</v>
          </cell>
        </row>
        <row r="668"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42</v>
          </cell>
        </row>
        <row r="669"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-445</v>
          </cell>
        </row>
        <row r="670">
          <cell r="F670">
            <v>-35275</v>
          </cell>
          <cell r="G670">
            <v>0</v>
          </cell>
          <cell r="H670">
            <v>-35275</v>
          </cell>
          <cell r="I670">
            <v>0</v>
          </cell>
          <cell r="J670">
            <v>-35275</v>
          </cell>
          <cell r="K670">
            <v>-4439</v>
          </cell>
        </row>
        <row r="671"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47</v>
          </cell>
        </row>
        <row r="673"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243</v>
          </cell>
        </row>
        <row r="674">
          <cell r="F674">
            <v>-12242</v>
          </cell>
          <cell r="G674">
            <v>0</v>
          </cell>
          <cell r="H674">
            <v>-12242</v>
          </cell>
          <cell r="I674">
            <v>0</v>
          </cell>
          <cell r="J674">
            <v>-12242</v>
          </cell>
          <cell r="K674">
            <v>-20483</v>
          </cell>
        </row>
        <row r="675"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32</v>
          </cell>
        </row>
        <row r="676">
          <cell r="F676">
            <v>-4617</v>
          </cell>
          <cell r="G676">
            <v>0</v>
          </cell>
          <cell r="H676">
            <v>-4617</v>
          </cell>
          <cell r="I676">
            <v>0</v>
          </cell>
          <cell r="J676">
            <v>-4617</v>
          </cell>
          <cell r="K676">
            <v>-8714</v>
          </cell>
        </row>
        <row r="677">
          <cell r="F677">
            <v>-594</v>
          </cell>
          <cell r="G677">
            <v>0</v>
          </cell>
          <cell r="H677">
            <v>-594</v>
          </cell>
          <cell r="I677">
            <v>0</v>
          </cell>
          <cell r="J677">
            <v>-594</v>
          </cell>
          <cell r="K677">
            <v>-3155</v>
          </cell>
        </row>
        <row r="678">
          <cell r="F678">
            <v>-8035</v>
          </cell>
          <cell r="G678">
            <v>0</v>
          </cell>
          <cell r="H678">
            <v>-8035</v>
          </cell>
          <cell r="I678">
            <v>0</v>
          </cell>
          <cell r="J678">
            <v>-8035</v>
          </cell>
          <cell r="K678">
            <v>0</v>
          </cell>
        </row>
        <row r="679"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17</v>
          </cell>
        </row>
        <row r="680"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-4</v>
          </cell>
        </row>
        <row r="681">
          <cell r="F681">
            <v>-36931</v>
          </cell>
          <cell r="G681">
            <v>0</v>
          </cell>
          <cell r="H681">
            <v>-36931</v>
          </cell>
          <cell r="I681">
            <v>0</v>
          </cell>
          <cell r="J681">
            <v>-36931</v>
          </cell>
          <cell r="K681">
            <v>-9604</v>
          </cell>
        </row>
        <row r="682"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22</v>
          </cell>
        </row>
        <row r="683"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21</v>
          </cell>
        </row>
        <row r="684"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2</v>
          </cell>
        </row>
        <row r="685"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-8211</v>
          </cell>
        </row>
        <row r="686">
          <cell r="F686">
            <v>-5523</v>
          </cell>
          <cell r="G686">
            <v>0</v>
          </cell>
          <cell r="H686">
            <v>-5523</v>
          </cell>
          <cell r="I686">
            <v>0</v>
          </cell>
          <cell r="J686">
            <v>-5523</v>
          </cell>
          <cell r="K686">
            <v>-696</v>
          </cell>
        </row>
        <row r="687"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87</v>
          </cell>
        </row>
        <row r="688"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811</v>
          </cell>
        </row>
        <row r="689"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116</v>
          </cell>
        </row>
        <row r="691"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-56</v>
          </cell>
        </row>
        <row r="692">
          <cell r="F692">
            <v>-137858</v>
          </cell>
          <cell r="G692">
            <v>0</v>
          </cell>
          <cell r="H692">
            <v>-137858</v>
          </cell>
          <cell r="I692">
            <v>0</v>
          </cell>
          <cell r="J692">
            <v>-137858</v>
          </cell>
          <cell r="K692">
            <v>-105321</v>
          </cell>
        </row>
        <row r="693">
          <cell r="F693">
            <v>-7393</v>
          </cell>
          <cell r="G693">
            <v>0</v>
          </cell>
          <cell r="H693">
            <v>-7393</v>
          </cell>
          <cell r="I693">
            <v>0</v>
          </cell>
          <cell r="J693">
            <v>-7393</v>
          </cell>
          <cell r="K693">
            <v>-8738</v>
          </cell>
        </row>
        <row r="694"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-1</v>
          </cell>
        </row>
        <row r="695">
          <cell r="F695">
            <v>-5510</v>
          </cell>
          <cell r="G695">
            <v>0</v>
          </cell>
          <cell r="H695">
            <v>-5510</v>
          </cell>
          <cell r="I695">
            <v>0</v>
          </cell>
          <cell r="J695">
            <v>-5510</v>
          </cell>
          <cell r="K695">
            <v>-11609</v>
          </cell>
        </row>
        <row r="696">
          <cell r="F696">
            <v>-3995</v>
          </cell>
          <cell r="G696">
            <v>0</v>
          </cell>
          <cell r="H696">
            <v>-3995</v>
          </cell>
          <cell r="I696">
            <v>0</v>
          </cell>
          <cell r="J696">
            <v>-3995</v>
          </cell>
          <cell r="K696">
            <v>261</v>
          </cell>
        </row>
        <row r="697">
          <cell r="F697">
            <v>-23180</v>
          </cell>
          <cell r="G697">
            <v>0</v>
          </cell>
          <cell r="H697">
            <v>-23180</v>
          </cell>
          <cell r="I697">
            <v>0</v>
          </cell>
          <cell r="J697">
            <v>-23180</v>
          </cell>
          <cell r="K697">
            <v>-16324</v>
          </cell>
        </row>
        <row r="698">
          <cell r="F698">
            <v>-48628</v>
          </cell>
          <cell r="G698">
            <v>0</v>
          </cell>
          <cell r="H698">
            <v>-48628</v>
          </cell>
          <cell r="I698">
            <v>0</v>
          </cell>
          <cell r="J698">
            <v>-48628</v>
          </cell>
          <cell r="K698">
            <v>-17329</v>
          </cell>
        </row>
        <row r="699"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-4812</v>
          </cell>
        </row>
        <row r="700">
          <cell r="F700">
            <v>-110291</v>
          </cell>
          <cell r="G700">
            <v>0</v>
          </cell>
          <cell r="H700">
            <v>-110291</v>
          </cell>
          <cell r="I700">
            <v>0</v>
          </cell>
          <cell r="J700">
            <v>-110291</v>
          </cell>
          <cell r="K700">
            <v>-97572</v>
          </cell>
        </row>
        <row r="701">
          <cell r="F701">
            <v>-83216</v>
          </cell>
          <cell r="G701">
            <v>0</v>
          </cell>
          <cell r="H701">
            <v>-83216</v>
          </cell>
          <cell r="I701">
            <v>0</v>
          </cell>
          <cell r="J701">
            <v>-83216</v>
          </cell>
          <cell r="K701">
            <v>-49229</v>
          </cell>
        </row>
        <row r="702">
          <cell r="F702">
            <v>-114111</v>
          </cell>
          <cell r="G702">
            <v>0</v>
          </cell>
          <cell r="H702">
            <v>-114111</v>
          </cell>
          <cell r="I702">
            <v>0</v>
          </cell>
          <cell r="J702">
            <v>-114111</v>
          </cell>
          <cell r="K702">
            <v>-89871</v>
          </cell>
        </row>
        <row r="703">
          <cell r="F703">
            <v>-19339</v>
          </cell>
          <cell r="G703">
            <v>0</v>
          </cell>
          <cell r="H703">
            <v>-19339</v>
          </cell>
          <cell r="I703">
            <v>0</v>
          </cell>
          <cell r="J703">
            <v>-19339</v>
          </cell>
          <cell r="K703">
            <v>-2247</v>
          </cell>
        </row>
        <row r="704">
          <cell r="F704">
            <v>-15714</v>
          </cell>
          <cell r="G704">
            <v>0</v>
          </cell>
          <cell r="H704">
            <v>-15714</v>
          </cell>
          <cell r="I704">
            <v>0</v>
          </cell>
          <cell r="J704">
            <v>-15714</v>
          </cell>
          <cell r="K704">
            <v>-1847</v>
          </cell>
        </row>
        <row r="705">
          <cell r="F705">
            <v>-44420</v>
          </cell>
          <cell r="G705">
            <v>0</v>
          </cell>
          <cell r="H705">
            <v>-44420</v>
          </cell>
          <cell r="I705">
            <v>0</v>
          </cell>
          <cell r="J705">
            <v>-44420</v>
          </cell>
          <cell r="K705">
            <v>-47465</v>
          </cell>
        </row>
        <row r="706">
          <cell r="F706">
            <v>-18857</v>
          </cell>
          <cell r="G706">
            <v>0</v>
          </cell>
          <cell r="H706">
            <v>-18857</v>
          </cell>
          <cell r="I706">
            <v>0</v>
          </cell>
          <cell r="J706">
            <v>-18857</v>
          </cell>
          <cell r="K706">
            <v>0</v>
          </cell>
        </row>
        <row r="707">
          <cell r="F707">
            <v>-5692</v>
          </cell>
          <cell r="G707">
            <v>0</v>
          </cell>
          <cell r="H707">
            <v>-5692</v>
          </cell>
          <cell r="I707">
            <v>0</v>
          </cell>
          <cell r="J707">
            <v>-5692</v>
          </cell>
          <cell r="K707">
            <v>0</v>
          </cell>
        </row>
        <row r="708">
          <cell r="F708">
            <v>-8732</v>
          </cell>
          <cell r="G708">
            <v>0</v>
          </cell>
          <cell r="H708">
            <v>-8732</v>
          </cell>
          <cell r="I708">
            <v>0</v>
          </cell>
          <cell r="J708">
            <v>-8732</v>
          </cell>
          <cell r="K708">
            <v>0</v>
          </cell>
        </row>
        <row r="709">
          <cell r="F709">
            <v>-31631</v>
          </cell>
          <cell r="G709">
            <v>0</v>
          </cell>
          <cell r="H709">
            <v>-31631</v>
          </cell>
          <cell r="I709">
            <v>0</v>
          </cell>
          <cell r="J709">
            <v>-31631</v>
          </cell>
          <cell r="K709">
            <v>0</v>
          </cell>
        </row>
        <row r="710">
          <cell r="F710">
            <v>-274956</v>
          </cell>
          <cell r="G710">
            <v>0</v>
          </cell>
          <cell r="H710">
            <v>-274956</v>
          </cell>
          <cell r="I710">
            <v>0</v>
          </cell>
          <cell r="J710">
            <v>-274956</v>
          </cell>
          <cell r="K710">
            <v>-182259</v>
          </cell>
        </row>
        <row r="711">
          <cell r="F711">
            <v>-180335</v>
          </cell>
          <cell r="G711">
            <v>0</v>
          </cell>
          <cell r="H711">
            <v>-180335</v>
          </cell>
          <cell r="I711">
            <v>0</v>
          </cell>
          <cell r="J711">
            <v>-180335</v>
          </cell>
          <cell r="K711">
            <v>-93214</v>
          </cell>
        </row>
        <row r="712">
          <cell r="F712">
            <v>-26371</v>
          </cell>
          <cell r="G712">
            <v>0</v>
          </cell>
          <cell r="H712">
            <v>-26371</v>
          </cell>
          <cell r="I712">
            <v>0</v>
          </cell>
          <cell r="J712">
            <v>-26371</v>
          </cell>
          <cell r="K712">
            <v>-114766</v>
          </cell>
        </row>
        <row r="713">
          <cell r="F713">
            <v>-71586</v>
          </cell>
          <cell r="G713">
            <v>0</v>
          </cell>
          <cell r="H713">
            <v>-71586</v>
          </cell>
          <cell r="I713">
            <v>0</v>
          </cell>
          <cell r="J713">
            <v>-71586</v>
          </cell>
          <cell r="K713">
            <v>-47515</v>
          </cell>
        </row>
        <row r="714"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</row>
        <row r="718"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</row>
        <row r="720">
          <cell r="F720">
            <v>-321057</v>
          </cell>
          <cell r="G720">
            <v>0</v>
          </cell>
          <cell r="H720">
            <v>-321057</v>
          </cell>
          <cell r="I720">
            <v>0</v>
          </cell>
          <cell r="J720">
            <v>-321057</v>
          </cell>
          <cell r="K720">
            <v>-85799</v>
          </cell>
        </row>
        <row r="721">
          <cell r="F721">
            <v>-57693</v>
          </cell>
          <cell r="G721">
            <v>0</v>
          </cell>
          <cell r="H721">
            <v>-57693</v>
          </cell>
          <cell r="I721">
            <v>0</v>
          </cell>
          <cell r="J721">
            <v>-57693</v>
          </cell>
          <cell r="K721">
            <v>0</v>
          </cell>
        </row>
        <row r="722">
          <cell r="F722">
            <v>-12820</v>
          </cell>
          <cell r="G722">
            <v>0</v>
          </cell>
          <cell r="H722">
            <v>-12820</v>
          </cell>
          <cell r="I722">
            <v>0</v>
          </cell>
          <cell r="J722">
            <v>-12820</v>
          </cell>
          <cell r="K722">
            <v>-12820</v>
          </cell>
        </row>
        <row r="723">
          <cell r="F723">
            <v>-259300</v>
          </cell>
          <cell r="G723">
            <v>0</v>
          </cell>
          <cell r="H723">
            <v>-259300</v>
          </cell>
          <cell r="I723">
            <v>0</v>
          </cell>
          <cell r="J723">
            <v>-259300</v>
          </cell>
          <cell r="K723">
            <v>-88090</v>
          </cell>
        </row>
        <row r="724"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-12820</v>
          </cell>
        </row>
        <row r="725"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F727">
            <v>-292958</v>
          </cell>
          <cell r="G727">
            <v>0</v>
          </cell>
          <cell r="H727">
            <v>-292958</v>
          </cell>
          <cell r="I727">
            <v>0</v>
          </cell>
          <cell r="J727">
            <v>-292958</v>
          </cell>
          <cell r="K727">
            <v>-217100</v>
          </cell>
        </row>
        <row r="728">
          <cell r="F728">
            <v>-12820</v>
          </cell>
          <cell r="G728">
            <v>0</v>
          </cell>
          <cell r="H728">
            <v>-12820</v>
          </cell>
          <cell r="I728">
            <v>0</v>
          </cell>
          <cell r="J728">
            <v>-12820</v>
          </cell>
          <cell r="K728">
            <v>-22440</v>
          </cell>
        </row>
        <row r="729">
          <cell r="F729">
            <v>-205245</v>
          </cell>
          <cell r="G729">
            <v>0</v>
          </cell>
          <cell r="H729">
            <v>-205245</v>
          </cell>
          <cell r="I729">
            <v>0</v>
          </cell>
          <cell r="J729">
            <v>-205245</v>
          </cell>
          <cell r="K729">
            <v>-141922</v>
          </cell>
        </row>
        <row r="730"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-12820</v>
          </cell>
        </row>
        <row r="733">
          <cell r="F733">
            <v>-97967</v>
          </cell>
          <cell r="G733">
            <v>0</v>
          </cell>
          <cell r="H733">
            <v>-97967</v>
          </cell>
          <cell r="I733">
            <v>0</v>
          </cell>
          <cell r="J733">
            <v>-97967</v>
          </cell>
          <cell r="K733">
            <v>-102369</v>
          </cell>
        </row>
        <row r="734">
          <cell r="F734">
            <v>-63185</v>
          </cell>
          <cell r="G734">
            <v>0</v>
          </cell>
          <cell r="H734">
            <v>-63185</v>
          </cell>
          <cell r="I734">
            <v>0</v>
          </cell>
          <cell r="J734">
            <v>-63185</v>
          </cell>
          <cell r="K734">
            <v>-101793</v>
          </cell>
        </row>
        <row r="735">
          <cell r="F735">
            <v>-171977</v>
          </cell>
          <cell r="G735">
            <v>0</v>
          </cell>
          <cell r="H735">
            <v>-171977</v>
          </cell>
          <cell r="I735">
            <v>0</v>
          </cell>
          <cell r="J735">
            <v>-171977</v>
          </cell>
          <cell r="K735">
            <v>-122439</v>
          </cell>
        </row>
        <row r="736">
          <cell r="F736">
            <v>-45729</v>
          </cell>
          <cell r="G736">
            <v>0</v>
          </cell>
          <cell r="H736">
            <v>-45729</v>
          </cell>
          <cell r="I736">
            <v>0</v>
          </cell>
          <cell r="J736">
            <v>-45729</v>
          </cell>
          <cell r="K736">
            <v>-45435</v>
          </cell>
        </row>
        <row r="737"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F740">
            <v>-29139</v>
          </cell>
          <cell r="G740">
            <v>0</v>
          </cell>
          <cell r="H740">
            <v>-29139</v>
          </cell>
          <cell r="I740">
            <v>0</v>
          </cell>
          <cell r="J740">
            <v>-29139</v>
          </cell>
          <cell r="K740">
            <v>-40757</v>
          </cell>
        </row>
        <row r="741">
          <cell r="F741">
            <v>-232111</v>
          </cell>
          <cell r="G741">
            <v>0</v>
          </cell>
          <cell r="H741">
            <v>-232111</v>
          </cell>
          <cell r="I741">
            <v>0</v>
          </cell>
          <cell r="J741">
            <v>-232111</v>
          </cell>
          <cell r="K741">
            <v>-207656</v>
          </cell>
        </row>
        <row r="742"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F744">
            <v>-63671</v>
          </cell>
          <cell r="G744">
            <v>0</v>
          </cell>
          <cell r="H744">
            <v>-63671</v>
          </cell>
          <cell r="I744">
            <v>0</v>
          </cell>
          <cell r="J744">
            <v>-63671</v>
          </cell>
          <cell r="K744">
            <v>-51357</v>
          </cell>
        </row>
        <row r="745">
          <cell r="F745">
            <v>-251000</v>
          </cell>
          <cell r="G745">
            <v>0</v>
          </cell>
          <cell r="H745">
            <v>-251000</v>
          </cell>
          <cell r="I745">
            <v>0</v>
          </cell>
          <cell r="J745">
            <v>-251000</v>
          </cell>
          <cell r="K745">
            <v>-55395</v>
          </cell>
        </row>
        <row r="746">
          <cell r="F746">
            <v>-144935</v>
          </cell>
          <cell r="G746">
            <v>0</v>
          </cell>
          <cell r="H746">
            <v>-144935</v>
          </cell>
          <cell r="I746">
            <v>0</v>
          </cell>
          <cell r="J746">
            <v>-144935</v>
          </cell>
          <cell r="K746">
            <v>-191352</v>
          </cell>
        </row>
        <row r="747"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-1</v>
          </cell>
        </row>
        <row r="748">
          <cell r="F748">
            <v>-137539</v>
          </cell>
          <cell r="G748">
            <v>0</v>
          </cell>
          <cell r="H748">
            <v>-137539</v>
          </cell>
          <cell r="I748">
            <v>0</v>
          </cell>
          <cell r="J748">
            <v>-137539</v>
          </cell>
          <cell r="K748">
            <v>-64907</v>
          </cell>
        </row>
        <row r="749"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F751">
            <v>-168532</v>
          </cell>
          <cell r="G751">
            <v>0</v>
          </cell>
          <cell r="H751">
            <v>-168532</v>
          </cell>
          <cell r="I751">
            <v>0</v>
          </cell>
          <cell r="J751">
            <v>-168532</v>
          </cell>
          <cell r="K751">
            <v>-82516</v>
          </cell>
        </row>
        <row r="752">
          <cell r="F752">
            <v>-39932</v>
          </cell>
          <cell r="G752">
            <v>0</v>
          </cell>
          <cell r="H752">
            <v>-39932</v>
          </cell>
          <cell r="I752">
            <v>0</v>
          </cell>
          <cell r="J752">
            <v>-39932</v>
          </cell>
          <cell r="K752">
            <v>-53703</v>
          </cell>
        </row>
        <row r="753">
          <cell r="F753">
            <v>-17808</v>
          </cell>
          <cell r="G753">
            <v>0</v>
          </cell>
          <cell r="H753">
            <v>-17808</v>
          </cell>
          <cell r="I753">
            <v>0</v>
          </cell>
          <cell r="J753">
            <v>-17808</v>
          </cell>
          <cell r="K753">
            <v>0</v>
          </cell>
        </row>
        <row r="754">
          <cell r="F754">
            <v>-47631</v>
          </cell>
          <cell r="G754">
            <v>0</v>
          </cell>
          <cell r="H754">
            <v>-47631</v>
          </cell>
          <cell r="I754">
            <v>0</v>
          </cell>
          <cell r="J754">
            <v>-47631</v>
          </cell>
          <cell r="K754">
            <v>-21716</v>
          </cell>
        </row>
        <row r="755"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-58493</v>
          </cell>
        </row>
        <row r="756">
          <cell r="F756">
            <v>-191987</v>
          </cell>
          <cell r="G756">
            <v>0</v>
          </cell>
          <cell r="H756">
            <v>-191987</v>
          </cell>
          <cell r="I756">
            <v>0</v>
          </cell>
          <cell r="J756">
            <v>-191987</v>
          </cell>
          <cell r="K756">
            <v>-163206</v>
          </cell>
        </row>
        <row r="757"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F762">
            <v>-32107</v>
          </cell>
          <cell r="G762">
            <v>0</v>
          </cell>
          <cell r="H762">
            <v>-32107</v>
          </cell>
          <cell r="I762">
            <v>0</v>
          </cell>
          <cell r="J762">
            <v>-32107</v>
          </cell>
          <cell r="K762">
            <v>-64635</v>
          </cell>
        </row>
        <row r="763"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-12115</v>
          </cell>
        </row>
        <row r="764">
          <cell r="F764">
            <v>-51487</v>
          </cell>
          <cell r="G764">
            <v>0</v>
          </cell>
          <cell r="H764">
            <v>-51487</v>
          </cell>
          <cell r="I764">
            <v>0</v>
          </cell>
          <cell r="J764">
            <v>-51487</v>
          </cell>
          <cell r="K764">
            <v>-45628</v>
          </cell>
        </row>
        <row r="765">
          <cell r="F765">
            <v>-128309</v>
          </cell>
          <cell r="G765">
            <v>0</v>
          </cell>
          <cell r="H765">
            <v>-128309</v>
          </cell>
          <cell r="I765">
            <v>0</v>
          </cell>
          <cell r="J765">
            <v>-128309</v>
          </cell>
          <cell r="K765">
            <v>-158355</v>
          </cell>
        </row>
        <row r="766">
          <cell r="F766">
            <v>-94067</v>
          </cell>
          <cell r="G766">
            <v>0</v>
          </cell>
          <cell r="H766">
            <v>-94067</v>
          </cell>
          <cell r="I766">
            <v>0</v>
          </cell>
          <cell r="J766">
            <v>-94067</v>
          </cell>
          <cell r="K766">
            <v>-143857</v>
          </cell>
        </row>
        <row r="767">
          <cell r="F767">
            <v>475584</v>
          </cell>
          <cell r="G767">
            <v>0</v>
          </cell>
          <cell r="H767">
            <v>475584</v>
          </cell>
          <cell r="I767">
            <v>0</v>
          </cell>
          <cell r="J767">
            <v>475584</v>
          </cell>
          <cell r="K767">
            <v>475584</v>
          </cell>
        </row>
        <row r="768">
          <cell r="F768">
            <v>2286256</v>
          </cell>
          <cell r="G768">
            <v>0</v>
          </cell>
          <cell r="H768">
            <v>2286256</v>
          </cell>
          <cell r="I768">
            <v>0</v>
          </cell>
          <cell r="J768">
            <v>2286256</v>
          </cell>
          <cell r="K768">
            <v>2117888</v>
          </cell>
        </row>
        <row r="769">
          <cell r="F769">
            <v>316987</v>
          </cell>
          <cell r="G769">
            <v>0</v>
          </cell>
          <cell r="H769">
            <v>316987</v>
          </cell>
          <cell r="I769">
            <v>0</v>
          </cell>
          <cell r="J769">
            <v>316987</v>
          </cell>
          <cell r="K769">
            <v>316987</v>
          </cell>
        </row>
        <row r="770">
          <cell r="F770">
            <v>4047800</v>
          </cell>
          <cell r="G770">
            <v>0</v>
          </cell>
          <cell r="H770">
            <v>4047800</v>
          </cell>
          <cell r="I770">
            <v>0</v>
          </cell>
          <cell r="J770">
            <v>4047800</v>
          </cell>
          <cell r="K770">
            <v>4047800</v>
          </cell>
        </row>
        <row r="771">
          <cell r="F771">
            <v>2582350</v>
          </cell>
          <cell r="G771">
            <v>0</v>
          </cell>
          <cell r="H771">
            <v>2582350</v>
          </cell>
          <cell r="I771">
            <v>0</v>
          </cell>
          <cell r="J771">
            <v>2582350</v>
          </cell>
          <cell r="K771">
            <v>2627350</v>
          </cell>
        </row>
        <row r="772">
          <cell r="F772">
            <v>946300</v>
          </cell>
          <cell r="G772">
            <v>0</v>
          </cell>
          <cell r="H772">
            <v>946300</v>
          </cell>
          <cell r="I772">
            <v>0</v>
          </cell>
          <cell r="J772">
            <v>946300</v>
          </cell>
          <cell r="K772">
            <v>946300</v>
          </cell>
        </row>
        <row r="773"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-22</v>
          </cell>
        </row>
        <row r="774">
          <cell r="F774">
            <v>1175800</v>
          </cell>
          <cell r="G774">
            <v>0</v>
          </cell>
          <cell r="H774">
            <v>1175800</v>
          </cell>
          <cell r="I774">
            <v>0</v>
          </cell>
          <cell r="J774">
            <v>1175800</v>
          </cell>
          <cell r="K774">
            <v>1175800</v>
          </cell>
        </row>
        <row r="775">
          <cell r="F775">
            <v>100000</v>
          </cell>
          <cell r="G775">
            <v>0</v>
          </cell>
          <cell r="H775">
            <v>100000</v>
          </cell>
          <cell r="I775">
            <v>0</v>
          </cell>
          <cell r="J775">
            <v>100000</v>
          </cell>
          <cell r="K775">
            <v>100000</v>
          </cell>
        </row>
        <row r="776">
          <cell r="F776">
            <v>1852694</v>
          </cell>
          <cell r="G776">
            <v>0</v>
          </cell>
          <cell r="H776">
            <v>1852694</v>
          </cell>
          <cell r="I776">
            <v>0</v>
          </cell>
          <cell r="J776">
            <v>1852694</v>
          </cell>
          <cell r="K776">
            <v>1852694</v>
          </cell>
        </row>
        <row r="777">
          <cell r="F777">
            <v>874100</v>
          </cell>
          <cell r="G777">
            <v>0</v>
          </cell>
          <cell r="H777">
            <v>874100</v>
          </cell>
          <cell r="I777">
            <v>0</v>
          </cell>
          <cell r="J777">
            <v>874100</v>
          </cell>
          <cell r="K777">
            <v>874100</v>
          </cell>
        </row>
        <row r="778">
          <cell r="F778">
            <v>563400</v>
          </cell>
          <cell r="G778">
            <v>0</v>
          </cell>
          <cell r="H778">
            <v>563400</v>
          </cell>
          <cell r="I778">
            <v>0</v>
          </cell>
          <cell r="J778">
            <v>563400</v>
          </cell>
          <cell r="K778">
            <v>563400</v>
          </cell>
        </row>
        <row r="779">
          <cell r="F779">
            <v>13059476</v>
          </cell>
          <cell r="G779">
            <v>0</v>
          </cell>
          <cell r="H779">
            <v>13059476</v>
          </cell>
          <cell r="I779">
            <v>0</v>
          </cell>
          <cell r="J779">
            <v>13059476</v>
          </cell>
          <cell r="K779">
            <v>15304711</v>
          </cell>
        </row>
        <row r="781">
          <cell r="F781">
            <v>-1131219</v>
          </cell>
          <cell r="G781">
            <v>0</v>
          </cell>
          <cell r="H781">
            <v>-1131219</v>
          </cell>
          <cell r="I781">
            <v>0</v>
          </cell>
          <cell r="J781">
            <v>-1131219</v>
          </cell>
          <cell r="K781">
            <v>-1236438</v>
          </cell>
        </row>
        <row r="782"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135789</v>
          </cell>
        </row>
        <row r="783">
          <cell r="F783">
            <v>-1131219</v>
          </cell>
          <cell r="G783">
            <v>0</v>
          </cell>
          <cell r="H783">
            <v>-1131219</v>
          </cell>
          <cell r="I783">
            <v>0</v>
          </cell>
          <cell r="J783">
            <v>-1131219</v>
          </cell>
          <cell r="K783">
            <v>-1100649</v>
          </cell>
        </row>
        <row r="785">
          <cell r="F785">
            <v>-438062</v>
          </cell>
          <cell r="G785">
            <v>0</v>
          </cell>
          <cell r="H785">
            <v>-438062</v>
          </cell>
          <cell r="I785">
            <v>0</v>
          </cell>
          <cell r="J785">
            <v>-438062</v>
          </cell>
          <cell r="K785">
            <v>-62967</v>
          </cell>
        </row>
        <row r="786">
          <cell r="F786">
            <v>-35675</v>
          </cell>
          <cell r="G786">
            <v>0</v>
          </cell>
          <cell r="H786">
            <v>-35675</v>
          </cell>
          <cell r="I786">
            <v>0</v>
          </cell>
          <cell r="J786">
            <v>-35675</v>
          </cell>
          <cell r="K786">
            <v>-40000</v>
          </cell>
        </row>
        <row r="787">
          <cell r="F787">
            <v>-473737</v>
          </cell>
          <cell r="G787">
            <v>0</v>
          </cell>
          <cell r="H787">
            <v>-473737</v>
          </cell>
          <cell r="I787">
            <v>0</v>
          </cell>
          <cell r="J787">
            <v>-473737</v>
          </cell>
          <cell r="K787">
            <v>-102967</v>
          </cell>
        </row>
        <row r="789">
          <cell r="F789">
            <v>-962214</v>
          </cell>
          <cell r="G789">
            <v>0</v>
          </cell>
          <cell r="H789">
            <v>-962214</v>
          </cell>
          <cell r="I789">
            <v>0</v>
          </cell>
          <cell r="J789">
            <v>-962214</v>
          </cell>
          <cell r="K789">
            <v>-719551</v>
          </cell>
        </row>
        <row r="790">
          <cell r="F790">
            <v>-105207</v>
          </cell>
          <cell r="G790">
            <v>0</v>
          </cell>
          <cell r="H790">
            <v>-105207</v>
          </cell>
          <cell r="I790">
            <v>0</v>
          </cell>
          <cell r="J790">
            <v>-105207</v>
          </cell>
          <cell r="K790">
            <v>-114868</v>
          </cell>
        </row>
        <row r="791"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-18900</v>
          </cell>
        </row>
        <row r="792">
          <cell r="F792">
            <v>-1067421</v>
          </cell>
          <cell r="G792">
            <v>0</v>
          </cell>
          <cell r="H792">
            <v>-1067421</v>
          </cell>
          <cell r="I792">
            <v>0</v>
          </cell>
          <cell r="J792">
            <v>-1067421</v>
          </cell>
          <cell r="K792">
            <v>-853319</v>
          </cell>
        </row>
        <row r="794">
          <cell r="F794">
            <v>-54276</v>
          </cell>
          <cell r="G794">
            <v>0</v>
          </cell>
          <cell r="H794">
            <v>-54276</v>
          </cell>
          <cell r="I794">
            <v>0</v>
          </cell>
          <cell r="J794">
            <v>-54276</v>
          </cell>
          <cell r="K794">
            <v>0</v>
          </cell>
        </row>
        <row r="795">
          <cell r="F795">
            <v>-1034253</v>
          </cell>
          <cell r="G795">
            <v>0</v>
          </cell>
          <cell r="H795">
            <v>-1034253</v>
          </cell>
          <cell r="I795">
            <v>0</v>
          </cell>
          <cell r="J795">
            <v>-1034253</v>
          </cell>
          <cell r="K795">
            <v>0</v>
          </cell>
        </row>
        <row r="796">
          <cell r="F796">
            <v>-1088529</v>
          </cell>
          <cell r="G796">
            <v>0</v>
          </cell>
          <cell r="H796">
            <v>-1088529</v>
          </cell>
          <cell r="I796">
            <v>0</v>
          </cell>
          <cell r="J796">
            <v>-1088529</v>
          </cell>
          <cell r="K796">
            <v>0</v>
          </cell>
        </row>
        <row r="798">
          <cell r="F798">
            <v>-275247000</v>
          </cell>
          <cell r="G798">
            <v>0</v>
          </cell>
          <cell r="H798">
            <v>-275247000</v>
          </cell>
          <cell r="I798">
            <v>0</v>
          </cell>
          <cell r="J798">
            <v>-275247000</v>
          </cell>
          <cell r="K798">
            <v>-275247000</v>
          </cell>
        </row>
        <row r="799">
          <cell r="F799">
            <v>-275247000</v>
          </cell>
          <cell r="G799">
            <v>0</v>
          </cell>
          <cell r="H799">
            <v>-275247000</v>
          </cell>
          <cell r="I799">
            <v>0</v>
          </cell>
          <cell r="J799">
            <v>-275247000</v>
          </cell>
          <cell r="K799">
            <v>-275247000</v>
          </cell>
        </row>
        <row r="801">
          <cell r="F801">
            <v>-39321000</v>
          </cell>
          <cell r="G801">
            <v>0</v>
          </cell>
          <cell r="H801">
            <v>-39321000</v>
          </cell>
          <cell r="I801">
            <v>0</v>
          </cell>
          <cell r="J801">
            <v>-39321000</v>
          </cell>
          <cell r="K801">
            <v>-39321000</v>
          </cell>
        </row>
        <row r="802">
          <cell r="F802">
            <v>-39321000</v>
          </cell>
          <cell r="G802">
            <v>0</v>
          </cell>
          <cell r="H802">
            <v>-39321000</v>
          </cell>
          <cell r="I802">
            <v>0</v>
          </cell>
          <cell r="J802">
            <v>-39321000</v>
          </cell>
          <cell r="K802">
            <v>-39321000</v>
          </cell>
        </row>
        <row r="804">
          <cell r="F804">
            <v>-39321000</v>
          </cell>
          <cell r="G804">
            <v>0</v>
          </cell>
          <cell r="H804">
            <v>-39321000</v>
          </cell>
          <cell r="I804">
            <v>0</v>
          </cell>
          <cell r="J804">
            <v>-39321000</v>
          </cell>
          <cell r="K804">
            <v>-39321000</v>
          </cell>
        </row>
        <row r="805">
          <cell r="F805">
            <v>-39321000</v>
          </cell>
          <cell r="G805">
            <v>0</v>
          </cell>
          <cell r="H805">
            <v>-39321000</v>
          </cell>
          <cell r="I805">
            <v>0</v>
          </cell>
          <cell r="J805">
            <v>-39321000</v>
          </cell>
          <cell r="K805">
            <v>-39321000</v>
          </cell>
        </row>
        <row r="807"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</row>
        <row r="810"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2">
          <cell r="F812">
            <v>-19661000</v>
          </cell>
          <cell r="G812">
            <v>0</v>
          </cell>
          <cell r="H812">
            <v>-19661000</v>
          </cell>
          <cell r="I812">
            <v>0</v>
          </cell>
          <cell r="J812">
            <v>-19661000</v>
          </cell>
          <cell r="K812">
            <v>-19661000</v>
          </cell>
        </row>
        <row r="813">
          <cell r="F813">
            <v>-19661000</v>
          </cell>
          <cell r="G813">
            <v>0</v>
          </cell>
          <cell r="H813">
            <v>-19661000</v>
          </cell>
          <cell r="I813">
            <v>0</v>
          </cell>
          <cell r="J813">
            <v>-19661000</v>
          </cell>
          <cell r="K813">
            <v>-19661000</v>
          </cell>
        </row>
        <row r="815">
          <cell r="F815">
            <v>-7864000</v>
          </cell>
          <cell r="G815">
            <v>0</v>
          </cell>
          <cell r="H815">
            <v>-7864000</v>
          </cell>
          <cell r="I815">
            <v>0</v>
          </cell>
          <cell r="J815">
            <v>-7864000</v>
          </cell>
          <cell r="K815">
            <v>-7864000</v>
          </cell>
        </row>
        <row r="816">
          <cell r="F816">
            <v>-7864000</v>
          </cell>
          <cell r="G816">
            <v>0</v>
          </cell>
          <cell r="H816">
            <v>-7864000</v>
          </cell>
          <cell r="I816">
            <v>0</v>
          </cell>
          <cell r="J816">
            <v>-7864000</v>
          </cell>
          <cell r="K816">
            <v>-7864000</v>
          </cell>
        </row>
        <row r="818">
          <cell r="F818">
            <v>-11796000</v>
          </cell>
          <cell r="G818">
            <v>0</v>
          </cell>
          <cell r="H818">
            <v>-11796000</v>
          </cell>
          <cell r="I818">
            <v>0</v>
          </cell>
          <cell r="J818">
            <v>-11796000</v>
          </cell>
          <cell r="K818">
            <v>-11796000</v>
          </cell>
        </row>
        <row r="819">
          <cell r="F819">
            <v>-11796000</v>
          </cell>
          <cell r="G819">
            <v>0</v>
          </cell>
          <cell r="H819">
            <v>-11796000</v>
          </cell>
          <cell r="I819">
            <v>0</v>
          </cell>
          <cell r="J819">
            <v>-11796000</v>
          </cell>
          <cell r="K819">
            <v>-11796000</v>
          </cell>
        </row>
        <row r="821">
          <cell r="F821">
            <v>31707783</v>
          </cell>
          <cell r="G821">
            <v>0</v>
          </cell>
          <cell r="H821">
            <v>31707783</v>
          </cell>
          <cell r="I821">
            <v>0</v>
          </cell>
          <cell r="J821">
            <v>31707783</v>
          </cell>
          <cell r="K821">
            <v>31707783</v>
          </cell>
        </row>
        <row r="822">
          <cell r="F822">
            <v>0</v>
          </cell>
          <cell r="G822">
            <v>0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</row>
        <row r="823">
          <cell r="F823">
            <v>31707783</v>
          </cell>
          <cell r="G823">
            <v>0</v>
          </cell>
          <cell r="H823">
            <v>31707783</v>
          </cell>
          <cell r="I823">
            <v>0</v>
          </cell>
          <cell r="J823">
            <v>31707783</v>
          </cell>
          <cell r="K823">
            <v>31707783</v>
          </cell>
        </row>
        <row r="825">
          <cell r="F825">
            <v>2847</v>
          </cell>
          <cell r="G825">
            <v>0</v>
          </cell>
          <cell r="H825">
            <v>2847</v>
          </cell>
          <cell r="I825">
            <v>0</v>
          </cell>
          <cell r="J825">
            <v>2847</v>
          </cell>
          <cell r="K825">
            <v>2847</v>
          </cell>
        </row>
        <row r="826">
          <cell r="F826">
            <v>9043</v>
          </cell>
          <cell r="G826">
            <v>0</v>
          </cell>
          <cell r="H826">
            <v>9043</v>
          </cell>
          <cell r="I826">
            <v>0</v>
          </cell>
          <cell r="J826">
            <v>9043</v>
          </cell>
          <cell r="K826">
            <v>9043</v>
          </cell>
        </row>
        <row r="827">
          <cell r="F827">
            <v>-252368985</v>
          </cell>
          <cell r="G827">
            <v>0</v>
          </cell>
          <cell r="H827">
            <v>-252368985</v>
          </cell>
          <cell r="I827">
            <v>0</v>
          </cell>
          <cell r="J827">
            <v>-252368985</v>
          </cell>
          <cell r="K827">
            <v>-182535573</v>
          </cell>
        </row>
        <row r="828">
          <cell r="F828">
            <v>-38568706</v>
          </cell>
          <cell r="G828">
            <v>0</v>
          </cell>
          <cell r="H828">
            <v>-38568706</v>
          </cell>
          <cell r="I828">
            <v>0</v>
          </cell>
          <cell r="J828">
            <v>-38568706</v>
          </cell>
          <cell r="K828">
            <v>-32511032</v>
          </cell>
        </row>
        <row r="829">
          <cell r="F829">
            <v>-18905820</v>
          </cell>
          <cell r="G829">
            <v>0</v>
          </cell>
          <cell r="H829">
            <v>-18905820</v>
          </cell>
          <cell r="I829">
            <v>0</v>
          </cell>
          <cell r="J829">
            <v>-18905820</v>
          </cell>
          <cell r="K829">
            <v>-14145921</v>
          </cell>
        </row>
        <row r="830">
          <cell r="F830">
            <v>-226511</v>
          </cell>
          <cell r="G830">
            <v>0</v>
          </cell>
          <cell r="H830">
            <v>-226511</v>
          </cell>
          <cell r="I830">
            <v>0</v>
          </cell>
          <cell r="J830">
            <v>-226511</v>
          </cell>
          <cell r="K830">
            <v>0</v>
          </cell>
        </row>
        <row r="831">
          <cell r="F831">
            <v>-310058132</v>
          </cell>
          <cell r="G831">
            <v>0</v>
          </cell>
          <cell r="H831">
            <v>-310058132</v>
          </cell>
          <cell r="I831">
            <v>0</v>
          </cell>
          <cell r="J831">
            <v>-310058132</v>
          </cell>
          <cell r="K831">
            <v>-229180636</v>
          </cell>
        </row>
        <row r="833">
          <cell r="F833">
            <v>-5061684</v>
          </cell>
          <cell r="G833">
            <v>0</v>
          </cell>
          <cell r="H833">
            <v>-5061684</v>
          </cell>
          <cell r="I833">
            <v>0</v>
          </cell>
          <cell r="J833">
            <v>-5061684</v>
          </cell>
          <cell r="K833">
            <v>-3518427</v>
          </cell>
        </row>
        <row r="834">
          <cell r="F834">
            <v>-8644771</v>
          </cell>
          <cell r="G834">
            <v>0</v>
          </cell>
          <cell r="H834">
            <v>-8644771</v>
          </cell>
          <cell r="I834">
            <v>0</v>
          </cell>
          <cell r="J834">
            <v>-8644771</v>
          </cell>
          <cell r="K834">
            <v>-5587843</v>
          </cell>
        </row>
        <row r="835">
          <cell r="F835">
            <v>-16770618</v>
          </cell>
          <cell r="G835">
            <v>0</v>
          </cell>
          <cell r="H835">
            <v>-16770618</v>
          </cell>
          <cell r="I835">
            <v>0</v>
          </cell>
          <cell r="J835">
            <v>-16770618</v>
          </cell>
          <cell r="K835">
            <v>-12223687</v>
          </cell>
        </row>
        <row r="836">
          <cell r="F836">
            <v>-8819503</v>
          </cell>
          <cell r="G836">
            <v>0</v>
          </cell>
          <cell r="H836">
            <v>-8819503</v>
          </cell>
          <cell r="I836">
            <v>0</v>
          </cell>
          <cell r="J836">
            <v>-8819503</v>
          </cell>
          <cell r="K836">
            <v>-6432993</v>
          </cell>
        </row>
        <row r="837">
          <cell r="F837">
            <v>-1963031</v>
          </cell>
          <cell r="G837">
            <v>0</v>
          </cell>
          <cell r="H837">
            <v>-1963031</v>
          </cell>
          <cell r="I837">
            <v>0</v>
          </cell>
          <cell r="J837">
            <v>-1963031</v>
          </cell>
          <cell r="K837">
            <v>-1722018</v>
          </cell>
        </row>
        <row r="838">
          <cell r="F838">
            <v>-419326</v>
          </cell>
          <cell r="G838">
            <v>0</v>
          </cell>
          <cell r="H838">
            <v>-419326</v>
          </cell>
          <cell r="I838">
            <v>0</v>
          </cell>
          <cell r="J838">
            <v>-419326</v>
          </cell>
          <cell r="K838">
            <v>-299503</v>
          </cell>
        </row>
        <row r="839">
          <cell r="F839">
            <v>-1891833</v>
          </cell>
          <cell r="G839">
            <v>0</v>
          </cell>
          <cell r="H839">
            <v>-1891833</v>
          </cell>
          <cell r="I839">
            <v>0</v>
          </cell>
          <cell r="J839">
            <v>-1891833</v>
          </cell>
          <cell r="K839">
            <v>-804579</v>
          </cell>
        </row>
        <row r="840">
          <cell r="F840">
            <v>-43570766</v>
          </cell>
          <cell r="G840">
            <v>0</v>
          </cell>
          <cell r="H840">
            <v>-43570766</v>
          </cell>
          <cell r="I840">
            <v>0</v>
          </cell>
          <cell r="J840">
            <v>-43570766</v>
          </cell>
          <cell r="K840">
            <v>-30589050</v>
          </cell>
        </row>
        <row r="842">
          <cell r="F842">
            <v>-396135</v>
          </cell>
          <cell r="G842">
            <v>0</v>
          </cell>
          <cell r="H842">
            <v>-396135</v>
          </cell>
          <cell r="I842">
            <v>0</v>
          </cell>
          <cell r="J842">
            <v>-396135</v>
          </cell>
          <cell r="K842">
            <v>-331675</v>
          </cell>
        </row>
        <row r="843">
          <cell r="F843">
            <v>-25304</v>
          </cell>
          <cell r="G843">
            <v>0</v>
          </cell>
          <cell r="H843">
            <v>-25304</v>
          </cell>
          <cell r="I843">
            <v>0</v>
          </cell>
          <cell r="J843">
            <v>-25304</v>
          </cell>
          <cell r="K843">
            <v>-20304</v>
          </cell>
        </row>
        <row r="844">
          <cell r="F844">
            <v>-33660</v>
          </cell>
          <cell r="G844">
            <v>0</v>
          </cell>
          <cell r="H844">
            <v>-33660</v>
          </cell>
          <cell r="I844">
            <v>0</v>
          </cell>
          <cell r="J844">
            <v>-33660</v>
          </cell>
          <cell r="K844">
            <v>-7920</v>
          </cell>
        </row>
        <row r="845">
          <cell r="F845">
            <v>-21539452</v>
          </cell>
          <cell r="G845">
            <v>0</v>
          </cell>
          <cell r="H845">
            <v>-21539452</v>
          </cell>
          <cell r="I845">
            <v>0</v>
          </cell>
          <cell r="J845">
            <v>-21539452</v>
          </cell>
          <cell r="K845">
            <v>-17778657</v>
          </cell>
        </row>
        <row r="846">
          <cell r="F846">
            <v>-97305</v>
          </cell>
          <cell r="G846">
            <v>0</v>
          </cell>
          <cell r="H846">
            <v>-97305</v>
          </cell>
          <cell r="I846">
            <v>0</v>
          </cell>
          <cell r="J846">
            <v>-97305</v>
          </cell>
          <cell r="K846">
            <v>-97305</v>
          </cell>
        </row>
        <row r="847">
          <cell r="F847">
            <v>-431654</v>
          </cell>
          <cell r="G847">
            <v>0</v>
          </cell>
          <cell r="H847">
            <v>-431654</v>
          </cell>
          <cell r="I847">
            <v>0</v>
          </cell>
          <cell r="J847">
            <v>-431654</v>
          </cell>
          <cell r="K847">
            <v>-436061</v>
          </cell>
        </row>
        <row r="848">
          <cell r="F848">
            <v>-22523510</v>
          </cell>
          <cell r="G848">
            <v>0</v>
          </cell>
          <cell r="H848">
            <v>-22523510</v>
          </cell>
          <cell r="I848">
            <v>0</v>
          </cell>
          <cell r="J848">
            <v>-22523510</v>
          </cell>
          <cell r="K848">
            <v>-18671922</v>
          </cell>
        </row>
        <row r="850">
          <cell r="F850">
            <v>-2426683</v>
          </cell>
          <cell r="G850">
            <v>0</v>
          </cell>
          <cell r="H850">
            <v>-2426683</v>
          </cell>
          <cell r="I850">
            <v>0</v>
          </cell>
          <cell r="J850">
            <v>-2426683</v>
          </cell>
          <cell r="K850">
            <v>-1917368</v>
          </cell>
        </row>
        <row r="851">
          <cell r="F851">
            <v>-271569</v>
          </cell>
          <cell r="G851">
            <v>0</v>
          </cell>
          <cell r="H851">
            <v>-271569</v>
          </cell>
          <cell r="I851">
            <v>0</v>
          </cell>
          <cell r="J851">
            <v>-271569</v>
          </cell>
          <cell r="K851">
            <v>0</v>
          </cell>
        </row>
        <row r="852">
          <cell r="F852">
            <v>-352388</v>
          </cell>
          <cell r="G852">
            <v>0</v>
          </cell>
          <cell r="H852">
            <v>-352388</v>
          </cell>
          <cell r="I852">
            <v>0</v>
          </cell>
          <cell r="J852">
            <v>-352388</v>
          </cell>
          <cell r="K852">
            <v>-172829</v>
          </cell>
        </row>
        <row r="853">
          <cell r="F853">
            <v>-173502</v>
          </cell>
          <cell r="G853">
            <v>0</v>
          </cell>
          <cell r="H853">
            <v>-173502</v>
          </cell>
          <cell r="I853">
            <v>0</v>
          </cell>
          <cell r="J853">
            <v>-173502</v>
          </cell>
          <cell r="K853">
            <v>-163394</v>
          </cell>
        </row>
        <row r="854">
          <cell r="F854">
            <v>-3224142</v>
          </cell>
          <cell r="G854">
            <v>0</v>
          </cell>
          <cell r="H854">
            <v>-3224142</v>
          </cell>
          <cell r="I854">
            <v>0</v>
          </cell>
          <cell r="J854">
            <v>-3224142</v>
          </cell>
          <cell r="K854">
            <v>-2253591</v>
          </cell>
        </row>
        <row r="856">
          <cell r="F856">
            <v>-702983</v>
          </cell>
          <cell r="G856">
            <v>0</v>
          </cell>
          <cell r="H856">
            <v>-702983</v>
          </cell>
          <cell r="I856">
            <v>0</v>
          </cell>
          <cell r="J856">
            <v>-702983</v>
          </cell>
          <cell r="K856">
            <v>-1387</v>
          </cell>
        </row>
        <row r="857">
          <cell r="F857">
            <v>-702983</v>
          </cell>
          <cell r="G857">
            <v>0</v>
          </cell>
          <cell r="H857">
            <v>-702983</v>
          </cell>
          <cell r="I857">
            <v>0</v>
          </cell>
          <cell r="J857">
            <v>-702983</v>
          </cell>
          <cell r="K857">
            <v>-1387</v>
          </cell>
        </row>
        <row r="859"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-307</v>
          </cell>
        </row>
        <row r="860">
          <cell r="F860">
            <v>-21127</v>
          </cell>
          <cell r="G860">
            <v>0</v>
          </cell>
          <cell r="H860">
            <v>-21127</v>
          </cell>
          <cell r="I860">
            <v>0</v>
          </cell>
          <cell r="J860">
            <v>-21127</v>
          </cell>
          <cell r="K860">
            <v>-10633</v>
          </cell>
        </row>
        <row r="861">
          <cell r="F861">
            <v>-863</v>
          </cell>
          <cell r="G861">
            <v>0</v>
          </cell>
          <cell r="H861">
            <v>-863</v>
          </cell>
          <cell r="I861">
            <v>0</v>
          </cell>
          <cell r="J861">
            <v>-3.2010449080432447E-65</v>
          </cell>
          <cell r="K861">
            <v>0</v>
          </cell>
        </row>
        <row r="862">
          <cell r="F862">
            <v>-119453</v>
          </cell>
          <cell r="G862">
            <v>0</v>
          </cell>
          <cell r="H862">
            <v>-119453</v>
          </cell>
          <cell r="I862">
            <v>0</v>
          </cell>
          <cell r="J862">
            <v>-119453</v>
          </cell>
          <cell r="K862">
            <v>-115794</v>
          </cell>
        </row>
        <row r="863">
          <cell r="F863">
            <v>-141443</v>
          </cell>
          <cell r="G863">
            <v>0</v>
          </cell>
          <cell r="H863">
            <v>-141443</v>
          </cell>
          <cell r="I863">
            <v>0</v>
          </cell>
          <cell r="J863">
            <v>-141443</v>
          </cell>
          <cell r="K863">
            <v>-127397</v>
          </cell>
        </row>
        <row r="865">
          <cell r="F865">
            <v>-671814</v>
          </cell>
          <cell r="G865">
            <v>0</v>
          </cell>
          <cell r="H865">
            <v>-671814</v>
          </cell>
          <cell r="I865">
            <v>0</v>
          </cell>
          <cell r="J865">
            <v>-671814</v>
          </cell>
          <cell r="K865">
            <v>-442885</v>
          </cell>
        </row>
        <row r="866">
          <cell r="F866">
            <v>-905625</v>
          </cell>
          <cell r="G866">
            <v>0</v>
          </cell>
          <cell r="H866">
            <v>-905625</v>
          </cell>
          <cell r="I866">
            <v>0</v>
          </cell>
          <cell r="J866">
            <v>-905625</v>
          </cell>
          <cell r="K866">
            <v>-519078</v>
          </cell>
        </row>
        <row r="867">
          <cell r="F867">
            <v>-1103430</v>
          </cell>
          <cell r="G867">
            <v>0</v>
          </cell>
          <cell r="H867">
            <v>-1103430</v>
          </cell>
          <cell r="I867">
            <v>0</v>
          </cell>
          <cell r="J867">
            <v>-1103430</v>
          </cell>
          <cell r="K867">
            <v>-804544</v>
          </cell>
        </row>
        <row r="868">
          <cell r="F868">
            <v>-650000</v>
          </cell>
          <cell r="G868">
            <v>0</v>
          </cell>
          <cell r="H868">
            <v>-650000</v>
          </cell>
          <cell r="I868">
            <v>0</v>
          </cell>
          <cell r="J868">
            <v>-650000</v>
          </cell>
          <cell r="K868">
            <v>-480544</v>
          </cell>
        </row>
        <row r="869">
          <cell r="F869">
            <v>-3054137</v>
          </cell>
          <cell r="G869">
            <v>0</v>
          </cell>
          <cell r="H869">
            <v>-3054137</v>
          </cell>
          <cell r="I869">
            <v>0</v>
          </cell>
          <cell r="J869">
            <v>-3054137</v>
          </cell>
          <cell r="K869">
            <v>-1853956</v>
          </cell>
        </row>
        <row r="870">
          <cell r="F870">
            <v>-884433</v>
          </cell>
          <cell r="G870">
            <v>0</v>
          </cell>
          <cell r="H870">
            <v>-884433</v>
          </cell>
          <cell r="I870">
            <v>0</v>
          </cell>
          <cell r="J870">
            <v>-884433</v>
          </cell>
          <cell r="K870">
            <v>-516631</v>
          </cell>
        </row>
        <row r="871">
          <cell r="F871">
            <v>-707729</v>
          </cell>
          <cell r="G871">
            <v>0</v>
          </cell>
          <cell r="H871">
            <v>-707729</v>
          </cell>
          <cell r="I871">
            <v>0</v>
          </cell>
          <cell r="J871">
            <v>-707729</v>
          </cell>
          <cell r="K871">
            <v>-482983</v>
          </cell>
        </row>
        <row r="872">
          <cell r="F872">
            <v>-657724</v>
          </cell>
          <cell r="G872">
            <v>0</v>
          </cell>
          <cell r="H872">
            <v>-657724</v>
          </cell>
          <cell r="I872">
            <v>0</v>
          </cell>
          <cell r="J872">
            <v>-657724</v>
          </cell>
          <cell r="K872">
            <v>-340022</v>
          </cell>
        </row>
        <row r="873">
          <cell r="F873">
            <v>-8634892</v>
          </cell>
          <cell r="G873">
            <v>0</v>
          </cell>
          <cell r="H873">
            <v>-8634892</v>
          </cell>
          <cell r="I873">
            <v>0</v>
          </cell>
          <cell r="J873">
            <v>-8634892</v>
          </cell>
          <cell r="K873">
            <v>-5440643</v>
          </cell>
        </row>
        <row r="875">
          <cell r="F875">
            <v>-1476473</v>
          </cell>
          <cell r="G875">
            <v>0</v>
          </cell>
          <cell r="H875">
            <v>-1476473</v>
          </cell>
          <cell r="I875">
            <v>0</v>
          </cell>
          <cell r="J875">
            <v>-1476473</v>
          </cell>
          <cell r="K875">
            <v>-612117</v>
          </cell>
        </row>
        <row r="876">
          <cell r="F876">
            <v>-1476473</v>
          </cell>
          <cell r="G876">
            <v>0</v>
          </cell>
          <cell r="H876">
            <v>-1476473</v>
          </cell>
          <cell r="I876">
            <v>0</v>
          </cell>
          <cell r="J876">
            <v>-1476473</v>
          </cell>
          <cell r="K876">
            <v>-612117</v>
          </cell>
        </row>
        <row r="878">
          <cell r="F878">
            <v>-109773</v>
          </cell>
          <cell r="G878">
            <v>0</v>
          </cell>
          <cell r="H878">
            <v>-109773</v>
          </cell>
          <cell r="I878">
            <v>0</v>
          </cell>
          <cell r="J878">
            <v>-109773</v>
          </cell>
          <cell r="K878">
            <v>-66236</v>
          </cell>
        </row>
        <row r="879">
          <cell r="F879">
            <v>-109773</v>
          </cell>
          <cell r="G879">
            <v>0</v>
          </cell>
          <cell r="H879">
            <v>-109773</v>
          </cell>
          <cell r="I879">
            <v>0</v>
          </cell>
          <cell r="J879">
            <v>-109773</v>
          </cell>
          <cell r="K879">
            <v>-66236</v>
          </cell>
        </row>
        <row r="881"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3">
          <cell r="F883">
            <v>59333066</v>
          </cell>
          <cell r="G883">
            <v>0</v>
          </cell>
          <cell r="H883">
            <v>59333066</v>
          </cell>
          <cell r="I883">
            <v>0</v>
          </cell>
          <cell r="J883">
            <v>59333066</v>
          </cell>
          <cell r="K883">
            <v>48736635</v>
          </cell>
        </row>
        <row r="884">
          <cell r="F884">
            <v>6238747</v>
          </cell>
          <cell r="G884">
            <v>0</v>
          </cell>
          <cell r="H884">
            <v>6238747</v>
          </cell>
          <cell r="I884">
            <v>0</v>
          </cell>
          <cell r="J884">
            <v>6238747</v>
          </cell>
          <cell r="K884">
            <v>4848346</v>
          </cell>
        </row>
        <row r="885">
          <cell r="F885">
            <v>-3203646</v>
          </cell>
          <cell r="G885">
            <v>0</v>
          </cell>
          <cell r="H885">
            <v>-3203646</v>
          </cell>
          <cell r="I885">
            <v>0</v>
          </cell>
          <cell r="J885">
            <v>-3203646</v>
          </cell>
          <cell r="K885">
            <v>-12697102</v>
          </cell>
        </row>
        <row r="886">
          <cell r="F886">
            <v>5815892</v>
          </cell>
          <cell r="G886">
            <v>0</v>
          </cell>
          <cell r="H886">
            <v>5815892</v>
          </cell>
          <cell r="I886">
            <v>0</v>
          </cell>
          <cell r="J886">
            <v>5815892</v>
          </cell>
          <cell r="K886">
            <v>11986314</v>
          </cell>
        </row>
        <row r="887">
          <cell r="F887">
            <v>68184059</v>
          </cell>
          <cell r="G887">
            <v>0</v>
          </cell>
          <cell r="H887">
            <v>68184059</v>
          </cell>
          <cell r="I887">
            <v>0</v>
          </cell>
          <cell r="J887">
            <v>68184059</v>
          </cell>
          <cell r="K887">
            <v>52874193</v>
          </cell>
        </row>
        <row r="889">
          <cell r="F889">
            <v>12697102</v>
          </cell>
          <cell r="G889">
            <v>0</v>
          </cell>
          <cell r="H889">
            <v>12697102</v>
          </cell>
          <cell r="I889">
            <v>0</v>
          </cell>
          <cell r="J889">
            <v>12697102</v>
          </cell>
          <cell r="K889">
            <v>0</v>
          </cell>
        </row>
        <row r="890">
          <cell r="F890">
            <v>12697102</v>
          </cell>
          <cell r="G890">
            <v>0</v>
          </cell>
          <cell r="H890">
            <v>12697102</v>
          </cell>
          <cell r="I890">
            <v>0</v>
          </cell>
          <cell r="J890">
            <v>12697102</v>
          </cell>
          <cell r="K890">
            <v>0</v>
          </cell>
        </row>
        <row r="892">
          <cell r="F892">
            <v>10917357</v>
          </cell>
          <cell r="G892">
            <v>0</v>
          </cell>
          <cell r="H892">
            <v>10917357</v>
          </cell>
          <cell r="I892">
            <v>0</v>
          </cell>
          <cell r="J892">
            <v>10917357</v>
          </cell>
          <cell r="K892">
            <v>8763187</v>
          </cell>
        </row>
        <row r="893">
          <cell r="F893">
            <v>4194365</v>
          </cell>
          <cell r="G893">
            <v>0</v>
          </cell>
          <cell r="H893">
            <v>4194365</v>
          </cell>
          <cell r="I893">
            <v>0</v>
          </cell>
          <cell r="J893">
            <v>4194365</v>
          </cell>
          <cell r="K893">
            <v>3152659</v>
          </cell>
        </row>
        <row r="894">
          <cell r="F894">
            <v>15111722</v>
          </cell>
          <cell r="G894">
            <v>0</v>
          </cell>
          <cell r="H894">
            <v>15111722</v>
          </cell>
          <cell r="I894">
            <v>0</v>
          </cell>
          <cell r="J894">
            <v>15111722</v>
          </cell>
          <cell r="K894">
            <v>11915846</v>
          </cell>
        </row>
        <row r="896">
          <cell r="F896">
            <v>12292681</v>
          </cell>
          <cell r="G896">
            <v>0</v>
          </cell>
          <cell r="H896">
            <v>12292681</v>
          </cell>
          <cell r="I896">
            <v>0</v>
          </cell>
          <cell r="J896">
            <v>12292681</v>
          </cell>
          <cell r="K896">
            <v>8848221</v>
          </cell>
        </row>
        <row r="897">
          <cell r="F897">
            <v>5074970</v>
          </cell>
          <cell r="G897">
            <v>0</v>
          </cell>
          <cell r="H897">
            <v>5074970</v>
          </cell>
          <cell r="I897">
            <v>0</v>
          </cell>
          <cell r="J897">
            <v>5074970</v>
          </cell>
          <cell r="K897">
            <v>3734986</v>
          </cell>
        </row>
        <row r="898">
          <cell r="F898">
            <v>3381490</v>
          </cell>
          <cell r="G898">
            <v>0</v>
          </cell>
          <cell r="H898">
            <v>3381490</v>
          </cell>
          <cell r="I898">
            <v>0</v>
          </cell>
          <cell r="J898">
            <v>3381490</v>
          </cell>
          <cell r="K898">
            <v>2439689</v>
          </cell>
        </row>
        <row r="899">
          <cell r="F899">
            <v>3385104</v>
          </cell>
          <cell r="G899">
            <v>0</v>
          </cell>
          <cell r="H899">
            <v>3385104</v>
          </cell>
          <cell r="I899">
            <v>0</v>
          </cell>
          <cell r="J899">
            <v>3385104</v>
          </cell>
          <cell r="K899">
            <v>2160123</v>
          </cell>
        </row>
        <row r="900">
          <cell r="F900">
            <v>2915520</v>
          </cell>
          <cell r="G900">
            <v>0</v>
          </cell>
          <cell r="H900">
            <v>2915520</v>
          </cell>
          <cell r="I900">
            <v>0</v>
          </cell>
          <cell r="J900">
            <v>2915520</v>
          </cell>
          <cell r="K900">
            <v>1954227</v>
          </cell>
        </row>
        <row r="901">
          <cell r="F901">
            <v>1855474</v>
          </cell>
          <cell r="G901">
            <v>0</v>
          </cell>
          <cell r="H901">
            <v>1855474</v>
          </cell>
          <cell r="I901">
            <v>0</v>
          </cell>
          <cell r="J901">
            <v>1855474</v>
          </cell>
          <cell r="K901">
            <v>1285252</v>
          </cell>
        </row>
        <row r="902">
          <cell r="F902">
            <v>2159266</v>
          </cell>
          <cell r="G902">
            <v>0</v>
          </cell>
          <cell r="H902">
            <v>2159266</v>
          </cell>
          <cell r="I902">
            <v>0</v>
          </cell>
          <cell r="J902">
            <v>2159266</v>
          </cell>
          <cell r="K902">
            <v>1541738</v>
          </cell>
        </row>
        <row r="903">
          <cell r="F903">
            <v>1302737</v>
          </cell>
          <cell r="G903">
            <v>0</v>
          </cell>
          <cell r="H903">
            <v>1302737</v>
          </cell>
          <cell r="I903">
            <v>0</v>
          </cell>
          <cell r="J903">
            <v>1302737</v>
          </cell>
          <cell r="K903">
            <v>928688</v>
          </cell>
        </row>
        <row r="904">
          <cell r="F904">
            <v>765878</v>
          </cell>
          <cell r="G904">
            <v>0</v>
          </cell>
          <cell r="H904">
            <v>765878</v>
          </cell>
          <cell r="I904">
            <v>0</v>
          </cell>
          <cell r="J904">
            <v>765878</v>
          </cell>
          <cell r="K904">
            <v>528156</v>
          </cell>
        </row>
        <row r="905">
          <cell r="F905">
            <v>1053260</v>
          </cell>
          <cell r="G905">
            <v>0</v>
          </cell>
          <cell r="H905">
            <v>1053260</v>
          </cell>
          <cell r="I905">
            <v>0</v>
          </cell>
          <cell r="J905">
            <v>1053260</v>
          </cell>
          <cell r="K905">
            <v>683103</v>
          </cell>
        </row>
        <row r="906">
          <cell r="F906">
            <v>927592</v>
          </cell>
          <cell r="G906">
            <v>0</v>
          </cell>
          <cell r="H906">
            <v>927592</v>
          </cell>
          <cell r="I906">
            <v>0</v>
          </cell>
          <cell r="J906">
            <v>927592</v>
          </cell>
          <cell r="K906">
            <v>661139</v>
          </cell>
        </row>
        <row r="907">
          <cell r="F907">
            <v>1310312</v>
          </cell>
          <cell r="G907">
            <v>0</v>
          </cell>
          <cell r="H907">
            <v>1310312</v>
          </cell>
          <cell r="I907">
            <v>0</v>
          </cell>
          <cell r="J907">
            <v>1310312</v>
          </cell>
          <cell r="K907">
            <v>980023</v>
          </cell>
        </row>
        <row r="908">
          <cell r="F908">
            <v>141540</v>
          </cell>
          <cell r="G908">
            <v>0</v>
          </cell>
          <cell r="H908">
            <v>141540</v>
          </cell>
          <cell r="I908">
            <v>0</v>
          </cell>
          <cell r="J908">
            <v>141540</v>
          </cell>
          <cell r="K908">
            <v>141540</v>
          </cell>
        </row>
        <row r="909">
          <cell r="F909">
            <v>653890</v>
          </cell>
          <cell r="G909">
            <v>0</v>
          </cell>
          <cell r="H909">
            <v>653890</v>
          </cell>
          <cell r="I909">
            <v>0</v>
          </cell>
          <cell r="J909">
            <v>653890</v>
          </cell>
          <cell r="K909">
            <v>653890</v>
          </cell>
        </row>
        <row r="910">
          <cell r="F910">
            <v>325407</v>
          </cell>
          <cell r="G910">
            <v>0</v>
          </cell>
          <cell r="H910">
            <v>325407</v>
          </cell>
          <cell r="I910">
            <v>0</v>
          </cell>
          <cell r="J910">
            <v>325407</v>
          </cell>
          <cell r="K910">
            <v>325407</v>
          </cell>
        </row>
        <row r="911">
          <cell r="F911">
            <v>3813630</v>
          </cell>
          <cell r="G911">
            <v>0</v>
          </cell>
          <cell r="H911">
            <v>3813630</v>
          </cell>
          <cell r="I911">
            <v>0</v>
          </cell>
          <cell r="J911">
            <v>3813630</v>
          </cell>
          <cell r="K911">
            <v>3207832</v>
          </cell>
        </row>
        <row r="912">
          <cell r="F912">
            <v>5531761</v>
          </cell>
          <cell r="G912">
            <v>0</v>
          </cell>
          <cell r="H912">
            <v>5531761</v>
          </cell>
          <cell r="I912">
            <v>0</v>
          </cell>
          <cell r="J912">
            <v>5531761</v>
          </cell>
          <cell r="K912">
            <v>5531761</v>
          </cell>
        </row>
        <row r="913">
          <cell r="F913">
            <v>22631</v>
          </cell>
          <cell r="G913">
            <v>0</v>
          </cell>
          <cell r="H913">
            <v>22631</v>
          </cell>
          <cell r="I913">
            <v>0</v>
          </cell>
          <cell r="J913">
            <v>22631</v>
          </cell>
          <cell r="K913">
            <v>0</v>
          </cell>
        </row>
        <row r="914">
          <cell r="F914">
            <v>46913143</v>
          </cell>
          <cell r="G914">
            <v>0</v>
          </cell>
          <cell r="H914">
            <v>46913143</v>
          </cell>
          <cell r="I914">
            <v>0</v>
          </cell>
          <cell r="J914">
            <v>46913143</v>
          </cell>
          <cell r="K914">
            <v>35605775</v>
          </cell>
        </row>
        <row r="916">
          <cell r="F916">
            <v>4839630</v>
          </cell>
          <cell r="G916">
            <v>0</v>
          </cell>
          <cell r="H916">
            <v>4839630</v>
          </cell>
          <cell r="I916">
            <v>0</v>
          </cell>
          <cell r="J916">
            <v>4839630</v>
          </cell>
          <cell r="K916">
            <v>1381632</v>
          </cell>
        </row>
        <row r="917">
          <cell r="F917">
            <v>1421208</v>
          </cell>
          <cell r="G917">
            <v>0</v>
          </cell>
          <cell r="H917">
            <v>1421208</v>
          </cell>
          <cell r="I917">
            <v>0</v>
          </cell>
          <cell r="J917">
            <v>1421208</v>
          </cell>
          <cell r="K917">
            <v>320426</v>
          </cell>
        </row>
        <row r="918">
          <cell r="F918">
            <v>2287551</v>
          </cell>
          <cell r="G918">
            <v>0</v>
          </cell>
          <cell r="H918">
            <v>2287551</v>
          </cell>
          <cell r="I918">
            <v>0</v>
          </cell>
          <cell r="J918">
            <v>2287551</v>
          </cell>
          <cell r="K918">
            <v>779677</v>
          </cell>
        </row>
        <row r="919">
          <cell r="F919">
            <v>2019264</v>
          </cell>
          <cell r="G919">
            <v>0</v>
          </cell>
          <cell r="H919">
            <v>2019264</v>
          </cell>
          <cell r="I919">
            <v>0</v>
          </cell>
          <cell r="J919">
            <v>2019264</v>
          </cell>
          <cell r="K919">
            <v>624420</v>
          </cell>
        </row>
        <row r="920">
          <cell r="F920">
            <v>393078</v>
          </cell>
          <cell r="G920">
            <v>0</v>
          </cell>
          <cell r="H920">
            <v>393078</v>
          </cell>
          <cell r="I920">
            <v>0</v>
          </cell>
          <cell r="J920">
            <v>393078</v>
          </cell>
          <cell r="K920">
            <v>94934</v>
          </cell>
        </row>
        <row r="921">
          <cell r="F921">
            <v>792214</v>
          </cell>
          <cell r="G921">
            <v>0</v>
          </cell>
          <cell r="H921">
            <v>792214</v>
          </cell>
          <cell r="I921">
            <v>0</v>
          </cell>
          <cell r="J921">
            <v>792214</v>
          </cell>
          <cell r="K921">
            <v>203150</v>
          </cell>
        </row>
        <row r="922">
          <cell r="F922">
            <v>1064941</v>
          </cell>
          <cell r="G922">
            <v>0</v>
          </cell>
          <cell r="H922">
            <v>1064941</v>
          </cell>
          <cell r="I922">
            <v>0</v>
          </cell>
          <cell r="J922">
            <v>1064941</v>
          </cell>
          <cell r="K922">
            <v>450504</v>
          </cell>
        </row>
        <row r="923">
          <cell r="F923">
            <v>746306</v>
          </cell>
          <cell r="G923">
            <v>0</v>
          </cell>
          <cell r="H923">
            <v>746306</v>
          </cell>
          <cell r="I923">
            <v>0</v>
          </cell>
          <cell r="J923">
            <v>746306</v>
          </cell>
          <cell r="K923">
            <v>253454</v>
          </cell>
        </row>
        <row r="924">
          <cell r="F924">
            <v>421153</v>
          </cell>
          <cell r="G924">
            <v>0</v>
          </cell>
          <cell r="H924">
            <v>421153</v>
          </cell>
          <cell r="I924">
            <v>0</v>
          </cell>
          <cell r="J924">
            <v>421153</v>
          </cell>
          <cell r="K924">
            <v>105234</v>
          </cell>
        </row>
        <row r="925">
          <cell r="F925">
            <v>800374</v>
          </cell>
          <cell r="G925">
            <v>0</v>
          </cell>
          <cell r="H925">
            <v>800374</v>
          </cell>
          <cell r="I925">
            <v>0</v>
          </cell>
          <cell r="J925">
            <v>800374</v>
          </cell>
          <cell r="K925">
            <v>137898</v>
          </cell>
        </row>
        <row r="926">
          <cell r="F926">
            <v>244366</v>
          </cell>
          <cell r="G926">
            <v>0</v>
          </cell>
          <cell r="H926">
            <v>244366</v>
          </cell>
          <cell r="I926">
            <v>0</v>
          </cell>
          <cell r="J926">
            <v>244366</v>
          </cell>
          <cell r="K926">
            <v>67606</v>
          </cell>
        </row>
        <row r="927">
          <cell r="F927">
            <v>664756</v>
          </cell>
          <cell r="G927">
            <v>0</v>
          </cell>
          <cell r="H927">
            <v>664756</v>
          </cell>
          <cell r="I927">
            <v>0</v>
          </cell>
          <cell r="J927">
            <v>664756</v>
          </cell>
          <cell r="K927">
            <v>265281</v>
          </cell>
        </row>
        <row r="928">
          <cell r="F928">
            <v>14100</v>
          </cell>
          <cell r="G928">
            <v>0</v>
          </cell>
          <cell r="H928">
            <v>14100</v>
          </cell>
          <cell r="I928">
            <v>0</v>
          </cell>
          <cell r="J928">
            <v>14100</v>
          </cell>
          <cell r="K928">
            <v>14100</v>
          </cell>
        </row>
        <row r="929">
          <cell r="F929">
            <v>142518</v>
          </cell>
          <cell r="G929">
            <v>0</v>
          </cell>
          <cell r="H929">
            <v>142518</v>
          </cell>
          <cell r="I929">
            <v>0</v>
          </cell>
          <cell r="J929">
            <v>142518</v>
          </cell>
          <cell r="K929">
            <v>142518</v>
          </cell>
        </row>
        <row r="930">
          <cell r="F930">
            <v>15851459</v>
          </cell>
          <cell r="G930">
            <v>0</v>
          </cell>
          <cell r="H930">
            <v>15851459</v>
          </cell>
          <cell r="I930">
            <v>0</v>
          </cell>
          <cell r="J930">
            <v>15851459</v>
          </cell>
          <cell r="K930">
            <v>4840834</v>
          </cell>
        </row>
        <row r="932">
          <cell r="F932">
            <v>2002416</v>
          </cell>
          <cell r="G932">
            <v>0</v>
          </cell>
          <cell r="H932">
            <v>2002416</v>
          </cell>
          <cell r="I932">
            <v>0</v>
          </cell>
          <cell r="J932">
            <v>2002416</v>
          </cell>
          <cell r="K932">
            <v>1583416</v>
          </cell>
        </row>
        <row r="933">
          <cell r="F933">
            <v>-4700</v>
          </cell>
          <cell r="G933">
            <v>0</v>
          </cell>
          <cell r="H933">
            <v>-4700</v>
          </cell>
          <cell r="I933">
            <v>0</v>
          </cell>
          <cell r="J933">
            <v>-4700</v>
          </cell>
          <cell r="K933">
            <v>0</v>
          </cell>
        </row>
        <row r="934">
          <cell r="F934">
            <v>212181</v>
          </cell>
          <cell r="G934">
            <v>0</v>
          </cell>
          <cell r="H934">
            <v>212181</v>
          </cell>
          <cell r="I934">
            <v>0</v>
          </cell>
          <cell r="J934">
            <v>212181</v>
          </cell>
          <cell r="K934">
            <v>139231</v>
          </cell>
        </row>
        <row r="935">
          <cell r="F935">
            <v>2209897</v>
          </cell>
          <cell r="G935">
            <v>0</v>
          </cell>
          <cell r="H935">
            <v>2209897</v>
          </cell>
          <cell r="I935">
            <v>0</v>
          </cell>
          <cell r="J935">
            <v>2209897</v>
          </cell>
          <cell r="K935">
            <v>1722647</v>
          </cell>
        </row>
        <row r="937">
          <cell r="F937">
            <v>4296216</v>
          </cell>
          <cell r="G937">
            <v>0</v>
          </cell>
          <cell r="H937">
            <v>4296216</v>
          </cell>
          <cell r="I937">
            <v>0</v>
          </cell>
          <cell r="J937">
            <v>4296216</v>
          </cell>
          <cell r="K937">
            <v>3103233</v>
          </cell>
        </row>
        <row r="938">
          <cell r="F938">
            <v>1320989</v>
          </cell>
          <cell r="G938">
            <v>0</v>
          </cell>
          <cell r="H938">
            <v>1320989</v>
          </cell>
          <cell r="I938">
            <v>0</v>
          </cell>
          <cell r="J938">
            <v>1320989</v>
          </cell>
          <cell r="K938">
            <v>1054492</v>
          </cell>
        </row>
        <row r="939">
          <cell r="F939">
            <v>71317</v>
          </cell>
          <cell r="G939">
            <v>0</v>
          </cell>
          <cell r="H939">
            <v>71317</v>
          </cell>
          <cell r="I939">
            <v>0</v>
          </cell>
          <cell r="J939">
            <v>71317</v>
          </cell>
          <cell r="K939">
            <v>51350</v>
          </cell>
        </row>
        <row r="940">
          <cell r="F940">
            <v>3250917</v>
          </cell>
          <cell r="G940">
            <v>0</v>
          </cell>
          <cell r="H940">
            <v>3250917</v>
          </cell>
          <cell r="I940">
            <v>0</v>
          </cell>
          <cell r="J940">
            <v>3250917</v>
          </cell>
          <cell r="K940">
            <v>3250917</v>
          </cell>
        </row>
        <row r="941">
          <cell r="F941">
            <v>8939439</v>
          </cell>
          <cell r="G941">
            <v>0</v>
          </cell>
          <cell r="H941">
            <v>8939439</v>
          </cell>
          <cell r="I941">
            <v>0</v>
          </cell>
          <cell r="J941">
            <v>8939439</v>
          </cell>
          <cell r="K941">
            <v>7459992</v>
          </cell>
        </row>
        <row r="943">
          <cell r="F943">
            <v>-9493456</v>
          </cell>
          <cell r="G943">
            <v>0</v>
          </cell>
          <cell r="H943">
            <v>-9493456</v>
          </cell>
          <cell r="I943">
            <v>0</v>
          </cell>
          <cell r="J943">
            <v>-9493456</v>
          </cell>
          <cell r="K943">
            <v>0</v>
          </cell>
        </row>
        <row r="944">
          <cell r="F944">
            <v>3701961</v>
          </cell>
          <cell r="G944">
            <v>0</v>
          </cell>
          <cell r="H944">
            <v>3701961</v>
          </cell>
          <cell r="I944">
            <v>0</v>
          </cell>
          <cell r="J944">
            <v>3701961</v>
          </cell>
          <cell r="K944">
            <v>2775000</v>
          </cell>
        </row>
        <row r="945">
          <cell r="F945">
            <v>-5791495</v>
          </cell>
          <cell r="G945">
            <v>0</v>
          </cell>
          <cell r="H945">
            <v>-5791495</v>
          </cell>
          <cell r="I945">
            <v>0</v>
          </cell>
          <cell r="J945">
            <v>-5791495</v>
          </cell>
          <cell r="K945">
            <v>2775000</v>
          </cell>
        </row>
        <row r="947">
          <cell r="F947">
            <v>2209250</v>
          </cell>
          <cell r="G947">
            <v>0</v>
          </cell>
          <cell r="H947">
            <v>2209250</v>
          </cell>
          <cell r="I947">
            <v>0</v>
          </cell>
          <cell r="J947">
            <v>2209250</v>
          </cell>
          <cell r="K947">
            <v>1816250</v>
          </cell>
        </row>
        <row r="948">
          <cell r="F948">
            <v>23223484</v>
          </cell>
          <cell r="G948">
            <v>0</v>
          </cell>
          <cell r="H948">
            <v>23223484</v>
          </cell>
          <cell r="I948">
            <v>0</v>
          </cell>
          <cell r="J948">
            <v>23223484</v>
          </cell>
          <cell r="K948">
            <v>16967779</v>
          </cell>
        </row>
        <row r="949">
          <cell r="F949">
            <v>22586668</v>
          </cell>
          <cell r="G949">
            <v>0</v>
          </cell>
          <cell r="H949">
            <v>22586668</v>
          </cell>
          <cell r="I949">
            <v>0</v>
          </cell>
          <cell r="J949">
            <v>22586668</v>
          </cell>
          <cell r="K949">
            <v>15901612</v>
          </cell>
        </row>
        <row r="950">
          <cell r="F950">
            <v>5704281</v>
          </cell>
          <cell r="G950">
            <v>0</v>
          </cell>
          <cell r="H950">
            <v>5704281</v>
          </cell>
          <cell r="I950">
            <v>0</v>
          </cell>
          <cell r="J950">
            <v>5704281</v>
          </cell>
          <cell r="K950">
            <v>2956850</v>
          </cell>
        </row>
        <row r="951">
          <cell r="F951">
            <v>2757078</v>
          </cell>
          <cell r="G951">
            <v>0</v>
          </cell>
          <cell r="H951">
            <v>2757078</v>
          </cell>
          <cell r="I951">
            <v>0</v>
          </cell>
          <cell r="J951">
            <v>2757078</v>
          </cell>
          <cell r="K951">
            <v>1970743</v>
          </cell>
        </row>
        <row r="952">
          <cell r="F952">
            <v>5631717</v>
          </cell>
          <cell r="G952">
            <v>0</v>
          </cell>
          <cell r="H952">
            <v>5631717</v>
          </cell>
          <cell r="I952">
            <v>0</v>
          </cell>
          <cell r="J952">
            <v>5631717</v>
          </cell>
          <cell r="K952">
            <v>3728436</v>
          </cell>
        </row>
        <row r="953">
          <cell r="F953">
            <v>517775</v>
          </cell>
          <cell r="G953">
            <v>0</v>
          </cell>
          <cell r="H953">
            <v>517775</v>
          </cell>
          <cell r="I953">
            <v>0</v>
          </cell>
          <cell r="J953">
            <v>517775</v>
          </cell>
          <cell r="K953">
            <v>60000</v>
          </cell>
        </row>
        <row r="954">
          <cell r="F954">
            <v>62630253</v>
          </cell>
          <cell r="G954">
            <v>0</v>
          </cell>
          <cell r="H954">
            <v>62630253</v>
          </cell>
          <cell r="I954">
            <v>0</v>
          </cell>
          <cell r="J954">
            <v>62630253</v>
          </cell>
          <cell r="K954">
            <v>43401670</v>
          </cell>
        </row>
        <row r="956">
          <cell r="F956">
            <v>1098011</v>
          </cell>
          <cell r="G956">
            <v>0</v>
          </cell>
          <cell r="H956">
            <v>1098011</v>
          </cell>
          <cell r="I956">
            <v>0</v>
          </cell>
          <cell r="J956">
            <v>1098011</v>
          </cell>
          <cell r="K956">
            <v>760081</v>
          </cell>
        </row>
        <row r="957">
          <cell r="F957">
            <v>3442668</v>
          </cell>
          <cell r="G957">
            <v>0</v>
          </cell>
          <cell r="H957">
            <v>3442668</v>
          </cell>
          <cell r="I957">
            <v>0</v>
          </cell>
          <cell r="J957">
            <v>3442668</v>
          </cell>
          <cell r="K957">
            <v>2698525</v>
          </cell>
        </row>
        <row r="958">
          <cell r="F958">
            <v>1551925</v>
          </cell>
          <cell r="G958">
            <v>0</v>
          </cell>
          <cell r="H958">
            <v>1551925</v>
          </cell>
          <cell r="I958">
            <v>0</v>
          </cell>
          <cell r="J958">
            <v>1551925</v>
          </cell>
          <cell r="K958">
            <v>552753</v>
          </cell>
        </row>
        <row r="959">
          <cell r="F959">
            <v>6092604</v>
          </cell>
          <cell r="G959">
            <v>0</v>
          </cell>
          <cell r="H959">
            <v>6092604</v>
          </cell>
          <cell r="I959">
            <v>0</v>
          </cell>
          <cell r="J959">
            <v>6092604</v>
          </cell>
          <cell r="K959">
            <v>4011359</v>
          </cell>
        </row>
        <row r="961">
          <cell r="F961">
            <v>731917</v>
          </cell>
          <cell r="G961">
            <v>0</v>
          </cell>
          <cell r="H961">
            <v>731917</v>
          </cell>
          <cell r="I961">
            <v>0</v>
          </cell>
          <cell r="J961">
            <v>731917</v>
          </cell>
          <cell r="K961">
            <v>482917</v>
          </cell>
        </row>
        <row r="962">
          <cell r="F962">
            <v>731917</v>
          </cell>
          <cell r="G962">
            <v>0</v>
          </cell>
          <cell r="H962">
            <v>731917</v>
          </cell>
          <cell r="I962">
            <v>0</v>
          </cell>
          <cell r="J962">
            <v>731917</v>
          </cell>
          <cell r="K962">
            <v>482917</v>
          </cell>
        </row>
        <row r="964">
          <cell r="F964">
            <v>60915</v>
          </cell>
          <cell r="G964">
            <v>0</v>
          </cell>
          <cell r="H964">
            <v>60915</v>
          </cell>
          <cell r="I964">
            <v>0</v>
          </cell>
          <cell r="J964">
            <v>60915</v>
          </cell>
          <cell r="K964">
            <v>60915</v>
          </cell>
        </row>
        <row r="965">
          <cell r="F965">
            <v>60915</v>
          </cell>
          <cell r="G965">
            <v>0</v>
          </cell>
          <cell r="H965">
            <v>60915</v>
          </cell>
          <cell r="I965">
            <v>0</v>
          </cell>
          <cell r="J965">
            <v>60915</v>
          </cell>
          <cell r="K965">
            <v>60915</v>
          </cell>
        </row>
        <row r="967">
          <cell r="F967">
            <v>448380</v>
          </cell>
          <cell r="G967">
            <v>0</v>
          </cell>
          <cell r="H967">
            <v>448380</v>
          </cell>
          <cell r="I967">
            <v>0</v>
          </cell>
          <cell r="J967">
            <v>448380</v>
          </cell>
          <cell r="K967">
            <v>300180</v>
          </cell>
        </row>
        <row r="968">
          <cell r="F968">
            <v>1650971</v>
          </cell>
          <cell r="G968">
            <v>0</v>
          </cell>
          <cell r="H968">
            <v>1650971</v>
          </cell>
          <cell r="I968">
            <v>0</v>
          </cell>
          <cell r="J968">
            <v>1650971</v>
          </cell>
          <cell r="K968">
            <v>911472</v>
          </cell>
        </row>
        <row r="969">
          <cell r="F969">
            <v>2099351</v>
          </cell>
          <cell r="G969">
            <v>0</v>
          </cell>
          <cell r="H969">
            <v>2099351</v>
          </cell>
          <cell r="I969">
            <v>0</v>
          </cell>
          <cell r="J969">
            <v>2099351</v>
          </cell>
          <cell r="K969">
            <v>1211652</v>
          </cell>
        </row>
        <row r="971">
          <cell r="F971">
            <v>1406281</v>
          </cell>
          <cell r="G971">
            <v>0</v>
          </cell>
          <cell r="H971">
            <v>1406281</v>
          </cell>
          <cell r="I971">
            <v>0</v>
          </cell>
          <cell r="J971">
            <v>1406281</v>
          </cell>
          <cell r="K971">
            <v>503091</v>
          </cell>
        </row>
        <row r="972">
          <cell r="F972">
            <v>1406281</v>
          </cell>
          <cell r="G972">
            <v>0</v>
          </cell>
          <cell r="H972">
            <v>1406281</v>
          </cell>
          <cell r="I972">
            <v>0</v>
          </cell>
          <cell r="J972">
            <v>1406281</v>
          </cell>
          <cell r="K972">
            <v>503091</v>
          </cell>
        </row>
        <row r="974">
          <cell r="F974">
            <v>1091986</v>
          </cell>
          <cell r="G974">
            <v>0</v>
          </cell>
          <cell r="H974">
            <v>1091986</v>
          </cell>
          <cell r="I974">
            <v>0</v>
          </cell>
          <cell r="J974">
            <v>1091986</v>
          </cell>
          <cell r="K974">
            <v>494365</v>
          </cell>
        </row>
        <row r="975">
          <cell r="F975">
            <v>1091986</v>
          </cell>
          <cell r="G975">
            <v>0</v>
          </cell>
          <cell r="H975">
            <v>1091986</v>
          </cell>
          <cell r="I975">
            <v>0</v>
          </cell>
          <cell r="J975">
            <v>1091986</v>
          </cell>
          <cell r="K975">
            <v>494365</v>
          </cell>
        </row>
        <row r="977">
          <cell r="F977">
            <v>432110</v>
          </cell>
          <cell r="G977">
            <v>0</v>
          </cell>
          <cell r="H977">
            <v>432110</v>
          </cell>
          <cell r="I977">
            <v>0</v>
          </cell>
          <cell r="J977">
            <v>432110</v>
          </cell>
          <cell r="K977">
            <v>223070</v>
          </cell>
        </row>
        <row r="978">
          <cell r="F978">
            <v>432110</v>
          </cell>
          <cell r="G978">
            <v>0</v>
          </cell>
          <cell r="H978">
            <v>432110</v>
          </cell>
          <cell r="I978">
            <v>0</v>
          </cell>
          <cell r="J978">
            <v>432110</v>
          </cell>
          <cell r="K978">
            <v>223070</v>
          </cell>
        </row>
        <row r="980">
          <cell r="F980">
            <v>1932938</v>
          </cell>
          <cell r="G980">
            <v>0</v>
          </cell>
          <cell r="H980">
            <v>1932938</v>
          </cell>
          <cell r="I980">
            <v>0</v>
          </cell>
          <cell r="J980">
            <v>1932938</v>
          </cell>
          <cell r="K980">
            <v>1932938</v>
          </cell>
        </row>
        <row r="981">
          <cell r="F981">
            <v>1932938</v>
          </cell>
          <cell r="G981">
            <v>0</v>
          </cell>
          <cell r="H981">
            <v>1932938</v>
          </cell>
          <cell r="I981">
            <v>0</v>
          </cell>
          <cell r="J981">
            <v>1932938</v>
          </cell>
          <cell r="K981">
            <v>1932938</v>
          </cell>
        </row>
        <row r="983">
          <cell r="F983">
            <v>6200</v>
          </cell>
          <cell r="G983">
            <v>0</v>
          </cell>
          <cell r="H983">
            <v>6200</v>
          </cell>
          <cell r="I983">
            <v>0</v>
          </cell>
          <cell r="J983">
            <v>6200</v>
          </cell>
          <cell r="K983">
            <v>6200</v>
          </cell>
        </row>
        <row r="984">
          <cell r="F984">
            <v>6200</v>
          </cell>
          <cell r="G984">
            <v>0</v>
          </cell>
          <cell r="H984">
            <v>6200</v>
          </cell>
          <cell r="I984">
            <v>0</v>
          </cell>
          <cell r="J984">
            <v>6200</v>
          </cell>
          <cell r="K984">
            <v>6200</v>
          </cell>
        </row>
        <row r="986">
          <cell r="F986">
            <v>681316</v>
          </cell>
          <cell r="G986">
            <v>0</v>
          </cell>
          <cell r="H986">
            <v>681316</v>
          </cell>
          <cell r="I986">
            <v>0</v>
          </cell>
          <cell r="J986">
            <v>681316</v>
          </cell>
          <cell r="K986">
            <v>458700</v>
          </cell>
        </row>
        <row r="987">
          <cell r="F987">
            <v>29369</v>
          </cell>
          <cell r="G987">
            <v>0</v>
          </cell>
          <cell r="H987">
            <v>29369</v>
          </cell>
          <cell r="I987">
            <v>0</v>
          </cell>
          <cell r="J987">
            <v>29369</v>
          </cell>
          <cell r="K987">
            <v>11119</v>
          </cell>
        </row>
        <row r="988">
          <cell r="F988">
            <v>11133254</v>
          </cell>
          <cell r="G988">
            <v>0</v>
          </cell>
          <cell r="H988">
            <v>11133254</v>
          </cell>
          <cell r="I988">
            <v>0</v>
          </cell>
          <cell r="J988">
            <v>11133254</v>
          </cell>
          <cell r="K988">
            <v>7581897</v>
          </cell>
        </row>
        <row r="989">
          <cell r="F989">
            <v>1797624</v>
          </cell>
          <cell r="G989">
            <v>0</v>
          </cell>
          <cell r="H989">
            <v>1797624</v>
          </cell>
          <cell r="I989">
            <v>0</v>
          </cell>
          <cell r="J989">
            <v>1797624</v>
          </cell>
          <cell r="K989">
            <v>1353821</v>
          </cell>
        </row>
        <row r="990">
          <cell r="F990">
            <v>56645</v>
          </cell>
          <cell r="G990">
            <v>0</v>
          </cell>
          <cell r="H990">
            <v>56645</v>
          </cell>
          <cell r="I990">
            <v>0</v>
          </cell>
          <cell r="J990">
            <v>56645</v>
          </cell>
          <cell r="K990">
            <v>56645</v>
          </cell>
        </row>
        <row r="991">
          <cell r="F991">
            <v>13698208</v>
          </cell>
          <cell r="G991">
            <v>0</v>
          </cell>
          <cell r="H991">
            <v>13698208</v>
          </cell>
          <cell r="I991">
            <v>0</v>
          </cell>
          <cell r="J991">
            <v>13698208</v>
          </cell>
          <cell r="K991">
            <v>9462182</v>
          </cell>
        </row>
        <row r="993">
          <cell r="F993">
            <v>3413484</v>
          </cell>
          <cell r="G993">
            <v>0</v>
          </cell>
          <cell r="H993">
            <v>3413484</v>
          </cell>
          <cell r="I993">
            <v>0</v>
          </cell>
          <cell r="J993">
            <v>3413484</v>
          </cell>
          <cell r="K993">
            <v>2495029</v>
          </cell>
        </row>
        <row r="994">
          <cell r="F994">
            <v>703823</v>
          </cell>
          <cell r="G994">
            <v>0</v>
          </cell>
          <cell r="H994">
            <v>703823</v>
          </cell>
          <cell r="I994">
            <v>0</v>
          </cell>
          <cell r="J994">
            <v>703823</v>
          </cell>
          <cell r="K994">
            <v>466477</v>
          </cell>
        </row>
        <row r="995">
          <cell r="F995">
            <v>2500</v>
          </cell>
          <cell r="G995">
            <v>0</v>
          </cell>
          <cell r="H995">
            <v>2500</v>
          </cell>
          <cell r="I995">
            <v>0</v>
          </cell>
          <cell r="J995">
            <v>2500</v>
          </cell>
          <cell r="K995">
            <v>2500</v>
          </cell>
        </row>
        <row r="996">
          <cell r="F996">
            <v>2000</v>
          </cell>
          <cell r="G996">
            <v>0</v>
          </cell>
          <cell r="H996">
            <v>2000</v>
          </cell>
          <cell r="I996">
            <v>0</v>
          </cell>
          <cell r="J996">
            <v>2000</v>
          </cell>
          <cell r="K996">
            <v>2000</v>
          </cell>
        </row>
        <row r="997">
          <cell r="F997">
            <v>2500</v>
          </cell>
          <cell r="G997">
            <v>0</v>
          </cell>
          <cell r="H997">
            <v>2500</v>
          </cell>
          <cell r="I997">
            <v>0</v>
          </cell>
          <cell r="J997">
            <v>2500</v>
          </cell>
          <cell r="K997">
            <v>2500</v>
          </cell>
        </row>
        <row r="998">
          <cell r="F998">
            <v>3500</v>
          </cell>
          <cell r="G998">
            <v>0</v>
          </cell>
          <cell r="H998">
            <v>3500</v>
          </cell>
          <cell r="I998">
            <v>0</v>
          </cell>
          <cell r="J998">
            <v>3500</v>
          </cell>
          <cell r="K998">
            <v>3500</v>
          </cell>
        </row>
        <row r="999">
          <cell r="F999">
            <v>4700</v>
          </cell>
          <cell r="G999">
            <v>0</v>
          </cell>
          <cell r="H999">
            <v>4700</v>
          </cell>
          <cell r="I999">
            <v>0</v>
          </cell>
          <cell r="J999">
            <v>4700</v>
          </cell>
          <cell r="K999">
            <v>0</v>
          </cell>
        </row>
        <row r="1000">
          <cell r="F1000">
            <v>-373011</v>
          </cell>
          <cell r="G1000">
            <v>0</v>
          </cell>
          <cell r="H1000">
            <v>-373011</v>
          </cell>
          <cell r="I1000">
            <v>0</v>
          </cell>
          <cell r="J1000">
            <v>-373011</v>
          </cell>
          <cell r="K1000">
            <v>-436842</v>
          </cell>
        </row>
        <row r="1001">
          <cell r="F1001">
            <v>-703823</v>
          </cell>
          <cell r="G1001">
            <v>0</v>
          </cell>
          <cell r="H1001">
            <v>-703823</v>
          </cell>
          <cell r="I1001">
            <v>0</v>
          </cell>
          <cell r="J1001">
            <v>-703823</v>
          </cell>
          <cell r="K1001">
            <v>-466477</v>
          </cell>
        </row>
        <row r="1002">
          <cell r="F1002">
            <v>-2500</v>
          </cell>
          <cell r="G1002">
            <v>0</v>
          </cell>
          <cell r="H1002">
            <v>-2500</v>
          </cell>
          <cell r="I1002">
            <v>0</v>
          </cell>
          <cell r="J1002">
            <v>-2500</v>
          </cell>
          <cell r="K1002">
            <v>-2500</v>
          </cell>
        </row>
        <row r="1003">
          <cell r="F1003">
            <v>-2000</v>
          </cell>
          <cell r="G1003">
            <v>0</v>
          </cell>
          <cell r="H1003">
            <v>-2000</v>
          </cell>
          <cell r="I1003">
            <v>0</v>
          </cell>
          <cell r="J1003">
            <v>-2000</v>
          </cell>
          <cell r="K1003">
            <v>-2000</v>
          </cell>
        </row>
        <row r="1004">
          <cell r="F1004">
            <v>-2500</v>
          </cell>
          <cell r="G1004">
            <v>0</v>
          </cell>
          <cell r="H1004">
            <v>-2500</v>
          </cell>
          <cell r="I1004">
            <v>0</v>
          </cell>
          <cell r="J1004">
            <v>-2500</v>
          </cell>
          <cell r="K1004">
            <v>-2500</v>
          </cell>
        </row>
        <row r="1005">
          <cell r="F1005">
            <v>-3500</v>
          </cell>
          <cell r="G1005">
            <v>0</v>
          </cell>
          <cell r="H1005">
            <v>-3500</v>
          </cell>
          <cell r="I1005">
            <v>0</v>
          </cell>
          <cell r="J1005">
            <v>-3500</v>
          </cell>
          <cell r="K1005">
            <v>-3500</v>
          </cell>
        </row>
        <row r="1006">
          <cell r="F1006">
            <v>3045173</v>
          </cell>
          <cell r="G1006">
            <v>0</v>
          </cell>
          <cell r="H1006">
            <v>3045173</v>
          </cell>
          <cell r="I1006">
            <v>0</v>
          </cell>
          <cell r="J1006">
            <v>3045173</v>
          </cell>
          <cell r="K1006">
            <v>2058187</v>
          </cell>
        </row>
        <row r="1008">
          <cell r="F1008">
            <v>244050</v>
          </cell>
          <cell r="G1008">
            <v>0</v>
          </cell>
          <cell r="H1008">
            <v>244050</v>
          </cell>
          <cell r="I1008">
            <v>0</v>
          </cell>
          <cell r="J1008">
            <v>244050</v>
          </cell>
          <cell r="K1008">
            <v>244050</v>
          </cell>
        </row>
        <row r="1009">
          <cell r="F1009">
            <v>62800</v>
          </cell>
          <cell r="G1009">
            <v>0</v>
          </cell>
          <cell r="H1009">
            <v>62800</v>
          </cell>
          <cell r="I1009">
            <v>0</v>
          </cell>
          <cell r="J1009">
            <v>62800</v>
          </cell>
          <cell r="K1009">
            <v>28800</v>
          </cell>
        </row>
        <row r="1010">
          <cell r="F1010">
            <v>1106750</v>
          </cell>
          <cell r="G1010">
            <v>0</v>
          </cell>
          <cell r="H1010">
            <v>1106750</v>
          </cell>
          <cell r="I1010">
            <v>0</v>
          </cell>
          <cell r="J1010">
            <v>1106750</v>
          </cell>
          <cell r="K1010">
            <v>1006000</v>
          </cell>
        </row>
        <row r="1011">
          <cell r="F1011">
            <v>10000</v>
          </cell>
          <cell r="G1011">
            <v>0</v>
          </cell>
          <cell r="H1011">
            <v>10000</v>
          </cell>
          <cell r="I1011">
            <v>0</v>
          </cell>
          <cell r="J1011">
            <v>10000</v>
          </cell>
          <cell r="K1011">
            <v>10000</v>
          </cell>
        </row>
        <row r="1012">
          <cell r="F1012">
            <v>82500</v>
          </cell>
          <cell r="G1012">
            <v>0</v>
          </cell>
          <cell r="H1012">
            <v>82500</v>
          </cell>
          <cell r="I1012">
            <v>0</v>
          </cell>
          <cell r="J1012">
            <v>82500</v>
          </cell>
          <cell r="K1012">
            <v>69600</v>
          </cell>
        </row>
        <row r="1013">
          <cell r="F1013">
            <v>4800</v>
          </cell>
          <cell r="G1013">
            <v>0</v>
          </cell>
          <cell r="H1013">
            <v>4800</v>
          </cell>
          <cell r="I1013">
            <v>0</v>
          </cell>
          <cell r="J1013">
            <v>4800</v>
          </cell>
          <cell r="K1013">
            <v>3200</v>
          </cell>
        </row>
        <row r="1014">
          <cell r="F1014">
            <v>1510900</v>
          </cell>
          <cell r="G1014">
            <v>0</v>
          </cell>
          <cell r="H1014">
            <v>1510900</v>
          </cell>
          <cell r="I1014">
            <v>0</v>
          </cell>
          <cell r="J1014">
            <v>1510900</v>
          </cell>
          <cell r="K1014">
            <v>1361650</v>
          </cell>
        </row>
        <row r="1016">
          <cell r="F1016">
            <v>1500</v>
          </cell>
          <cell r="G1016">
            <v>0</v>
          </cell>
          <cell r="H1016">
            <v>1500</v>
          </cell>
          <cell r="I1016">
            <v>0</v>
          </cell>
          <cell r="J1016">
            <v>1500</v>
          </cell>
          <cell r="K1016">
            <v>1500</v>
          </cell>
        </row>
        <row r="1017">
          <cell r="F1017">
            <v>103650</v>
          </cell>
          <cell r="G1017">
            <v>0</v>
          </cell>
          <cell r="H1017">
            <v>103650</v>
          </cell>
          <cell r="I1017">
            <v>0</v>
          </cell>
          <cell r="J1017">
            <v>103650</v>
          </cell>
          <cell r="K1017">
            <v>3000</v>
          </cell>
        </row>
        <row r="1018">
          <cell r="F1018">
            <v>15299</v>
          </cell>
          <cell r="G1018">
            <v>0</v>
          </cell>
          <cell r="H1018">
            <v>15299</v>
          </cell>
          <cell r="I1018">
            <v>0</v>
          </cell>
          <cell r="J1018">
            <v>15299</v>
          </cell>
          <cell r="K1018">
            <v>12298</v>
          </cell>
        </row>
        <row r="1019">
          <cell r="F1019">
            <v>369346</v>
          </cell>
          <cell r="G1019">
            <v>0</v>
          </cell>
          <cell r="H1019">
            <v>369346</v>
          </cell>
          <cell r="I1019">
            <v>0</v>
          </cell>
          <cell r="J1019">
            <v>369346</v>
          </cell>
          <cell r="K1019">
            <v>315606</v>
          </cell>
        </row>
        <row r="1020">
          <cell r="F1020">
            <v>322293</v>
          </cell>
          <cell r="G1020">
            <v>0</v>
          </cell>
          <cell r="H1020">
            <v>322293</v>
          </cell>
          <cell r="I1020">
            <v>0</v>
          </cell>
          <cell r="J1020">
            <v>322293</v>
          </cell>
          <cell r="K1020">
            <v>205293</v>
          </cell>
        </row>
        <row r="1021">
          <cell r="F1021">
            <v>98777</v>
          </cell>
          <cell r="G1021">
            <v>0</v>
          </cell>
          <cell r="H1021">
            <v>98777</v>
          </cell>
          <cell r="I1021">
            <v>0</v>
          </cell>
          <cell r="J1021">
            <v>98777</v>
          </cell>
          <cell r="K1021">
            <v>29200</v>
          </cell>
        </row>
        <row r="1022"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23800</v>
          </cell>
        </row>
        <row r="1023">
          <cell r="F1023">
            <v>1199660</v>
          </cell>
          <cell r="G1023">
            <v>0</v>
          </cell>
          <cell r="H1023">
            <v>1199660</v>
          </cell>
          <cell r="I1023">
            <v>0</v>
          </cell>
          <cell r="J1023">
            <v>1199660</v>
          </cell>
          <cell r="K1023">
            <v>0</v>
          </cell>
        </row>
        <row r="1024">
          <cell r="F1024">
            <v>2110525</v>
          </cell>
          <cell r="G1024">
            <v>0</v>
          </cell>
          <cell r="H1024">
            <v>2110525</v>
          </cell>
          <cell r="I1024">
            <v>0</v>
          </cell>
          <cell r="J1024">
            <v>2110525</v>
          </cell>
          <cell r="K1024">
            <v>590697</v>
          </cell>
        </row>
        <row r="1026">
          <cell r="F1026">
            <v>175271</v>
          </cell>
          <cell r="G1026">
            <v>0</v>
          </cell>
          <cell r="H1026">
            <v>175271</v>
          </cell>
          <cell r="I1026">
            <v>0</v>
          </cell>
          <cell r="J1026">
            <v>175271</v>
          </cell>
          <cell r="K1026">
            <v>145633</v>
          </cell>
        </row>
        <row r="1027">
          <cell r="F1027">
            <v>175271</v>
          </cell>
          <cell r="G1027">
            <v>0</v>
          </cell>
          <cell r="H1027">
            <v>175271</v>
          </cell>
          <cell r="I1027">
            <v>0</v>
          </cell>
          <cell r="J1027">
            <v>175271</v>
          </cell>
          <cell r="K1027">
            <v>145633</v>
          </cell>
        </row>
        <row r="1029">
          <cell r="F1029">
            <v>3499706</v>
          </cell>
          <cell r="G1029">
            <v>0</v>
          </cell>
          <cell r="H1029">
            <v>3499706</v>
          </cell>
          <cell r="I1029">
            <v>0</v>
          </cell>
          <cell r="J1029">
            <v>3499706</v>
          </cell>
          <cell r="K1029">
            <v>1447600</v>
          </cell>
        </row>
        <row r="1030">
          <cell r="F1030">
            <v>2226357</v>
          </cell>
          <cell r="G1030">
            <v>0</v>
          </cell>
          <cell r="H1030">
            <v>2226357</v>
          </cell>
          <cell r="I1030">
            <v>0</v>
          </cell>
          <cell r="J1030">
            <v>2226357</v>
          </cell>
          <cell r="K1030">
            <v>1836357</v>
          </cell>
        </row>
        <row r="1031">
          <cell r="F1031">
            <v>124000</v>
          </cell>
          <cell r="G1031">
            <v>0</v>
          </cell>
          <cell r="H1031">
            <v>124000</v>
          </cell>
          <cell r="I1031">
            <v>0</v>
          </cell>
          <cell r="J1031">
            <v>124000</v>
          </cell>
          <cell r="K1031">
            <v>15000</v>
          </cell>
        </row>
        <row r="1032">
          <cell r="F1032">
            <v>3331936</v>
          </cell>
          <cell r="G1032">
            <v>0</v>
          </cell>
          <cell r="H1032">
            <v>3331936</v>
          </cell>
          <cell r="I1032">
            <v>0</v>
          </cell>
          <cell r="J1032">
            <v>3331936</v>
          </cell>
          <cell r="K1032">
            <v>2398331</v>
          </cell>
        </row>
        <row r="1033">
          <cell r="F1033">
            <v>9181999</v>
          </cell>
          <cell r="G1033">
            <v>0</v>
          </cell>
          <cell r="H1033">
            <v>9181999</v>
          </cell>
          <cell r="I1033">
            <v>0</v>
          </cell>
          <cell r="J1033">
            <v>9181999</v>
          </cell>
          <cell r="K1033">
            <v>5697288</v>
          </cell>
        </row>
        <row r="1035">
          <cell r="F1035">
            <v>6305329</v>
          </cell>
          <cell r="G1035">
            <v>0</v>
          </cell>
          <cell r="H1035">
            <v>6305329</v>
          </cell>
          <cell r="I1035">
            <v>0</v>
          </cell>
          <cell r="J1035">
            <v>6305329</v>
          </cell>
          <cell r="K1035">
            <v>4505000</v>
          </cell>
        </row>
        <row r="1036">
          <cell r="F1036">
            <v>478286</v>
          </cell>
          <cell r="G1036">
            <v>0</v>
          </cell>
          <cell r="H1036">
            <v>478286</v>
          </cell>
          <cell r="I1036">
            <v>0</v>
          </cell>
          <cell r="J1036">
            <v>478286</v>
          </cell>
          <cell r="K1036">
            <v>259000</v>
          </cell>
        </row>
        <row r="1037">
          <cell r="F1037">
            <v>1610303</v>
          </cell>
          <cell r="G1037">
            <v>0</v>
          </cell>
          <cell r="H1037">
            <v>1610303</v>
          </cell>
          <cell r="I1037">
            <v>0</v>
          </cell>
          <cell r="J1037">
            <v>1610303</v>
          </cell>
          <cell r="K1037">
            <v>1200000</v>
          </cell>
        </row>
        <row r="1038">
          <cell r="F1038">
            <v>4542967</v>
          </cell>
          <cell r="G1038">
            <v>0</v>
          </cell>
          <cell r="H1038">
            <v>4542967</v>
          </cell>
          <cell r="I1038">
            <v>0</v>
          </cell>
          <cell r="J1038">
            <v>4542967</v>
          </cell>
          <cell r="K1038">
            <v>1777000</v>
          </cell>
        </row>
        <row r="1039">
          <cell r="F1039">
            <v>150000</v>
          </cell>
          <cell r="G1039">
            <v>0</v>
          </cell>
          <cell r="H1039">
            <v>150000</v>
          </cell>
          <cell r="I1039">
            <v>0</v>
          </cell>
          <cell r="J1039">
            <v>150000</v>
          </cell>
          <cell r="K1039">
            <v>150000</v>
          </cell>
        </row>
        <row r="1040">
          <cell r="F1040">
            <v>48900</v>
          </cell>
          <cell r="G1040">
            <v>0</v>
          </cell>
          <cell r="H1040">
            <v>48900</v>
          </cell>
          <cell r="I1040">
            <v>0</v>
          </cell>
          <cell r="J1040">
            <v>48900</v>
          </cell>
          <cell r="K1040">
            <v>0</v>
          </cell>
        </row>
        <row r="1041">
          <cell r="F1041">
            <v>-73347</v>
          </cell>
          <cell r="G1041">
            <v>0</v>
          </cell>
          <cell r="H1041">
            <v>-73347</v>
          </cell>
          <cell r="I1041">
            <v>0</v>
          </cell>
          <cell r="J1041">
            <v>-73347</v>
          </cell>
          <cell r="K1041">
            <v>0</v>
          </cell>
        </row>
        <row r="1042">
          <cell r="F1042">
            <v>13062438</v>
          </cell>
          <cell r="G1042">
            <v>0</v>
          </cell>
          <cell r="H1042">
            <v>13062438</v>
          </cell>
          <cell r="I1042">
            <v>0</v>
          </cell>
          <cell r="J1042">
            <v>13062438</v>
          </cell>
          <cell r="K1042">
            <v>7891000</v>
          </cell>
        </row>
        <row r="1044">
          <cell r="F1044">
            <v>33255629</v>
          </cell>
          <cell r="G1044">
            <v>0</v>
          </cell>
          <cell r="H1044">
            <v>33255629</v>
          </cell>
          <cell r="I1044">
            <v>0</v>
          </cell>
          <cell r="J1044">
            <v>33255629</v>
          </cell>
          <cell r="K1044">
            <v>23564723</v>
          </cell>
        </row>
        <row r="1045">
          <cell r="F1045">
            <v>12190412</v>
          </cell>
          <cell r="G1045">
            <v>0</v>
          </cell>
          <cell r="H1045">
            <v>12190412</v>
          </cell>
          <cell r="I1045">
            <v>0</v>
          </cell>
          <cell r="J1045">
            <v>12190412</v>
          </cell>
          <cell r="K1045">
            <v>9255361</v>
          </cell>
        </row>
        <row r="1046">
          <cell r="F1046">
            <v>261936</v>
          </cell>
          <cell r="G1046">
            <v>0</v>
          </cell>
          <cell r="H1046">
            <v>261936</v>
          </cell>
          <cell r="I1046">
            <v>0</v>
          </cell>
          <cell r="J1046">
            <v>261936</v>
          </cell>
          <cell r="K1046">
            <v>248041</v>
          </cell>
        </row>
        <row r="1047">
          <cell r="F1047">
            <v>230960</v>
          </cell>
          <cell r="G1047">
            <v>0</v>
          </cell>
          <cell r="H1047">
            <v>230960</v>
          </cell>
          <cell r="I1047">
            <v>0</v>
          </cell>
          <cell r="J1047">
            <v>230960</v>
          </cell>
          <cell r="K1047">
            <v>215120</v>
          </cell>
        </row>
        <row r="1048">
          <cell r="F1048">
            <v>560821</v>
          </cell>
          <cell r="G1048">
            <v>0</v>
          </cell>
          <cell r="H1048">
            <v>560821</v>
          </cell>
          <cell r="I1048">
            <v>0</v>
          </cell>
          <cell r="J1048">
            <v>560821</v>
          </cell>
          <cell r="K1048">
            <v>300021</v>
          </cell>
        </row>
        <row r="1049">
          <cell r="F1049">
            <v>46499758</v>
          </cell>
          <cell r="G1049">
            <v>0</v>
          </cell>
          <cell r="H1049">
            <v>46499758</v>
          </cell>
          <cell r="I1049">
            <v>0</v>
          </cell>
          <cell r="J1049">
            <v>46499758</v>
          </cell>
          <cell r="K1049">
            <v>33583266</v>
          </cell>
        </row>
        <row r="1051">
          <cell r="F1051">
            <v>931907</v>
          </cell>
          <cell r="G1051">
            <v>0</v>
          </cell>
          <cell r="H1051">
            <v>931907</v>
          </cell>
          <cell r="I1051">
            <v>0</v>
          </cell>
          <cell r="J1051">
            <v>931907</v>
          </cell>
          <cell r="K1051">
            <v>664684</v>
          </cell>
        </row>
        <row r="1052">
          <cell r="F1052">
            <v>2365914</v>
          </cell>
          <cell r="G1052">
            <v>0</v>
          </cell>
          <cell r="H1052">
            <v>2365914</v>
          </cell>
          <cell r="I1052">
            <v>0</v>
          </cell>
          <cell r="J1052">
            <v>2365914</v>
          </cell>
          <cell r="K1052">
            <v>1936065</v>
          </cell>
        </row>
        <row r="1053">
          <cell r="F1053">
            <v>48266</v>
          </cell>
          <cell r="G1053">
            <v>0</v>
          </cell>
          <cell r="H1053">
            <v>48266</v>
          </cell>
          <cell r="I1053">
            <v>0</v>
          </cell>
          <cell r="J1053">
            <v>48266</v>
          </cell>
          <cell r="K1053">
            <v>40596</v>
          </cell>
        </row>
        <row r="1054">
          <cell r="F1054">
            <v>2654290</v>
          </cell>
          <cell r="G1054">
            <v>0</v>
          </cell>
          <cell r="H1054">
            <v>2654290</v>
          </cell>
          <cell r="I1054">
            <v>0</v>
          </cell>
          <cell r="J1054">
            <v>2654290</v>
          </cell>
          <cell r="K1054">
            <v>613196</v>
          </cell>
        </row>
        <row r="1055">
          <cell r="F1055">
            <v>6000377</v>
          </cell>
          <cell r="G1055">
            <v>0</v>
          </cell>
          <cell r="H1055">
            <v>6000377</v>
          </cell>
          <cell r="I1055">
            <v>0</v>
          </cell>
          <cell r="J1055">
            <v>6000377</v>
          </cell>
          <cell r="K1055">
            <v>3254541</v>
          </cell>
        </row>
        <row r="1057">
          <cell r="F1057">
            <v>1434995</v>
          </cell>
          <cell r="G1057">
            <v>0</v>
          </cell>
          <cell r="H1057">
            <v>1434995</v>
          </cell>
          <cell r="I1057">
            <v>0</v>
          </cell>
          <cell r="J1057">
            <v>1434995</v>
          </cell>
          <cell r="K1057">
            <v>938722</v>
          </cell>
        </row>
        <row r="1058">
          <cell r="F1058">
            <v>57102</v>
          </cell>
          <cell r="G1058">
            <v>0</v>
          </cell>
          <cell r="H1058">
            <v>57102</v>
          </cell>
          <cell r="I1058">
            <v>0</v>
          </cell>
          <cell r="J1058">
            <v>57102</v>
          </cell>
          <cell r="K1058">
            <v>36797</v>
          </cell>
        </row>
        <row r="1059">
          <cell r="F1059">
            <v>281073</v>
          </cell>
          <cell r="G1059">
            <v>0</v>
          </cell>
          <cell r="H1059">
            <v>281073</v>
          </cell>
          <cell r="I1059">
            <v>0</v>
          </cell>
          <cell r="J1059">
            <v>281073</v>
          </cell>
          <cell r="K1059">
            <v>252957</v>
          </cell>
        </row>
        <row r="1060">
          <cell r="F1060">
            <v>1773170</v>
          </cell>
          <cell r="G1060">
            <v>0</v>
          </cell>
          <cell r="H1060">
            <v>1773170</v>
          </cell>
          <cell r="I1060">
            <v>0</v>
          </cell>
          <cell r="J1060">
            <v>1773170</v>
          </cell>
          <cell r="K1060">
            <v>1228476</v>
          </cell>
        </row>
        <row r="1062">
          <cell r="F1062">
            <v>176555</v>
          </cell>
          <cell r="G1062">
            <v>0</v>
          </cell>
          <cell r="H1062">
            <v>176555</v>
          </cell>
          <cell r="I1062">
            <v>0</v>
          </cell>
          <cell r="J1062">
            <v>176555</v>
          </cell>
          <cell r="K1062">
            <v>126555</v>
          </cell>
        </row>
        <row r="1063">
          <cell r="F1063">
            <v>667160</v>
          </cell>
          <cell r="G1063">
            <v>0</v>
          </cell>
          <cell r="H1063">
            <v>667160</v>
          </cell>
          <cell r="I1063">
            <v>0</v>
          </cell>
          <cell r="J1063">
            <v>667160</v>
          </cell>
          <cell r="K1063">
            <v>498710</v>
          </cell>
        </row>
        <row r="1064">
          <cell r="F1064">
            <v>843715</v>
          </cell>
          <cell r="G1064">
            <v>0</v>
          </cell>
          <cell r="H1064">
            <v>843715</v>
          </cell>
          <cell r="I1064">
            <v>0</v>
          </cell>
          <cell r="J1064">
            <v>843715</v>
          </cell>
          <cell r="K1064">
            <v>625265</v>
          </cell>
        </row>
        <row r="1066">
          <cell r="F1066">
            <v>805441</v>
          </cell>
          <cell r="G1066">
            <v>0</v>
          </cell>
          <cell r="H1066">
            <v>805441</v>
          </cell>
          <cell r="I1066">
            <v>0</v>
          </cell>
          <cell r="J1066">
            <v>805441</v>
          </cell>
          <cell r="K1066">
            <v>555848</v>
          </cell>
        </row>
        <row r="1067">
          <cell r="F1067">
            <v>212398</v>
          </cell>
          <cell r="G1067">
            <v>0</v>
          </cell>
          <cell r="H1067">
            <v>212398</v>
          </cell>
          <cell r="I1067">
            <v>0</v>
          </cell>
          <cell r="J1067">
            <v>212398</v>
          </cell>
          <cell r="K1067">
            <v>160177</v>
          </cell>
        </row>
        <row r="1068">
          <cell r="F1068">
            <v>45984</v>
          </cell>
          <cell r="G1068">
            <v>0</v>
          </cell>
          <cell r="H1068">
            <v>45984</v>
          </cell>
          <cell r="I1068">
            <v>0</v>
          </cell>
          <cell r="J1068">
            <v>45984</v>
          </cell>
          <cell r="K1068">
            <v>28118</v>
          </cell>
        </row>
        <row r="1069">
          <cell r="F1069">
            <v>197853</v>
          </cell>
          <cell r="G1069">
            <v>0</v>
          </cell>
          <cell r="H1069">
            <v>197853</v>
          </cell>
          <cell r="I1069">
            <v>0</v>
          </cell>
          <cell r="J1069">
            <v>197853</v>
          </cell>
          <cell r="K1069">
            <v>126264</v>
          </cell>
        </row>
        <row r="1070">
          <cell r="F1070">
            <v>81010</v>
          </cell>
          <cell r="G1070">
            <v>0</v>
          </cell>
          <cell r="H1070">
            <v>81010</v>
          </cell>
          <cell r="I1070">
            <v>0</v>
          </cell>
          <cell r="J1070">
            <v>81010</v>
          </cell>
          <cell r="K1070">
            <v>34734</v>
          </cell>
        </row>
        <row r="1071">
          <cell r="F1071">
            <v>384630</v>
          </cell>
          <cell r="G1071">
            <v>0</v>
          </cell>
          <cell r="H1071">
            <v>384630</v>
          </cell>
          <cell r="I1071">
            <v>0</v>
          </cell>
          <cell r="J1071">
            <v>384630</v>
          </cell>
          <cell r="K1071">
            <v>189234</v>
          </cell>
        </row>
        <row r="1072">
          <cell r="F1072">
            <v>218885</v>
          </cell>
          <cell r="G1072">
            <v>0</v>
          </cell>
          <cell r="H1072">
            <v>218885</v>
          </cell>
          <cell r="I1072">
            <v>0</v>
          </cell>
          <cell r="J1072">
            <v>218885</v>
          </cell>
          <cell r="K1072">
            <v>218885</v>
          </cell>
        </row>
        <row r="1073">
          <cell r="F1073">
            <v>349248</v>
          </cell>
          <cell r="G1073">
            <v>0</v>
          </cell>
          <cell r="H1073">
            <v>349248</v>
          </cell>
          <cell r="I1073">
            <v>0</v>
          </cell>
          <cell r="J1073">
            <v>349248</v>
          </cell>
          <cell r="K1073">
            <v>272947</v>
          </cell>
        </row>
        <row r="1074">
          <cell r="F1074">
            <v>307</v>
          </cell>
          <cell r="G1074">
            <v>0</v>
          </cell>
          <cell r="H1074">
            <v>307</v>
          </cell>
          <cell r="I1074">
            <v>0</v>
          </cell>
          <cell r="J1074">
            <v>307</v>
          </cell>
          <cell r="K1074">
            <v>0</v>
          </cell>
        </row>
        <row r="1075">
          <cell r="F1075">
            <v>678686</v>
          </cell>
          <cell r="G1075">
            <v>0</v>
          </cell>
          <cell r="H1075">
            <v>678686</v>
          </cell>
          <cell r="I1075">
            <v>0</v>
          </cell>
          <cell r="J1075">
            <v>678686</v>
          </cell>
          <cell r="K1075">
            <v>449214</v>
          </cell>
        </row>
        <row r="1076">
          <cell r="F1076">
            <v>29118</v>
          </cell>
          <cell r="G1076">
            <v>0</v>
          </cell>
          <cell r="H1076">
            <v>29118</v>
          </cell>
          <cell r="I1076">
            <v>0</v>
          </cell>
          <cell r="J1076">
            <v>29118</v>
          </cell>
          <cell r="K1076">
            <v>27368</v>
          </cell>
        </row>
        <row r="1077">
          <cell r="F1077">
            <v>98638</v>
          </cell>
          <cell r="G1077">
            <v>0</v>
          </cell>
          <cell r="H1077">
            <v>98638</v>
          </cell>
          <cell r="I1077">
            <v>0</v>
          </cell>
          <cell r="J1077">
            <v>98638</v>
          </cell>
          <cell r="K1077">
            <v>73939</v>
          </cell>
        </row>
        <row r="1078">
          <cell r="F1078">
            <v>1428</v>
          </cell>
          <cell r="G1078">
            <v>0</v>
          </cell>
          <cell r="H1078">
            <v>1428</v>
          </cell>
          <cell r="I1078">
            <v>0</v>
          </cell>
          <cell r="J1078">
            <v>1428</v>
          </cell>
          <cell r="K1078">
            <v>1428</v>
          </cell>
        </row>
        <row r="1079">
          <cell r="F1079">
            <v>3532</v>
          </cell>
          <cell r="G1079">
            <v>0</v>
          </cell>
          <cell r="H1079">
            <v>3532</v>
          </cell>
          <cell r="I1079">
            <v>0</v>
          </cell>
          <cell r="J1079">
            <v>3532</v>
          </cell>
          <cell r="K1079">
            <v>1176</v>
          </cell>
        </row>
        <row r="1080">
          <cell r="F1080">
            <v>43866</v>
          </cell>
          <cell r="G1080">
            <v>0</v>
          </cell>
          <cell r="H1080">
            <v>43866</v>
          </cell>
          <cell r="I1080">
            <v>0</v>
          </cell>
          <cell r="J1080">
            <v>43866</v>
          </cell>
          <cell r="K1080">
            <v>30581</v>
          </cell>
        </row>
        <row r="1081">
          <cell r="F1081">
            <v>22344</v>
          </cell>
          <cell r="G1081">
            <v>0</v>
          </cell>
          <cell r="H1081">
            <v>22344</v>
          </cell>
          <cell r="I1081">
            <v>0</v>
          </cell>
          <cell r="J1081">
            <v>22344</v>
          </cell>
          <cell r="K1081">
            <v>1344</v>
          </cell>
        </row>
        <row r="1082">
          <cell r="F1082">
            <v>87158</v>
          </cell>
          <cell r="G1082">
            <v>0</v>
          </cell>
          <cell r="H1082">
            <v>87158</v>
          </cell>
          <cell r="I1082">
            <v>0</v>
          </cell>
          <cell r="J1082">
            <v>87158</v>
          </cell>
          <cell r="K1082">
            <v>50089</v>
          </cell>
        </row>
        <row r="1083">
          <cell r="F1083">
            <v>39984</v>
          </cell>
          <cell r="G1083">
            <v>0</v>
          </cell>
          <cell r="H1083">
            <v>39984</v>
          </cell>
          <cell r="I1083">
            <v>0</v>
          </cell>
          <cell r="J1083">
            <v>39984</v>
          </cell>
          <cell r="K1083">
            <v>20214</v>
          </cell>
        </row>
        <row r="1084">
          <cell r="F1084">
            <v>385551</v>
          </cell>
          <cell r="G1084">
            <v>0</v>
          </cell>
          <cell r="H1084">
            <v>385551</v>
          </cell>
          <cell r="I1084">
            <v>0</v>
          </cell>
          <cell r="J1084">
            <v>385551</v>
          </cell>
          <cell r="K1084">
            <v>324571</v>
          </cell>
        </row>
        <row r="1085">
          <cell r="F1085">
            <v>45500</v>
          </cell>
          <cell r="G1085">
            <v>0</v>
          </cell>
          <cell r="H1085">
            <v>45500</v>
          </cell>
          <cell r="I1085">
            <v>0</v>
          </cell>
          <cell r="J1085">
            <v>45500</v>
          </cell>
          <cell r="K1085">
            <v>45500</v>
          </cell>
        </row>
        <row r="1086">
          <cell r="F1086">
            <v>70280</v>
          </cell>
          <cell r="G1086">
            <v>0</v>
          </cell>
          <cell r="H1086">
            <v>70280</v>
          </cell>
          <cell r="I1086">
            <v>0</v>
          </cell>
          <cell r="J1086">
            <v>70280</v>
          </cell>
          <cell r="K1086">
            <v>59782</v>
          </cell>
        </row>
        <row r="1087">
          <cell r="F1087">
            <v>3024892</v>
          </cell>
          <cell r="G1087">
            <v>0</v>
          </cell>
          <cell r="H1087">
            <v>3024892</v>
          </cell>
          <cell r="I1087">
            <v>0</v>
          </cell>
          <cell r="J1087">
            <v>3024892</v>
          </cell>
          <cell r="K1087">
            <v>11656</v>
          </cell>
        </row>
        <row r="1088">
          <cell r="F1088">
            <v>6826733</v>
          </cell>
          <cell r="G1088">
            <v>0</v>
          </cell>
          <cell r="H1088">
            <v>6826733</v>
          </cell>
          <cell r="I1088">
            <v>0</v>
          </cell>
          <cell r="J1088">
            <v>6826733</v>
          </cell>
          <cell r="K1088">
            <v>2683069</v>
          </cell>
        </row>
        <row r="1089">
          <cell r="F1089">
            <v>1</v>
          </cell>
          <cell r="G1089">
            <v>0</v>
          </cell>
          <cell r="H1089">
            <v>1</v>
          </cell>
          <cell r="I1089">
            <v>0</v>
          </cell>
          <cell r="J1089">
            <v>1</v>
          </cell>
          <cell r="K1089">
            <v>6</v>
          </cell>
        </row>
      </sheetData>
      <sheetData sheetId="2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PBC"/>
      <sheetName val="TRIAL"/>
      <sheetName val="PIVOT"/>
      <sheetName val="BS IFRS"/>
      <sheetName val="P&amp;L natyre"/>
      <sheetName val="CF"/>
      <sheetName val="Equity"/>
      <sheetName val="Notes"/>
      <sheetName val="FA Note"/>
      <sheetName val="Prelim and Final AR"/>
      <sheetName val="Ratios"/>
      <sheetName val="Ratios 1"/>
      <sheetName val="BA"/>
      <sheetName val="BZ"/>
      <sheetName val="C"/>
      <sheetName val="DA"/>
      <sheetName val="DZ"/>
      <sheetName val="E"/>
      <sheetName val="FZ"/>
      <sheetName val="GA"/>
      <sheetName val="GZ"/>
      <sheetName val="H"/>
      <sheetName val="IA"/>
      <sheetName val="IZ"/>
      <sheetName val="J"/>
      <sheetName val="LA"/>
      <sheetName val="LZ"/>
      <sheetName val="M"/>
      <sheetName val="N"/>
      <sheetName val="OZ"/>
      <sheetName val="Sheet1"/>
      <sheetName val="Related parties"/>
      <sheetName val="Risk Notes"/>
      <sheetName val="Risk Notes (2)"/>
      <sheetName val="Lead rel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TB1"/>
      <sheetName val="TB2"/>
      <sheetName val="TB3"/>
      <sheetName val="TB4"/>
      <sheetName val="Mapping"/>
      <sheetName val="TB-Clean"/>
      <sheetName val="Settings"/>
      <sheetName val="Calculations"/>
      <sheetName val="LS_Standar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FP"/>
      <sheetName val="SC"/>
      <sheetName val="CHE"/>
      <sheetName val="CF"/>
      <sheetName val="FAMS"/>
      <sheetName val="Notes"/>
      <sheetName val="Risk Notes"/>
      <sheetName val="TB"/>
      <sheetName val="NAS-IFRS"/>
      <sheetName val="Sheet1"/>
      <sheetName val="ADJ 15"/>
      <sheetName val="ADJ 14"/>
      <sheetName val="ADJ 13"/>
    </sheetNames>
    <sheetDataSet>
      <sheetData sheetId="0">
        <row r="7">
          <cell r="I7">
            <v>283222264</v>
          </cell>
        </row>
      </sheetData>
      <sheetData sheetId="1" refreshError="1"/>
      <sheetData sheetId="2">
        <row r="40">
          <cell r="M40">
            <v>-147763875.84</v>
          </cell>
        </row>
      </sheetData>
      <sheetData sheetId="3" refreshError="1"/>
      <sheetData sheetId="4">
        <row r="11">
          <cell r="C11" t="str">
            <v>Accumulated depreciation and impairment</v>
          </cell>
        </row>
      </sheetData>
      <sheetData sheetId="5">
        <row r="54">
          <cell r="C54" t="str">
            <v>Property under development</v>
          </cell>
        </row>
      </sheetData>
      <sheetData sheetId="6" refreshError="1"/>
      <sheetData sheetId="7" refreshError="1"/>
      <sheetData sheetId="8" refreshError="1"/>
      <sheetData sheetId="9" refreshError="1"/>
      <sheetData sheetId="10">
        <row r="8">
          <cell r="F8">
            <v>17464496</v>
          </cell>
        </row>
      </sheetData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Disclose"/>
      <sheetName val="Description"/>
      <sheetName val="calc"/>
      <sheetName val="Estimation"/>
      <sheetName val="PBC Sep30.05"/>
      <sheetName val="Threshold Calc"/>
      <sheetName val="Excess calc"/>
      <sheetName val="Excess calc."/>
      <sheetName val="Tickmarks"/>
      <sheetName val="PBC_Sep30_05"/>
    </sheetNames>
    <sheetDataSet>
      <sheetData sheetId="0" refreshError="1"/>
      <sheetData sheetId="1">
        <row r="38">
          <cell r="G38">
            <v>-26075602</v>
          </cell>
        </row>
        <row r="65">
          <cell r="G65">
            <v>11920356</v>
          </cell>
        </row>
      </sheetData>
      <sheetData sheetId="2" refreshError="1"/>
      <sheetData sheetId="3" refreshError="1"/>
      <sheetData sheetId="4">
        <row r="113">
          <cell r="AA113">
            <v>4528451929.3800001</v>
          </cell>
        </row>
      </sheetData>
      <sheetData sheetId="5"/>
      <sheetData sheetId="6" refreshError="1"/>
      <sheetData sheetId="7"/>
      <sheetData sheetId="8"/>
      <sheetData sheetId="9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Estimation"/>
      <sheetName val="Interest spread-PBC"/>
      <sheetName val="Ledger"/>
      <sheetName val="Threshold"/>
      <sheetName val="Tickmark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umary2"/>
      <sheetName val="Disclosure Sep.05"/>
      <sheetName val="Test Sep.05"/>
      <sheetName val="Int.income Sep.05"/>
      <sheetName val="Market Value Sep 30, 05"/>
      <sheetName val="PBC Sep.05"/>
    </sheetNames>
    <sheetDataSet>
      <sheetData sheetId="0" refreshError="1"/>
      <sheetData sheetId="1"/>
      <sheetData sheetId="2"/>
      <sheetData sheetId="3" refreshError="1"/>
      <sheetData sheetId="4" refreshError="1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B 19.07.10"/>
      <sheetName val="C"/>
      <sheetName val="E"/>
      <sheetName val="G"/>
      <sheetName val="J"/>
      <sheetName val="F"/>
      <sheetName val="H"/>
      <sheetName val="K"/>
      <sheetName val="N"/>
      <sheetName val="P"/>
      <sheetName val="Q"/>
      <sheetName val="T "/>
      <sheetName val="TB 30.06.2010 PBC"/>
      <sheetName val="BS+PL"/>
      <sheetName val="TB 31.12.09"/>
      <sheetName val="TB 30.06.09 PBC"/>
      <sheetName val="UA Lead"/>
      <sheetName val="UC Lead"/>
      <sheetName val="UB Lead"/>
      <sheetName val="VA Lead"/>
      <sheetName val="VC Lead"/>
      <sheetName val="TB 30.06.10"/>
      <sheetName val="VD Lead"/>
      <sheetName val="Adjustments 30.06.2010"/>
      <sheetName val="TB 31.05.2010 PBC"/>
      <sheetName val="Booklet---&gt;"/>
      <sheetName val="BS+PL Booklet"/>
      <sheetName val="CF"/>
      <sheetName val="SCE"/>
      <sheetName val="3"/>
      <sheetName val="4"/>
      <sheetName val="5"/>
      <sheetName val="6"/>
      <sheetName val="8"/>
      <sheetName val="9"/>
      <sheetName val="10"/>
      <sheetName val="11 + 15"/>
      <sheetName val="12"/>
      <sheetName val="13"/>
      <sheetName val="14"/>
      <sheetName val="16"/>
      <sheetName val="17"/>
      <sheetName val="19 + 20"/>
      <sheetName val="C Lead"/>
      <sheetName val="E Lead"/>
      <sheetName val="J Lead"/>
      <sheetName val="G Lead"/>
      <sheetName val="K Lead"/>
      <sheetName val="F Lead"/>
      <sheetName val="H Lead"/>
      <sheetName val="N Lead"/>
      <sheetName val="P Lead"/>
      <sheetName val="Q Lead"/>
      <sheetName val="T Le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 t="str">
            <v>Client:</v>
          </cell>
        </row>
      </sheetData>
      <sheetData sheetId="8"/>
      <sheetData sheetId="9">
        <row r="2">
          <cell r="B2" t="str">
            <v>Client:</v>
          </cell>
        </row>
      </sheetData>
      <sheetData sheetId="10"/>
      <sheetData sheetId="11"/>
      <sheetData sheetId="12">
        <row r="2">
          <cell r="C2" t="str">
            <v>Winline Account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7">
          <cell r="E7">
            <v>20033139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  <sheetName val="INPUT SHEET"/>
    </sheetNames>
    <sheetDataSet>
      <sheetData sheetId="0" refreshError="1"/>
      <sheetData sheetId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TB Jun as at Jul 8, 13.15"/>
      <sheetName val="TB non-evaluated"/>
      <sheetName val="TB Evaluated"/>
      <sheetName val="Index"/>
      <sheetName val="TB"/>
      <sheetName val="BS "/>
      <sheetName val=" P&amp;L"/>
      <sheetName val="CIP"/>
      <sheetName val="ROE"/>
      <sheetName val="Clients"/>
      <sheetName val="Vendors"/>
      <sheetName val="TB_dbase"/>
      <sheetName val="Forex"/>
      <sheetName val="Adjustments"/>
      <sheetName val="Deprec Summary"/>
      <sheetName val="Depreciation"/>
      <sheetName val="TB_Jun_as_at_Jul_8,_13_15"/>
      <sheetName val="TB_non-evaluated"/>
      <sheetName val="TB_Evaluated"/>
      <sheetName val="BS_"/>
      <sheetName val="_P&amp;L"/>
      <sheetName val="Deprec_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Regjistri"/>
      <sheetName val="INPUT"/>
      <sheetName val="IND"/>
      <sheetName val="CAPITAL"/>
      <sheetName val="LG 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exch"/>
      <sheetName val="URR_bruto"/>
      <sheetName val="Dëme_bruto"/>
      <sheetName val="Provigjon_risig"/>
      <sheetName val="Provigjonet_neto"/>
      <sheetName val="P&amp;L natyre"/>
    </sheetNames>
    <sheetDataSet>
      <sheetData sheetId="0">
        <row r="2">
          <cell r="A2">
            <v>122.6</v>
          </cell>
        </row>
        <row r="3">
          <cell r="A3">
            <v>96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Interest_income "/>
      <sheetName val="Threshold"/>
      <sheetName val="Interest_income_"/>
    </sheetNames>
    <sheetDataSet>
      <sheetData sheetId="0">
        <row r="85">
          <cell r="AG85">
            <v>14735400</v>
          </cell>
        </row>
      </sheetData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GL"/>
      <sheetName val="TRIAL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Parameters"/>
      <sheetName val="Title"/>
      <sheetName val="1.0 Key Indicators"/>
      <sheetName val="2.0 Monthly Variations"/>
      <sheetName val="3.1 Supply Vol &amp; Market Share"/>
      <sheetName val="3.2 Vol"/>
      <sheetName val="3.3.1 Prd-Mix Anal (V)"/>
      <sheetName val="3.3.2 Prd-Mix Anal (P)"/>
      <sheetName val="3.3.3 Prd-Mix Anal (R)"/>
      <sheetName val="3.4 Marginal Analysis"/>
      <sheetName val="3.5 Disp."/>
      <sheetName val="4.1 Production2"/>
      <sheetName val="4.0 Production"/>
      <sheetName val="Prd Charts"/>
      <sheetName val="Chart2"/>
      <sheetName val="5.0 Manp"/>
      <sheetName val="6.1 IncSt"/>
      <sheetName val="6.2 BalSh"/>
      <sheetName val="6.3 Cash"/>
      <sheetName val="6.4 NetIcome Tree"/>
      <sheetName val="6.5 IS Var. Analysis"/>
      <sheetName val="6.6 BS Var. Analysis"/>
      <sheetName val="6.7 Capex"/>
      <sheetName val="6.8 Latest Estimate"/>
      <sheetName val="6.9 Covenants Chart"/>
      <sheetName val="6.5 Var. Analysis 1"/>
      <sheetName val="6.8 Graphs (IS)"/>
      <sheetName val="Print_Param"/>
      <sheetName val="Comments"/>
      <sheetName val="1_0_Key_Indicators"/>
      <sheetName val="2_0_Monthly_Variations"/>
      <sheetName val="3_1_Supply_Vol_&amp;_Market_Share"/>
      <sheetName val="3_2_Vol"/>
      <sheetName val="3_3_1_Prd-Mix_Anal_(V)"/>
      <sheetName val="3_3_2_Prd-Mix_Anal_(P)"/>
      <sheetName val="3_3_3_Prd-Mix_Anal_(R)"/>
      <sheetName val="3_4_Marginal_Analysis"/>
      <sheetName val="3_5_Disp_"/>
      <sheetName val="4_1_Production2"/>
      <sheetName val="4_0_Production"/>
      <sheetName val="Prd_Charts"/>
      <sheetName val="5_0_Manp"/>
      <sheetName val="6_1_IncSt"/>
      <sheetName val="6_2_BalSh"/>
      <sheetName val="6_3_Cash"/>
      <sheetName val="6_4_NetIcome_Tree"/>
      <sheetName val="6_5_IS_Var__Analysis"/>
      <sheetName val="6_6_BS_Var__Analysis"/>
      <sheetName val="6_7_Capex"/>
      <sheetName val="6_8_Latest_Estimate"/>
      <sheetName val="6_9_Covenants_Chart"/>
      <sheetName val="6_5_Var__Analysis_1"/>
      <sheetName val="6_8_Graphs_(IS)"/>
    </sheetNames>
    <sheetDataSet>
      <sheetData sheetId="0" refreshError="1">
        <row r="3">
          <cell r="A3">
            <v>1</v>
          </cell>
        </row>
        <row r="28">
          <cell r="F28">
            <v>1000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 refreshError="1"/>
      <sheetData sheetId="16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28"/>
  <sheetViews>
    <sheetView showGridLines="0" topLeftCell="A37" workbookViewId="0">
      <selection sqref="A1:F116"/>
    </sheetView>
  </sheetViews>
  <sheetFormatPr defaultColWidth="9.140625" defaultRowHeight="15"/>
  <cols>
    <col min="1" max="1" width="83.42578125" style="11" customWidth="1"/>
    <col min="2" max="2" width="15.7109375" style="10" customWidth="1"/>
    <col min="3" max="3" width="2.28515625" style="10" customWidth="1"/>
    <col min="4" max="4" width="15.7109375" style="10" customWidth="1"/>
    <col min="5" max="5" width="2.42578125" style="10" customWidth="1"/>
    <col min="6" max="6" width="12.42578125" style="11" bestFit="1" customWidth="1"/>
    <col min="7" max="7" width="10.7109375" style="11" bestFit="1" customWidth="1"/>
    <col min="8" max="8" width="9.140625" style="11"/>
    <col min="9" max="9" width="11.42578125" style="11" bestFit="1" customWidth="1"/>
    <col min="10" max="16384" width="9.140625" style="11"/>
  </cols>
  <sheetData>
    <row r="1" spans="1:6">
      <c r="A1" s="28" t="s">
        <v>434</v>
      </c>
    </row>
    <row r="2" spans="1:6">
      <c r="A2" s="29" t="s">
        <v>209</v>
      </c>
    </row>
    <row r="3" spans="1:6">
      <c r="A3" s="29" t="s">
        <v>210</v>
      </c>
    </row>
    <row r="4" spans="1:6">
      <c r="A4" s="29" t="s">
        <v>75</v>
      </c>
    </row>
    <row r="5" spans="1:6">
      <c r="A5" s="13" t="s">
        <v>38</v>
      </c>
    </row>
    <row r="6" spans="1:6">
      <c r="A6" s="22"/>
      <c r="B6" s="12" t="s">
        <v>9</v>
      </c>
      <c r="C6" s="12"/>
      <c r="D6" s="12" t="s">
        <v>9</v>
      </c>
    </row>
    <row r="7" spans="1:6">
      <c r="A7" s="22"/>
      <c r="B7" s="12" t="s">
        <v>10</v>
      </c>
      <c r="C7" s="12"/>
      <c r="D7" s="12" t="s">
        <v>11</v>
      </c>
      <c r="E7" s="11"/>
    </row>
    <row r="8" spans="1:6">
      <c r="A8" s="13" t="s">
        <v>12</v>
      </c>
      <c r="B8" s="14"/>
      <c r="C8" s="14"/>
      <c r="D8" s="14"/>
      <c r="E8" s="11"/>
    </row>
    <row r="9" spans="1:6">
      <c r="A9" s="13"/>
      <c r="B9" s="14"/>
      <c r="C9" s="14"/>
      <c r="D9" s="14"/>
      <c r="E9" s="11"/>
    </row>
    <row r="10" spans="1:6">
      <c r="A10" s="15" t="s">
        <v>13</v>
      </c>
      <c r="B10" s="16"/>
      <c r="C10" s="16"/>
      <c r="D10" s="16"/>
      <c r="E10" s="11"/>
    </row>
    <row r="11" spans="1:6">
      <c r="A11" s="19" t="s">
        <v>14</v>
      </c>
      <c r="B11" s="38">
        <v>3401522.89</v>
      </c>
      <c r="C11" s="18"/>
      <c r="D11" s="38">
        <v>8591609.540000001</v>
      </c>
      <c r="E11" s="11"/>
      <c r="F11" s="93"/>
    </row>
    <row r="12" spans="1:6">
      <c r="A12" s="19" t="s">
        <v>76</v>
      </c>
      <c r="B12" s="34"/>
      <c r="C12" s="18"/>
      <c r="D12" s="34"/>
      <c r="E12" s="11"/>
      <c r="F12" s="93"/>
    </row>
    <row r="13" spans="1:6" ht="16.5" customHeight="1">
      <c r="A13" s="39" t="s">
        <v>111</v>
      </c>
      <c r="B13" s="38"/>
      <c r="C13" s="18"/>
      <c r="D13" s="38"/>
      <c r="E13" s="11"/>
      <c r="F13" s="93"/>
    </row>
    <row r="14" spans="1:6" ht="16.5" customHeight="1">
      <c r="A14" s="39" t="s">
        <v>112</v>
      </c>
      <c r="B14" s="38"/>
      <c r="C14" s="18"/>
      <c r="D14" s="38"/>
      <c r="E14" s="11"/>
      <c r="F14" s="93"/>
    </row>
    <row r="15" spans="1:6">
      <c r="A15" s="39" t="s">
        <v>123</v>
      </c>
      <c r="B15" s="38"/>
      <c r="C15" s="18"/>
      <c r="D15" s="38"/>
      <c r="E15" s="11"/>
      <c r="F15" s="93"/>
    </row>
    <row r="16" spans="1:6">
      <c r="A16" s="39" t="s">
        <v>113</v>
      </c>
      <c r="B16" s="38"/>
      <c r="C16" s="18"/>
      <c r="D16" s="38"/>
      <c r="E16" s="11"/>
      <c r="F16" s="93"/>
    </row>
    <row r="17" spans="1:6">
      <c r="A17" s="19" t="s">
        <v>15</v>
      </c>
      <c r="B17" s="34"/>
      <c r="C17" s="18"/>
      <c r="D17" s="34"/>
      <c r="E17" s="11"/>
      <c r="F17" s="93"/>
    </row>
    <row r="18" spans="1:6">
      <c r="A18" s="39" t="s">
        <v>124</v>
      </c>
      <c r="B18" s="38">
        <v>12550524.369999999</v>
      </c>
      <c r="C18" s="18"/>
      <c r="D18" s="38">
        <v>57650313.859999999</v>
      </c>
      <c r="E18" s="11"/>
      <c r="F18" s="93"/>
    </row>
    <row r="19" spans="1:6" ht="16.5" customHeight="1">
      <c r="A19" s="39" t="s">
        <v>114</v>
      </c>
      <c r="B19" s="38"/>
      <c r="C19" s="18"/>
      <c r="D19" s="38"/>
      <c r="E19" s="11"/>
      <c r="F19" s="93"/>
    </row>
    <row r="20" spans="1:6" ht="16.5" customHeight="1">
      <c r="A20" s="39" t="s">
        <v>115</v>
      </c>
      <c r="B20" s="38"/>
      <c r="C20" s="18"/>
      <c r="D20" s="38"/>
      <c r="E20" s="11"/>
      <c r="F20" s="93"/>
    </row>
    <row r="21" spans="1:6">
      <c r="A21" s="39" t="s">
        <v>7</v>
      </c>
      <c r="B21" s="38">
        <f>2092868-513813-269257</f>
        <v>1309798</v>
      </c>
      <c r="C21" s="18"/>
      <c r="D21" s="38">
        <v>6997020</v>
      </c>
      <c r="E21" s="11"/>
      <c r="F21" s="93"/>
    </row>
    <row r="22" spans="1:6">
      <c r="A22" s="39" t="s">
        <v>116</v>
      </c>
      <c r="B22" s="38"/>
      <c r="C22" s="18"/>
      <c r="D22" s="38"/>
      <c r="E22" s="11"/>
      <c r="F22" s="93"/>
    </row>
    <row r="23" spans="1:6">
      <c r="A23" s="19" t="s">
        <v>68</v>
      </c>
      <c r="B23" s="18"/>
      <c r="C23" s="18"/>
      <c r="D23" s="18"/>
      <c r="E23" s="11"/>
      <c r="F23" s="93"/>
    </row>
    <row r="24" spans="1:6">
      <c r="A24" s="39" t="s">
        <v>77</v>
      </c>
      <c r="B24" s="38"/>
      <c r="C24" s="18"/>
      <c r="D24" s="38"/>
      <c r="E24" s="11"/>
      <c r="F24" s="93"/>
    </row>
    <row r="25" spans="1:6">
      <c r="A25" s="39" t="s">
        <v>78</v>
      </c>
      <c r="B25" s="38"/>
      <c r="C25" s="18"/>
      <c r="D25" s="38"/>
      <c r="E25" s="11"/>
      <c r="F25" s="93"/>
    </row>
    <row r="26" spans="1:6">
      <c r="A26" s="39" t="s">
        <v>79</v>
      </c>
      <c r="B26" s="38"/>
      <c r="C26" s="18"/>
      <c r="D26" s="38"/>
      <c r="E26" s="11"/>
      <c r="F26" s="93"/>
    </row>
    <row r="27" spans="1:6">
      <c r="A27" s="39" t="s">
        <v>62</v>
      </c>
      <c r="B27" s="38">
        <v>511522280.14999998</v>
      </c>
      <c r="C27" s="18"/>
      <c r="D27" s="38">
        <v>523134441.02999997</v>
      </c>
      <c r="E27" s="11"/>
      <c r="F27" s="93"/>
    </row>
    <row r="28" spans="1:6">
      <c r="A28" s="39" t="s">
        <v>80</v>
      </c>
      <c r="B28" s="38"/>
      <c r="C28" s="18"/>
      <c r="D28" s="38"/>
      <c r="E28" s="11"/>
      <c r="F28" s="93"/>
    </row>
    <row r="29" spans="1:6">
      <c r="A29" s="39" t="s">
        <v>81</v>
      </c>
      <c r="B29" s="38"/>
      <c r="C29" s="18"/>
      <c r="D29" s="38"/>
      <c r="E29" s="11"/>
      <c r="F29" s="93"/>
    </row>
    <row r="30" spans="1:6">
      <c r="A30" s="39" t="s">
        <v>82</v>
      </c>
      <c r="B30" s="38"/>
      <c r="C30" s="18"/>
      <c r="D30" s="38"/>
      <c r="E30" s="11"/>
      <c r="F30" s="93"/>
    </row>
    <row r="31" spans="1:6">
      <c r="A31" s="19" t="s">
        <v>16</v>
      </c>
      <c r="B31" s="38"/>
      <c r="C31" s="18"/>
      <c r="D31" s="38"/>
      <c r="E31" s="11"/>
      <c r="F31" s="93"/>
    </row>
    <row r="32" spans="1:6">
      <c r="A32" s="19" t="s">
        <v>17</v>
      </c>
      <c r="B32" s="38"/>
      <c r="C32" s="18"/>
      <c r="D32" s="38"/>
      <c r="E32" s="11"/>
      <c r="F32" s="93"/>
    </row>
    <row r="33" spans="1:6">
      <c r="A33" s="19" t="s">
        <v>2</v>
      </c>
      <c r="B33" s="25">
        <f>SUM(B11:B32)</f>
        <v>528784125.40999997</v>
      </c>
      <c r="C33" s="26"/>
      <c r="D33" s="25">
        <f>SUM(D11:D32)</f>
        <v>596373384.42999995</v>
      </c>
      <c r="E33" s="11"/>
      <c r="F33" s="93"/>
    </row>
    <row r="34" spans="1:6">
      <c r="A34" s="19"/>
      <c r="B34" s="18"/>
      <c r="C34" s="18"/>
      <c r="D34" s="18"/>
      <c r="E34" s="11"/>
      <c r="F34" s="93"/>
    </row>
    <row r="35" spans="1:6">
      <c r="A35" s="19" t="s">
        <v>19</v>
      </c>
      <c r="B35" s="18"/>
      <c r="C35" s="18"/>
      <c r="D35" s="18"/>
      <c r="E35" s="11"/>
      <c r="F35" s="93"/>
    </row>
    <row r="36" spans="1:6">
      <c r="A36" s="19" t="s">
        <v>83</v>
      </c>
      <c r="B36" s="18"/>
      <c r="C36" s="18"/>
      <c r="D36" s="18"/>
      <c r="E36" s="11"/>
      <c r="F36" s="93"/>
    </row>
    <row r="37" spans="1:6">
      <c r="A37" s="39" t="s">
        <v>117</v>
      </c>
      <c r="B37" s="38"/>
      <c r="C37" s="18"/>
      <c r="D37" s="38"/>
      <c r="E37" s="11"/>
      <c r="F37" s="93"/>
    </row>
    <row r="38" spans="1:6">
      <c r="A38" s="39" t="s">
        <v>118</v>
      </c>
      <c r="B38" s="38"/>
      <c r="C38" s="18"/>
      <c r="D38" s="38"/>
      <c r="E38" s="11"/>
      <c r="F38" s="93"/>
    </row>
    <row r="39" spans="1:6">
      <c r="A39" s="39" t="s">
        <v>119</v>
      </c>
      <c r="B39" s="38"/>
      <c r="C39" s="18"/>
      <c r="D39" s="38"/>
      <c r="E39" s="11"/>
      <c r="F39" s="93"/>
    </row>
    <row r="40" spans="1:6">
      <c r="A40" s="39" t="s">
        <v>120</v>
      </c>
      <c r="B40" s="38"/>
      <c r="C40" s="18"/>
      <c r="D40" s="38"/>
      <c r="E40" s="11"/>
      <c r="F40" s="93"/>
    </row>
    <row r="41" spans="1:6">
      <c r="A41" s="39" t="s">
        <v>121</v>
      </c>
      <c r="B41" s="38"/>
      <c r="C41" s="18"/>
      <c r="D41" s="38"/>
      <c r="E41" s="11"/>
      <c r="F41" s="93"/>
    </row>
    <row r="42" spans="1:6">
      <c r="A42" s="39" t="s">
        <v>122</v>
      </c>
      <c r="B42" s="38"/>
      <c r="C42" s="18"/>
      <c r="D42" s="38"/>
      <c r="E42" s="11"/>
      <c r="F42" s="93"/>
    </row>
    <row r="43" spans="1:6">
      <c r="A43" s="19" t="s">
        <v>74</v>
      </c>
      <c r="B43" s="18"/>
      <c r="C43" s="18"/>
      <c r="D43" s="18"/>
      <c r="E43" s="11"/>
      <c r="F43" s="93"/>
    </row>
    <row r="44" spans="1:6">
      <c r="A44" s="39" t="s">
        <v>125</v>
      </c>
      <c r="B44" s="38">
        <v>272176500</v>
      </c>
      <c r="C44" s="18"/>
      <c r="D44" s="38">
        <v>273900000</v>
      </c>
      <c r="E44" s="11"/>
      <c r="F44" s="93"/>
    </row>
    <row r="45" spans="1:6">
      <c r="A45" s="39" t="s">
        <v>126</v>
      </c>
      <c r="B45" s="38">
        <v>5118857</v>
      </c>
      <c r="C45" s="18"/>
      <c r="D45" s="38">
        <v>5528557</v>
      </c>
      <c r="E45" s="11"/>
      <c r="F45" s="93"/>
    </row>
    <row r="46" spans="1:6">
      <c r="A46" s="39" t="s">
        <v>127</v>
      </c>
      <c r="B46" s="38"/>
      <c r="C46" s="18"/>
      <c r="D46" s="38"/>
      <c r="E46" s="11"/>
      <c r="F46" s="93"/>
    </row>
    <row r="47" spans="1:6">
      <c r="A47" s="39" t="s">
        <v>128</v>
      </c>
      <c r="B47" s="38"/>
      <c r="C47" s="18"/>
      <c r="D47" s="38"/>
      <c r="E47" s="11"/>
      <c r="F47" s="93"/>
    </row>
    <row r="48" spans="1:6">
      <c r="A48" s="39" t="s">
        <v>129</v>
      </c>
      <c r="B48" s="38"/>
      <c r="C48" s="18"/>
      <c r="D48" s="38"/>
      <c r="E48" s="11"/>
      <c r="F48" s="93"/>
    </row>
    <row r="49" spans="1:6">
      <c r="A49" s="19" t="s">
        <v>20</v>
      </c>
      <c r="B49" s="38"/>
      <c r="C49" s="18"/>
      <c r="D49" s="38"/>
      <c r="E49" s="11"/>
      <c r="F49" s="93"/>
    </row>
    <row r="50" spans="1:6">
      <c r="A50" s="19" t="s">
        <v>84</v>
      </c>
      <c r="B50" s="18"/>
      <c r="C50" s="18"/>
      <c r="D50" s="18"/>
      <c r="E50" s="11"/>
      <c r="F50" s="93"/>
    </row>
    <row r="51" spans="1:6">
      <c r="A51" s="39" t="s">
        <v>130</v>
      </c>
      <c r="B51" s="38"/>
      <c r="C51" s="18"/>
      <c r="D51" s="38"/>
      <c r="E51" s="11"/>
      <c r="F51" s="93"/>
    </row>
    <row r="52" spans="1:6">
      <c r="A52" s="39" t="s">
        <v>131</v>
      </c>
      <c r="B52" s="38"/>
      <c r="C52" s="18"/>
      <c r="D52" s="38"/>
      <c r="E52" s="11"/>
      <c r="F52" s="93"/>
    </row>
    <row r="53" spans="1:6">
      <c r="A53" s="39" t="s">
        <v>132</v>
      </c>
      <c r="B53" s="38"/>
      <c r="C53" s="18"/>
      <c r="D53" s="38"/>
      <c r="E53" s="11"/>
      <c r="F53" s="93"/>
    </row>
    <row r="54" spans="1:6">
      <c r="A54" s="19" t="s">
        <v>21</v>
      </c>
      <c r="B54" s="38"/>
      <c r="C54" s="18"/>
      <c r="D54" s="38"/>
      <c r="E54" s="11"/>
      <c r="F54" s="93"/>
    </row>
    <row r="55" spans="1:6">
      <c r="A55" s="19" t="s">
        <v>1</v>
      </c>
      <c r="B55" s="25">
        <f>SUM(B37:B54)</f>
        <v>277295357</v>
      </c>
      <c r="C55" s="26"/>
      <c r="D55" s="25">
        <f>SUM(D37:D54)</f>
        <v>279428557</v>
      </c>
      <c r="E55" s="11"/>
      <c r="F55" s="93"/>
    </row>
    <row r="56" spans="1:6">
      <c r="A56" s="19"/>
      <c r="B56" s="20"/>
      <c r="C56" s="20"/>
      <c r="D56" s="20"/>
      <c r="E56" s="11"/>
      <c r="F56" s="93"/>
    </row>
    <row r="57" spans="1:6" ht="15.75" thickBot="1">
      <c r="A57" s="19" t="s">
        <v>22</v>
      </c>
      <c r="B57" s="40">
        <f>B55+B33</f>
        <v>806079482.40999997</v>
      </c>
      <c r="C57" s="26"/>
      <c r="D57" s="40">
        <f>D55+D33</f>
        <v>875801941.42999995</v>
      </c>
      <c r="E57" s="11"/>
      <c r="F57" s="93"/>
    </row>
    <row r="58" spans="1:6" ht="15.75" thickTop="1">
      <c r="A58" s="21"/>
      <c r="B58" s="18"/>
      <c r="C58" s="18"/>
      <c r="D58" s="18"/>
      <c r="E58" s="11"/>
      <c r="F58" s="93"/>
    </row>
    <row r="59" spans="1:6">
      <c r="A59" s="13" t="s">
        <v>23</v>
      </c>
      <c r="B59" s="18"/>
      <c r="C59" s="18"/>
      <c r="D59" s="18"/>
      <c r="E59" s="11"/>
      <c r="F59" s="93"/>
    </row>
    <row r="60" spans="1:6">
      <c r="A60" s="13"/>
      <c r="B60" s="18"/>
      <c r="C60" s="18"/>
      <c r="D60" s="18"/>
      <c r="E60" s="11"/>
      <c r="F60" s="93"/>
    </row>
    <row r="61" spans="1:6">
      <c r="A61" s="19" t="s">
        <v>24</v>
      </c>
      <c r="B61" s="18"/>
      <c r="C61" s="18"/>
      <c r="D61" s="18"/>
      <c r="E61" s="11"/>
      <c r="F61" s="93"/>
    </row>
    <row r="62" spans="1:6">
      <c r="A62" s="39" t="s">
        <v>133</v>
      </c>
      <c r="B62" s="38">
        <v>318232152.94999999</v>
      </c>
      <c r="C62" s="18"/>
      <c r="D62" s="38"/>
      <c r="E62" s="11"/>
      <c r="F62" s="93"/>
    </row>
    <row r="63" spans="1:6">
      <c r="A63" s="39" t="s">
        <v>85</v>
      </c>
      <c r="B63" s="38">
        <v>0</v>
      </c>
      <c r="C63" s="18"/>
      <c r="D63" s="38">
        <v>314663694.97000003</v>
      </c>
      <c r="E63" s="11"/>
      <c r="F63" s="93"/>
    </row>
    <row r="64" spans="1:6">
      <c r="A64" s="39" t="s">
        <v>86</v>
      </c>
      <c r="B64" s="38">
        <v>19237476.149999999</v>
      </c>
      <c r="C64" s="18"/>
      <c r="D64" s="38">
        <v>11545523.57</v>
      </c>
      <c r="E64" s="11"/>
      <c r="F64" s="93"/>
    </row>
    <row r="65" spans="1:9">
      <c r="A65" s="39" t="s">
        <v>25</v>
      </c>
      <c r="B65" s="38">
        <f>82079987.14-1795044</f>
        <v>80284943.140000001</v>
      </c>
      <c r="C65" s="18"/>
      <c r="D65" s="38">
        <v>168031179.25</v>
      </c>
      <c r="E65" s="11"/>
      <c r="F65" s="93"/>
    </row>
    <row r="66" spans="1:9">
      <c r="A66" s="39" t="s">
        <v>87</v>
      </c>
      <c r="B66" s="38"/>
      <c r="C66" s="18"/>
      <c r="D66" s="38"/>
      <c r="E66" s="11"/>
      <c r="F66" s="93"/>
    </row>
    <row r="67" spans="1:9">
      <c r="A67" s="39" t="s">
        <v>134</v>
      </c>
      <c r="B67" s="38"/>
      <c r="C67" s="18"/>
      <c r="D67" s="38"/>
      <c r="E67" s="11"/>
      <c r="F67" s="93"/>
    </row>
    <row r="68" spans="1:9">
      <c r="A68" s="39" t="s">
        <v>135</v>
      </c>
      <c r="B68" s="38"/>
      <c r="C68" s="18"/>
      <c r="D68" s="38"/>
      <c r="E68" s="11"/>
      <c r="F68" s="93"/>
      <c r="I68" s="95"/>
    </row>
    <row r="69" spans="1:9">
      <c r="A69" s="39" t="s">
        <v>72</v>
      </c>
      <c r="B69" s="38">
        <v>1508514</v>
      </c>
      <c r="C69" s="18"/>
      <c r="D69" s="38">
        <v>2277341</v>
      </c>
      <c r="E69" s="11"/>
      <c r="F69" s="93"/>
    </row>
    <row r="70" spans="1:9">
      <c r="A70" s="39" t="s">
        <v>88</v>
      </c>
      <c r="B70" s="38">
        <v>729584</v>
      </c>
      <c r="C70" s="18"/>
      <c r="D70" s="38">
        <v>0</v>
      </c>
      <c r="E70" s="11"/>
      <c r="F70" s="93"/>
    </row>
    <row r="71" spans="1:9">
      <c r="A71" s="39" t="s">
        <v>69</v>
      </c>
      <c r="B71" s="38">
        <f>64877488.13+376626</f>
        <v>65254114.130000003</v>
      </c>
      <c r="C71" s="18"/>
      <c r="D71" s="38">
        <v>68735249.439999998</v>
      </c>
      <c r="E71" s="11"/>
      <c r="F71" s="93"/>
    </row>
    <row r="72" spans="1:9">
      <c r="A72" s="19" t="s">
        <v>26</v>
      </c>
      <c r="B72" s="38"/>
      <c r="C72" s="18"/>
      <c r="D72" s="38"/>
      <c r="E72" s="11"/>
      <c r="F72" s="93"/>
    </row>
    <row r="73" spans="1:9">
      <c r="A73" s="19" t="s">
        <v>27</v>
      </c>
      <c r="B73" s="38"/>
      <c r="C73" s="18"/>
      <c r="D73" s="38"/>
      <c r="E73" s="11"/>
      <c r="F73" s="93"/>
    </row>
    <row r="74" spans="1:9">
      <c r="A74" s="19" t="s">
        <v>73</v>
      </c>
      <c r="B74" s="38"/>
      <c r="C74" s="18"/>
      <c r="D74" s="38"/>
      <c r="E74" s="11"/>
      <c r="F74" s="93"/>
    </row>
    <row r="75" spans="1:9">
      <c r="A75" s="19" t="s">
        <v>28</v>
      </c>
      <c r="B75" s="25">
        <f>SUM(B62:B74)</f>
        <v>485246784.36999995</v>
      </c>
      <c r="C75" s="26"/>
      <c r="D75" s="25">
        <f>SUM(D62:D74)</f>
        <v>565252988.23000002</v>
      </c>
      <c r="E75" s="11"/>
      <c r="F75" s="93"/>
    </row>
    <row r="76" spans="1:9">
      <c r="A76" s="19"/>
      <c r="B76" s="18"/>
      <c r="C76" s="18"/>
      <c r="D76" s="18"/>
      <c r="E76" s="11"/>
      <c r="F76" s="93"/>
    </row>
    <row r="77" spans="1:9">
      <c r="A77" s="19" t="s">
        <v>29</v>
      </c>
      <c r="B77" s="18"/>
      <c r="C77" s="18"/>
      <c r="D77" s="18"/>
      <c r="E77" s="11"/>
      <c r="F77" s="93"/>
    </row>
    <row r="78" spans="1:9">
      <c r="A78" s="39" t="s">
        <v>133</v>
      </c>
      <c r="B78" s="38"/>
      <c r="C78" s="18"/>
      <c r="D78" s="38"/>
      <c r="E78" s="11"/>
      <c r="F78" s="93"/>
    </row>
    <row r="79" spans="1:9">
      <c r="A79" s="39" t="s">
        <v>85</v>
      </c>
      <c r="B79" s="38"/>
      <c r="C79" s="18"/>
      <c r="D79" s="38"/>
      <c r="E79" s="11"/>
      <c r="F79" s="93"/>
    </row>
    <row r="80" spans="1:9">
      <c r="A80" s="39" t="s">
        <v>86</v>
      </c>
      <c r="B80" s="38"/>
      <c r="C80" s="18"/>
      <c r="D80" s="38"/>
      <c r="E80" s="11"/>
      <c r="F80" s="93"/>
    </row>
    <row r="81" spans="1:6">
      <c r="A81" s="39" t="s">
        <v>25</v>
      </c>
      <c r="B81" s="38"/>
      <c r="C81" s="18"/>
      <c r="D81" s="38"/>
      <c r="E81" s="11"/>
      <c r="F81" s="93"/>
    </row>
    <row r="82" spans="1:6">
      <c r="A82" s="39" t="s">
        <v>87</v>
      </c>
      <c r="B82" s="38"/>
      <c r="C82" s="18"/>
      <c r="D82" s="38"/>
      <c r="E82" s="11"/>
      <c r="F82" s="93"/>
    </row>
    <row r="83" spans="1:6">
      <c r="A83" s="39" t="s">
        <v>134</v>
      </c>
      <c r="B83" s="38"/>
      <c r="C83" s="18"/>
      <c r="D83" s="38"/>
      <c r="E83" s="11"/>
      <c r="F83" s="93"/>
    </row>
    <row r="84" spans="1:6">
      <c r="A84" s="39" t="s">
        <v>135</v>
      </c>
      <c r="B84" s="38"/>
      <c r="C84" s="18"/>
      <c r="D84" s="38"/>
      <c r="E84" s="11"/>
      <c r="F84" s="93"/>
    </row>
    <row r="85" spans="1:6">
      <c r="A85" s="39" t="s">
        <v>69</v>
      </c>
      <c r="B85" s="38"/>
      <c r="C85" s="18"/>
      <c r="D85" s="38"/>
      <c r="E85" s="11"/>
      <c r="F85" s="93"/>
    </row>
    <row r="86" spans="1:6">
      <c r="A86" s="19" t="s">
        <v>26</v>
      </c>
      <c r="B86" s="38"/>
      <c r="C86" s="18"/>
      <c r="D86" s="38"/>
      <c r="E86" s="11"/>
      <c r="F86" s="93"/>
    </row>
    <row r="87" spans="1:6">
      <c r="A87" s="19" t="s">
        <v>27</v>
      </c>
      <c r="B87" s="38"/>
      <c r="C87" s="18"/>
      <c r="D87" s="38"/>
      <c r="E87" s="11"/>
      <c r="F87" s="93"/>
    </row>
    <row r="88" spans="1:6">
      <c r="A88" s="19" t="s">
        <v>73</v>
      </c>
      <c r="B88" s="18"/>
      <c r="C88" s="18"/>
      <c r="D88" s="18"/>
      <c r="E88" s="11"/>
      <c r="F88" s="93"/>
    </row>
    <row r="89" spans="1:6">
      <c r="A89" s="39" t="s">
        <v>89</v>
      </c>
      <c r="B89" s="38"/>
      <c r="C89" s="18"/>
      <c r="D89" s="38"/>
      <c r="E89" s="11"/>
      <c r="F89" s="93"/>
    </row>
    <row r="90" spans="1:6">
      <c r="A90" s="39" t="s">
        <v>90</v>
      </c>
      <c r="B90" s="38"/>
      <c r="C90" s="18"/>
      <c r="D90" s="38"/>
      <c r="E90" s="11"/>
      <c r="F90" s="93"/>
    </row>
    <row r="91" spans="1:6">
      <c r="A91" s="19" t="s">
        <v>30</v>
      </c>
      <c r="B91" s="38"/>
      <c r="C91" s="18"/>
      <c r="D91" s="38"/>
      <c r="E91" s="11"/>
      <c r="F91" s="93"/>
    </row>
    <row r="92" spans="1:6">
      <c r="A92" s="19" t="s">
        <v>31</v>
      </c>
      <c r="B92" s="25">
        <f>SUM(B78:B91)</f>
        <v>0</v>
      </c>
      <c r="C92" s="26"/>
      <c r="D92" s="25">
        <f>SUM(D78:D91)</f>
        <v>0</v>
      </c>
      <c r="E92" s="11"/>
      <c r="F92" s="93"/>
    </row>
    <row r="93" spans="1:6">
      <c r="A93" s="19"/>
      <c r="B93" s="20"/>
      <c r="C93" s="20"/>
      <c r="D93" s="20"/>
      <c r="E93" s="11"/>
      <c r="F93" s="93"/>
    </row>
    <row r="94" spans="1:6">
      <c r="A94" s="19" t="s">
        <v>32</v>
      </c>
      <c r="B94" s="41">
        <f>B75+B92</f>
        <v>485246784.36999995</v>
      </c>
      <c r="C94" s="26"/>
      <c r="D94" s="41">
        <f>D75+D92</f>
        <v>565252988.23000002</v>
      </c>
      <c r="E94" s="11"/>
      <c r="F94" s="93"/>
    </row>
    <row r="95" spans="1:6">
      <c r="A95" s="19"/>
      <c r="B95" s="18"/>
      <c r="C95" s="18"/>
      <c r="D95" s="18"/>
      <c r="E95" s="11"/>
      <c r="F95" s="93"/>
    </row>
    <row r="96" spans="1:6">
      <c r="A96" s="19" t="s">
        <v>33</v>
      </c>
      <c r="B96" s="18"/>
      <c r="C96" s="18"/>
      <c r="D96" s="18"/>
      <c r="E96" s="11"/>
      <c r="F96" s="93"/>
    </row>
    <row r="97" spans="1:7">
      <c r="A97" s="19" t="s">
        <v>34</v>
      </c>
      <c r="B97" s="38">
        <v>25200000</v>
      </c>
      <c r="C97" s="18"/>
      <c r="D97" s="38">
        <v>25200000</v>
      </c>
      <c r="E97" s="11"/>
      <c r="F97" s="93"/>
    </row>
    <row r="98" spans="1:7">
      <c r="A98" s="19" t="s">
        <v>35</v>
      </c>
      <c r="B98" s="38"/>
      <c r="C98" s="18"/>
      <c r="D98" s="38"/>
      <c r="E98" s="11"/>
      <c r="F98" s="93"/>
    </row>
    <row r="99" spans="1:7">
      <c r="A99" s="19" t="s">
        <v>36</v>
      </c>
      <c r="B99" s="38"/>
      <c r="C99" s="18"/>
      <c r="D99" s="38"/>
      <c r="E99" s="11"/>
      <c r="F99" s="93"/>
    </row>
    <row r="100" spans="1:7">
      <c r="A100" s="19" t="s">
        <v>6</v>
      </c>
      <c r="B100" s="18"/>
      <c r="C100" s="18"/>
      <c r="D100" s="18"/>
      <c r="E100" s="11"/>
      <c r="F100" s="93"/>
    </row>
    <row r="101" spans="1:7">
      <c r="A101" s="39" t="s">
        <v>0</v>
      </c>
      <c r="B101" s="38">
        <v>260391454</v>
      </c>
      <c r="C101" s="18"/>
      <c r="D101" s="38">
        <v>260391454</v>
      </c>
      <c r="E101" s="11"/>
      <c r="F101" s="93"/>
    </row>
    <row r="102" spans="1:7">
      <c r="A102" s="39" t="s">
        <v>91</v>
      </c>
      <c r="B102" s="38"/>
      <c r="C102" s="18"/>
      <c r="D102" s="38"/>
      <c r="E102" s="11"/>
      <c r="F102" s="93"/>
    </row>
    <row r="103" spans="1:7">
      <c r="A103" s="39" t="s">
        <v>6</v>
      </c>
      <c r="B103" s="38"/>
      <c r="C103" s="18"/>
      <c r="D103" s="38"/>
      <c r="E103" s="11"/>
      <c r="F103" s="93"/>
    </row>
    <row r="104" spans="1:7">
      <c r="A104" s="39" t="s">
        <v>109</v>
      </c>
      <c r="B104" s="38"/>
      <c r="C104" s="18"/>
      <c r="D104" s="38"/>
      <c r="E104" s="11"/>
      <c r="F104" s="93"/>
    </row>
    <row r="105" spans="1:7">
      <c r="A105" s="19" t="s">
        <v>64</v>
      </c>
      <c r="B105" s="38">
        <f>D106</f>
        <v>24957498.730000019</v>
      </c>
      <c r="C105" s="18"/>
      <c r="D105" s="38"/>
      <c r="E105" s="11"/>
      <c r="F105" s="93"/>
    </row>
    <row r="106" spans="1:7">
      <c r="A106" s="19" t="s">
        <v>63</v>
      </c>
      <c r="B106" s="38">
        <f>'2.1-Pasqyra e Perform. (natyra)'!B57</f>
        <v>10283745.319999985</v>
      </c>
      <c r="C106" s="18"/>
      <c r="D106" s="38">
        <v>24957498.730000019</v>
      </c>
      <c r="E106" s="11"/>
      <c r="F106" s="93"/>
    </row>
    <row r="107" spans="1:7" ht="18" customHeight="1">
      <c r="A107" s="19" t="s">
        <v>66</v>
      </c>
      <c r="B107" s="33">
        <f>SUM(B97:B106)</f>
        <v>320832698.05000001</v>
      </c>
      <c r="C107" s="34"/>
      <c r="D107" s="33">
        <f>SUM(D97:D106)</f>
        <v>310548952.73000002</v>
      </c>
      <c r="E107" s="11"/>
      <c r="F107" s="93"/>
      <c r="G107" s="95"/>
    </row>
    <row r="108" spans="1:7">
      <c r="A108" s="17" t="s">
        <v>61</v>
      </c>
      <c r="B108" s="38"/>
      <c r="C108" s="18"/>
      <c r="D108" s="38"/>
      <c r="E108" s="11"/>
      <c r="F108" s="93"/>
      <c r="G108" s="95"/>
    </row>
    <row r="109" spans="1:7">
      <c r="A109" s="19" t="s">
        <v>65</v>
      </c>
      <c r="B109" s="41">
        <f>SUM(B107:B108)</f>
        <v>320832698.05000001</v>
      </c>
      <c r="C109" s="26"/>
      <c r="D109" s="41">
        <f>SUM(D107:D108)</f>
        <v>310548952.73000002</v>
      </c>
      <c r="E109" s="11"/>
      <c r="F109" s="93"/>
    </row>
    <row r="110" spans="1:7">
      <c r="A110" s="19"/>
      <c r="B110" s="18"/>
      <c r="C110" s="18"/>
      <c r="D110" s="18"/>
      <c r="E110" s="5"/>
      <c r="F110" s="93"/>
    </row>
    <row r="111" spans="1:7" ht="15.75" thickBot="1">
      <c r="A111" s="42" t="s">
        <v>37</v>
      </c>
      <c r="B111" s="40">
        <f>B94+B109</f>
        <v>806079482.41999996</v>
      </c>
      <c r="C111" s="26"/>
      <c r="D111" s="40">
        <f>D94+D109</f>
        <v>875801940.96000004</v>
      </c>
      <c r="E111" s="6"/>
      <c r="F111" s="93"/>
    </row>
    <row r="112" spans="1:7" ht="15.75" thickTop="1">
      <c r="A112" s="7"/>
      <c r="B112" s="8"/>
      <c r="C112" s="8"/>
      <c r="D112" s="8"/>
      <c r="E112" s="8"/>
    </row>
    <row r="113" spans="1:5">
      <c r="A113" s="23" t="s">
        <v>3</v>
      </c>
      <c r="B113" s="24">
        <f>B57-B111</f>
        <v>-9.9999904632568359E-3</v>
      </c>
      <c r="C113" s="23"/>
      <c r="D113" s="24">
        <f>D57-D111</f>
        <v>0.46999990940093994</v>
      </c>
      <c r="E113" s="9"/>
    </row>
    <row r="114" spans="1:5">
      <c r="A114" s="9"/>
      <c r="B114" s="9"/>
      <c r="C114" s="9"/>
      <c r="D114" s="9"/>
      <c r="E114" s="9"/>
    </row>
    <row r="115" spans="1:5">
      <c r="A115" s="9"/>
      <c r="B115" s="9"/>
      <c r="C115" s="9"/>
      <c r="D115" s="9"/>
      <c r="E115" s="9"/>
    </row>
    <row r="116" spans="1:5" ht="30" customHeight="1">
      <c r="A116" s="265" t="s">
        <v>110</v>
      </c>
      <c r="B116" s="265"/>
      <c r="C116" s="265"/>
      <c r="D116" s="265"/>
      <c r="E116" s="9"/>
    </row>
    <row r="117" spans="1:5">
      <c r="A117" s="9"/>
      <c r="B117" s="9"/>
      <c r="C117" s="9"/>
      <c r="D117" s="9"/>
      <c r="E117" s="9"/>
    </row>
    <row r="118" spans="1:5">
      <c r="A118" s="9"/>
      <c r="B118" s="9"/>
      <c r="C118" s="9"/>
      <c r="D118" s="9"/>
      <c r="E118" s="9"/>
    </row>
    <row r="119" spans="1:5">
      <c r="A119" s="9"/>
      <c r="B119" s="9"/>
      <c r="C119" s="9"/>
      <c r="D119" s="9"/>
      <c r="E119" s="9"/>
    </row>
    <row r="120" spans="1:5">
      <c r="A120" s="9"/>
      <c r="B120" s="9"/>
      <c r="C120" s="9"/>
      <c r="D120" s="9"/>
      <c r="E120" s="9"/>
    </row>
    <row r="121" spans="1:5">
      <c r="A121" s="9"/>
      <c r="B121" s="9"/>
      <c r="C121" s="9"/>
      <c r="D121" s="9"/>
      <c r="E121" s="9"/>
    </row>
    <row r="122" spans="1:5">
      <c r="A122" s="9"/>
      <c r="B122" s="9"/>
      <c r="C122" s="9"/>
      <c r="D122" s="9"/>
      <c r="E122" s="9"/>
    </row>
    <row r="123" spans="1:5">
      <c r="A123" s="9"/>
      <c r="B123" s="8"/>
      <c r="C123" s="8"/>
      <c r="D123" s="8"/>
      <c r="E123" s="8"/>
    </row>
    <row r="124" spans="1:5">
      <c r="A124" s="9"/>
      <c r="B124" s="8"/>
      <c r="C124" s="8"/>
      <c r="D124" s="8"/>
      <c r="E124" s="8"/>
    </row>
    <row r="125" spans="1:5">
      <c r="A125" s="9"/>
      <c r="B125" s="8"/>
      <c r="C125" s="8"/>
      <c r="D125" s="8"/>
      <c r="E125" s="8"/>
    </row>
    <row r="126" spans="1:5">
      <c r="A126" s="9"/>
      <c r="B126" s="8"/>
      <c r="C126" s="8"/>
      <c r="D126" s="8"/>
      <c r="E126" s="8"/>
    </row>
    <row r="127" spans="1:5">
      <c r="A127" s="9"/>
      <c r="B127" s="8"/>
      <c r="C127" s="8"/>
      <c r="D127" s="8"/>
      <c r="E127" s="8"/>
    </row>
    <row r="128" spans="1:5">
      <c r="A128" s="9"/>
      <c r="B128" s="8"/>
      <c r="C128" s="8"/>
      <c r="D128" s="8"/>
      <c r="E128" s="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7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5"/>
  <sheetViews>
    <sheetView showGridLines="0" tabSelected="1" topLeftCell="A64" workbookViewId="0">
      <selection sqref="A1:A68"/>
    </sheetView>
  </sheetViews>
  <sheetFormatPr defaultColWidth="9.140625" defaultRowHeight="15"/>
  <cols>
    <col min="1" max="1" width="110.5703125" style="11" customWidth="1"/>
    <col min="2" max="2" width="15.7109375" style="10" customWidth="1"/>
    <col min="3" max="3" width="2.7109375" style="10" customWidth="1"/>
    <col min="4" max="4" width="15.7109375" style="10" customWidth="1"/>
    <col min="5" max="5" width="2.5703125" style="10" customWidth="1"/>
    <col min="6" max="7" width="11.5703125" style="11" bestFit="1" customWidth="1"/>
    <col min="8" max="8" width="9.5703125" style="11" bestFit="1" customWidth="1"/>
    <col min="9" max="16384" width="9.140625" style="11"/>
  </cols>
  <sheetData>
    <row r="1" spans="1:7">
      <c r="A1" s="28" t="s">
        <v>434</v>
      </c>
    </row>
    <row r="2" spans="1:7">
      <c r="A2" s="29" t="s">
        <v>209</v>
      </c>
    </row>
    <row r="3" spans="1:7">
      <c r="A3" s="29" t="s">
        <v>210</v>
      </c>
    </row>
    <row r="4" spans="1:7">
      <c r="A4" s="29" t="s">
        <v>75</v>
      </c>
    </row>
    <row r="5" spans="1:7">
      <c r="A5" s="28" t="s">
        <v>53</v>
      </c>
      <c r="B5" s="11"/>
      <c r="C5" s="11"/>
      <c r="D5" s="11"/>
      <c r="E5" s="11"/>
    </row>
    <row r="6" spans="1:7">
      <c r="A6" s="16"/>
      <c r="B6" s="12" t="s">
        <v>9</v>
      </c>
      <c r="C6" s="12"/>
      <c r="D6" s="12" t="s">
        <v>9</v>
      </c>
      <c r="E6" s="12"/>
    </row>
    <row r="7" spans="1:7">
      <c r="A7" s="16"/>
      <c r="B7" s="12" t="s">
        <v>10</v>
      </c>
      <c r="C7" s="12"/>
      <c r="D7" s="12" t="s">
        <v>11</v>
      </c>
      <c r="E7" s="12"/>
    </row>
    <row r="8" spans="1:7">
      <c r="A8" s="27"/>
      <c r="B8" s="16"/>
      <c r="C8" s="16"/>
      <c r="D8" s="16"/>
      <c r="E8" s="16"/>
    </row>
    <row r="9" spans="1:7">
      <c r="A9" s="19" t="s">
        <v>39</v>
      </c>
      <c r="B9" s="30"/>
      <c r="C9" s="31"/>
      <c r="D9" s="30"/>
      <c r="E9" s="30"/>
    </row>
    <row r="10" spans="1:7">
      <c r="A10" s="39" t="s">
        <v>155</v>
      </c>
      <c r="B10" s="43">
        <v>198175499.13</v>
      </c>
      <c r="C10" s="31"/>
      <c r="D10" s="43">
        <v>197686850.12</v>
      </c>
      <c r="E10" s="30"/>
    </row>
    <row r="11" spans="1:7">
      <c r="A11" s="39" t="s">
        <v>157</v>
      </c>
      <c r="B11" s="43">
        <v>2607584.7800000086</v>
      </c>
      <c r="C11" s="31"/>
      <c r="D11" s="43">
        <v>308402.43000000005</v>
      </c>
      <c r="E11" s="30"/>
      <c r="G11" s="93"/>
    </row>
    <row r="12" spans="1:7">
      <c r="A12" s="39" t="s">
        <v>158</v>
      </c>
      <c r="B12" s="43"/>
      <c r="C12" s="31"/>
      <c r="D12" s="43"/>
      <c r="E12" s="30"/>
    </row>
    <row r="13" spans="1:7">
      <c r="A13" s="39" t="s">
        <v>159</v>
      </c>
      <c r="B13" s="43"/>
      <c r="C13" s="31"/>
      <c r="D13" s="43"/>
      <c r="E13" s="30"/>
    </row>
    <row r="14" spans="1:7">
      <c r="A14" s="39" t="s">
        <v>156</v>
      </c>
      <c r="B14" s="43"/>
      <c r="C14" s="31"/>
      <c r="D14" s="43"/>
      <c r="E14" s="30"/>
    </row>
    <row r="15" spans="1:7">
      <c r="A15" s="19" t="s">
        <v>40</v>
      </c>
      <c r="B15" s="43"/>
      <c r="C15" s="31"/>
      <c r="D15" s="43"/>
      <c r="E15" s="30"/>
    </row>
    <row r="16" spans="1:7">
      <c r="A16" s="19" t="s">
        <v>41</v>
      </c>
      <c r="B16" s="43"/>
      <c r="C16" s="31"/>
      <c r="D16" s="43"/>
      <c r="E16" s="30"/>
    </row>
    <row r="17" spans="1:7">
      <c r="A17" s="19" t="s">
        <v>42</v>
      </c>
      <c r="B17" s="43"/>
      <c r="C17" s="31"/>
      <c r="D17" s="43"/>
      <c r="E17" s="30"/>
    </row>
    <row r="18" spans="1:7">
      <c r="A18" s="19" t="s">
        <v>43</v>
      </c>
      <c r="B18" s="30"/>
      <c r="C18" s="31"/>
      <c r="D18" s="30"/>
      <c r="E18" s="30"/>
    </row>
    <row r="19" spans="1:7">
      <c r="A19" s="39" t="s">
        <v>43</v>
      </c>
      <c r="B19" s="43">
        <v>-152050080.02000001</v>
      </c>
      <c r="C19" s="31"/>
      <c r="D19" s="43">
        <v>-154811364.59999999</v>
      </c>
      <c r="E19" s="30"/>
      <c r="G19" s="94"/>
    </row>
    <row r="20" spans="1:7">
      <c r="A20" s="39" t="s">
        <v>96</v>
      </c>
      <c r="B20" s="43"/>
      <c r="C20" s="31"/>
      <c r="D20" s="43"/>
      <c r="E20" s="30"/>
    </row>
    <row r="21" spans="1:7">
      <c r="A21" s="19" t="s">
        <v>70</v>
      </c>
      <c r="B21" s="30"/>
      <c r="C21" s="31"/>
      <c r="D21" s="30"/>
      <c r="E21" s="30"/>
    </row>
    <row r="22" spans="1:7">
      <c r="A22" s="39" t="s">
        <v>97</v>
      </c>
      <c r="B22" s="43">
        <v>-11922883</v>
      </c>
      <c r="C22" s="31"/>
      <c r="D22" s="43">
        <v>-15413361</v>
      </c>
      <c r="E22" s="30"/>
    </row>
    <row r="23" spans="1:7">
      <c r="A23" s="39" t="s">
        <v>98</v>
      </c>
      <c r="B23" s="43">
        <v>-4679310</v>
      </c>
      <c r="C23" s="31"/>
      <c r="D23" s="43">
        <v>-2410033</v>
      </c>
      <c r="E23" s="30"/>
    </row>
    <row r="24" spans="1:7">
      <c r="A24" s="39" t="s">
        <v>100</v>
      </c>
      <c r="B24" s="43"/>
      <c r="C24" s="31"/>
      <c r="D24" s="43"/>
      <c r="E24" s="30"/>
    </row>
    <row r="25" spans="1:7">
      <c r="A25" s="19" t="s">
        <v>44</v>
      </c>
      <c r="B25" s="43"/>
      <c r="C25" s="31"/>
      <c r="D25" s="43"/>
      <c r="E25" s="30"/>
    </row>
    <row r="26" spans="1:7">
      <c r="A26" s="19" t="s">
        <v>59</v>
      </c>
      <c r="B26" s="43">
        <v>-2133200</v>
      </c>
      <c r="C26" s="31"/>
      <c r="D26" s="43"/>
      <c r="E26" s="30"/>
    </row>
    <row r="27" spans="1:7">
      <c r="A27" s="19" t="s">
        <v>45</v>
      </c>
      <c r="B27" s="43">
        <v>-17273305.57</v>
      </c>
      <c r="C27" s="31"/>
      <c r="D27" s="43">
        <v>-14089999.220000001</v>
      </c>
      <c r="E27" s="30"/>
    </row>
    <row r="28" spans="1:7">
      <c r="A28" s="19" t="s">
        <v>8</v>
      </c>
      <c r="B28" s="30"/>
      <c r="C28" s="31"/>
      <c r="D28" s="30"/>
      <c r="E28" s="30"/>
    </row>
    <row r="29" spans="1:7" ht="15" customHeight="1">
      <c r="A29" s="39" t="s">
        <v>101</v>
      </c>
      <c r="B29" s="43"/>
      <c r="C29" s="31"/>
      <c r="D29" s="43"/>
      <c r="E29" s="30"/>
    </row>
    <row r="30" spans="1:7" ht="15" customHeight="1">
      <c r="A30" s="39" t="s">
        <v>99</v>
      </c>
      <c r="B30" s="43"/>
      <c r="C30" s="31"/>
      <c r="D30" s="43"/>
      <c r="E30" s="30"/>
    </row>
    <row r="31" spans="1:7" ht="15" customHeight="1">
      <c r="A31" s="39" t="s">
        <v>108</v>
      </c>
      <c r="B31" s="43"/>
      <c r="C31" s="31"/>
      <c r="D31" s="43"/>
      <c r="E31" s="30"/>
    </row>
    <row r="32" spans="1:7" ht="15" customHeight="1">
      <c r="A32" s="39" t="s">
        <v>102</v>
      </c>
      <c r="B32" s="43"/>
      <c r="C32" s="31"/>
      <c r="D32" s="43"/>
      <c r="E32" s="30"/>
    </row>
    <row r="33" spans="1:6" ht="15" customHeight="1">
      <c r="A33" s="39" t="s">
        <v>107</v>
      </c>
      <c r="B33" s="43"/>
      <c r="C33" s="31"/>
      <c r="D33" s="43"/>
      <c r="E33" s="30"/>
    </row>
    <row r="34" spans="1:6" ht="15" customHeight="1">
      <c r="A34" s="39" t="s">
        <v>103</v>
      </c>
      <c r="B34" s="43"/>
      <c r="C34" s="31"/>
      <c r="D34" s="43"/>
      <c r="E34" s="30"/>
    </row>
    <row r="35" spans="1:6">
      <c r="A35" s="19" t="s">
        <v>46</v>
      </c>
      <c r="B35" s="43"/>
      <c r="C35" s="31"/>
      <c r="D35" s="43"/>
      <c r="E35" s="30"/>
    </row>
    <row r="36" spans="1:6">
      <c r="A36" s="19" t="s">
        <v>71</v>
      </c>
      <c r="B36" s="30"/>
      <c r="C36" s="31"/>
      <c r="D36" s="30"/>
      <c r="E36" s="30"/>
    </row>
    <row r="37" spans="1:6">
      <c r="A37" s="39" t="s">
        <v>104</v>
      </c>
      <c r="B37" s="43"/>
      <c r="C37" s="31"/>
      <c r="D37" s="43"/>
      <c r="E37" s="30"/>
    </row>
    <row r="38" spans="1:6">
      <c r="A38" s="39" t="s">
        <v>106</v>
      </c>
      <c r="B38" s="43"/>
      <c r="C38" s="31"/>
      <c r="D38" s="43"/>
      <c r="E38" s="30"/>
    </row>
    <row r="39" spans="1:6">
      <c r="A39" s="39" t="s">
        <v>105</v>
      </c>
      <c r="B39" s="43"/>
      <c r="C39" s="31"/>
      <c r="D39" s="43"/>
      <c r="E39" s="30"/>
    </row>
    <row r="40" spans="1:6">
      <c r="A40" s="19" t="s">
        <v>47</v>
      </c>
      <c r="B40" s="43"/>
      <c r="C40" s="31"/>
      <c r="D40" s="43"/>
      <c r="E40" s="30"/>
    </row>
    <row r="41" spans="1:6">
      <c r="A41" s="77" t="s">
        <v>136</v>
      </c>
      <c r="B41" s="43"/>
      <c r="C41" s="31"/>
      <c r="D41" s="43"/>
      <c r="E41" s="30"/>
    </row>
    <row r="42" spans="1:6">
      <c r="A42" s="19" t="s">
        <v>48</v>
      </c>
      <c r="B42" s="35">
        <f>SUM(B9:B41)</f>
        <v>12724305.319999985</v>
      </c>
      <c r="C42" s="36"/>
      <c r="D42" s="35">
        <f>SUM(D9:D41)</f>
        <v>11270494.730000017</v>
      </c>
      <c r="E42" s="36"/>
    </row>
    <row r="43" spans="1:6">
      <c r="A43" s="19" t="s">
        <v>4</v>
      </c>
      <c r="B43" s="36"/>
      <c r="C43" s="36"/>
      <c r="D43" s="36"/>
      <c r="E43" s="36"/>
    </row>
    <row r="44" spans="1:6">
      <c r="A44" s="39" t="s">
        <v>49</v>
      </c>
      <c r="B44" s="43">
        <v>-2440560</v>
      </c>
      <c r="C44" s="31"/>
      <c r="D44" s="43">
        <v>-2413663</v>
      </c>
      <c r="E44" s="30"/>
      <c r="F44" s="93"/>
    </row>
    <row r="45" spans="1:6">
      <c r="A45" s="39" t="s">
        <v>50</v>
      </c>
      <c r="B45" s="43"/>
      <c r="C45" s="31"/>
      <c r="D45" s="43"/>
      <c r="E45" s="30"/>
    </row>
    <row r="46" spans="1:6">
      <c r="A46" s="39" t="s">
        <v>67</v>
      </c>
      <c r="B46" s="43"/>
      <c r="C46" s="31"/>
      <c r="D46" s="43"/>
      <c r="E46" s="30"/>
    </row>
    <row r="47" spans="1:6">
      <c r="A47" s="19" t="s">
        <v>92</v>
      </c>
      <c r="B47" s="35">
        <f>SUM(B42:B46)</f>
        <v>10283745.319999985</v>
      </c>
      <c r="C47" s="36"/>
      <c r="D47" s="35">
        <f>SUM(D42:D46)</f>
        <v>8856831.7300000172</v>
      </c>
      <c r="E47" s="36"/>
    </row>
    <row r="48" spans="1:6" ht="15.75" thickBot="1">
      <c r="A48" s="45"/>
      <c r="B48" s="46"/>
      <c r="C48" s="46"/>
      <c r="D48" s="46"/>
      <c r="E48" s="31"/>
    </row>
    <row r="49" spans="1:5" ht="15.75" thickTop="1">
      <c r="A49" s="47" t="s">
        <v>93</v>
      </c>
      <c r="B49" s="32"/>
      <c r="C49" s="32"/>
      <c r="D49" s="32"/>
      <c r="E49" s="31"/>
    </row>
    <row r="50" spans="1:5">
      <c r="A50" s="39" t="s">
        <v>54</v>
      </c>
      <c r="B50" s="44"/>
      <c r="C50" s="32"/>
      <c r="D50" s="44"/>
      <c r="E50" s="30"/>
    </row>
    <row r="51" spans="1:5">
      <c r="A51" s="39" t="s">
        <v>55</v>
      </c>
      <c r="B51" s="44"/>
      <c r="C51" s="32"/>
      <c r="D51" s="44"/>
      <c r="E51" s="30"/>
    </row>
    <row r="52" spans="1:5">
      <c r="A52" s="39" t="s">
        <v>56</v>
      </c>
      <c r="B52" s="44"/>
      <c r="C52" s="32"/>
      <c r="D52" s="44"/>
      <c r="E52" s="16"/>
    </row>
    <row r="53" spans="1:5" ht="15" customHeight="1">
      <c r="A53" s="39" t="s">
        <v>57</v>
      </c>
      <c r="B53" s="44"/>
      <c r="C53" s="32"/>
      <c r="D53" s="44"/>
      <c r="E53" s="37"/>
    </row>
    <row r="54" spans="1:5">
      <c r="A54" s="78" t="s">
        <v>18</v>
      </c>
      <c r="B54" s="44"/>
      <c r="C54" s="32"/>
      <c r="D54" s="44"/>
      <c r="E54" s="1"/>
    </row>
    <row r="55" spans="1:5">
      <c r="A55" s="47" t="s">
        <v>94</v>
      </c>
      <c r="B55" s="48">
        <f>SUM(B50:B54)</f>
        <v>0</v>
      </c>
      <c r="C55" s="49"/>
      <c r="D55" s="48">
        <f>SUM(D50:D54)</f>
        <v>0</v>
      </c>
      <c r="E55" s="37"/>
    </row>
    <row r="56" spans="1:5">
      <c r="A56" s="50"/>
      <c r="B56" s="52"/>
      <c r="C56" s="52"/>
      <c r="D56" s="52"/>
      <c r="E56" s="37"/>
    </row>
    <row r="57" spans="1:5" ht="15.75" thickBot="1">
      <c r="A57" s="47" t="s">
        <v>95</v>
      </c>
      <c r="B57" s="53">
        <f>B47+B55</f>
        <v>10283745.319999985</v>
      </c>
      <c r="C57" s="54"/>
      <c r="D57" s="53">
        <f>D47+D55</f>
        <v>8856831.7300000172</v>
      </c>
      <c r="E57" s="37"/>
    </row>
    <row r="58" spans="1:5" ht="15.75" thickTop="1">
      <c r="A58" s="50"/>
      <c r="B58" s="52"/>
      <c r="C58" s="52"/>
      <c r="D58" s="52"/>
      <c r="E58" s="37"/>
    </row>
    <row r="59" spans="1:5">
      <c r="A59" s="55" t="s">
        <v>58</v>
      </c>
      <c r="B59" s="52"/>
      <c r="C59" s="52"/>
      <c r="D59" s="52"/>
      <c r="E59" s="4"/>
    </row>
    <row r="60" spans="1:5">
      <c r="A60" s="50" t="s">
        <v>51</v>
      </c>
      <c r="B60" s="43"/>
      <c r="C60" s="30"/>
      <c r="D60" s="43"/>
      <c r="E60" s="4"/>
    </row>
    <row r="61" spans="1:5">
      <c r="A61" s="50" t="s">
        <v>52</v>
      </c>
      <c r="B61" s="43"/>
      <c r="C61" s="30"/>
      <c r="D61" s="43"/>
      <c r="E61" s="4"/>
    </row>
    <row r="62" spans="1:5">
      <c r="A62" s="3"/>
      <c r="B62" s="4"/>
      <c r="C62" s="4"/>
      <c r="D62" s="4"/>
      <c r="E62" s="4"/>
    </row>
    <row r="63" spans="1:5">
      <c r="A63" s="3"/>
      <c r="B63" s="4"/>
      <c r="C63" s="4"/>
      <c r="D63" s="4"/>
      <c r="E63" s="4"/>
    </row>
    <row r="64" spans="1:5">
      <c r="A64" s="9" t="s">
        <v>137</v>
      </c>
      <c r="B64" s="4"/>
      <c r="C64" s="4"/>
      <c r="D64" s="4"/>
      <c r="E64" s="4"/>
    </row>
    <row r="65" spans="1:5">
      <c r="A65" s="56"/>
      <c r="B65" s="2"/>
      <c r="C65" s="2"/>
      <c r="D65" s="2"/>
      <c r="E65" s="2"/>
    </row>
  </sheetData>
  <pageMargins left="0.70866141732283472" right="0.70866141732283472" top="0.74803149606299213" bottom="0.74803149606299213" header="0.31496062992125984" footer="0.31496062992125984"/>
  <pageSetup scale="72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F72"/>
  <sheetViews>
    <sheetView showGridLines="0" topLeftCell="A49" workbookViewId="0">
      <selection activeCell="B28" sqref="B28"/>
    </sheetView>
  </sheetViews>
  <sheetFormatPr defaultColWidth="9.140625" defaultRowHeight="15"/>
  <cols>
    <col min="1" max="1" width="9.7109375" style="11" customWidth="1"/>
    <col min="2" max="2" width="90.140625" style="11" customWidth="1"/>
    <col min="3" max="3" width="15.7109375" style="11" customWidth="1"/>
    <col min="4" max="4" width="2.7109375" style="11" customWidth="1"/>
    <col min="5" max="5" width="15.7109375" style="11" customWidth="1"/>
    <col min="6" max="6" width="11.5703125" style="11" customWidth="1"/>
    <col min="7" max="16384" width="9.140625" style="11"/>
  </cols>
  <sheetData>
    <row r="1" spans="2:5">
      <c r="B1" s="28" t="s">
        <v>434</v>
      </c>
    </row>
    <row r="2" spans="2:5">
      <c r="B2" s="29" t="s">
        <v>209</v>
      </c>
    </row>
    <row r="3" spans="2:5">
      <c r="B3" s="29" t="s">
        <v>210</v>
      </c>
    </row>
    <row r="4" spans="2:5">
      <c r="B4" s="29" t="s">
        <v>75</v>
      </c>
    </row>
    <row r="5" spans="2:5">
      <c r="B5" s="28" t="s">
        <v>208</v>
      </c>
      <c r="C5" s="16"/>
      <c r="D5" s="16"/>
      <c r="E5" s="16"/>
    </row>
    <row r="6" spans="2:5">
      <c r="B6" s="29"/>
      <c r="C6" s="16"/>
      <c r="D6" s="16"/>
      <c r="E6" s="16"/>
    </row>
    <row r="7" spans="2:5">
      <c r="B7" s="266"/>
      <c r="C7" s="12" t="s">
        <v>9</v>
      </c>
      <c r="D7" s="12"/>
      <c r="E7" s="12" t="s">
        <v>9</v>
      </c>
    </row>
    <row r="8" spans="2:5" ht="14.1" customHeight="1">
      <c r="B8" s="266"/>
      <c r="C8" s="12" t="s">
        <v>10</v>
      </c>
      <c r="D8" s="12"/>
      <c r="E8" s="12" t="s">
        <v>11</v>
      </c>
    </row>
    <row r="9" spans="2:5" ht="14.1" customHeight="1">
      <c r="B9" s="27"/>
      <c r="C9" s="16"/>
      <c r="D9" s="16"/>
      <c r="E9" s="16"/>
    </row>
    <row r="10" spans="2:5" ht="14.1" customHeight="1">
      <c r="B10" s="19" t="s">
        <v>185</v>
      </c>
      <c r="C10" s="92"/>
      <c r="D10" s="92"/>
      <c r="E10" s="92"/>
    </row>
    <row r="11" spans="2:5" ht="14.1" customHeight="1">
      <c r="B11" s="17" t="s">
        <v>207</v>
      </c>
      <c r="C11" s="18">
        <f>'2.1-Pasqyra e Perform. (natyra)'!B42</f>
        <v>12724305.319999985</v>
      </c>
      <c r="D11" s="18"/>
      <c r="E11" s="18">
        <v>11270494.730000017</v>
      </c>
    </row>
    <row r="12" spans="2:5" ht="14.1" customHeight="1">
      <c r="B12" s="91" t="s">
        <v>206</v>
      </c>
      <c r="C12" s="18"/>
      <c r="D12" s="18"/>
      <c r="E12" s="18"/>
    </row>
    <row r="13" spans="2:5" ht="14.1" customHeight="1">
      <c r="B13" s="89" t="s">
        <v>205</v>
      </c>
      <c r="C13" s="18"/>
      <c r="D13" s="18"/>
      <c r="E13" s="18"/>
    </row>
    <row r="14" spans="2:5" ht="14.1" customHeight="1">
      <c r="B14" s="89" t="s">
        <v>204</v>
      </c>
      <c r="C14" s="18">
        <f>'2.1-Pasqyra e Perform. (natyra)'!B44</f>
        <v>-2440560</v>
      </c>
      <c r="D14" s="18"/>
      <c r="E14" s="18">
        <v>-2413663</v>
      </c>
    </row>
    <row r="15" spans="2:5">
      <c r="B15" s="90" t="s">
        <v>59</v>
      </c>
      <c r="C15" s="18">
        <f>-'2.1-Pasqyra e Perform. (natyra)'!B26</f>
        <v>2133200</v>
      </c>
      <c r="D15" s="18"/>
      <c r="E15" s="18">
        <v>0</v>
      </c>
    </row>
    <row r="16" spans="2:5">
      <c r="B16" s="89" t="s">
        <v>44</v>
      </c>
      <c r="C16" s="18"/>
      <c r="D16" s="18"/>
      <c r="E16" s="18"/>
    </row>
    <row r="17" spans="2:5">
      <c r="B17" s="89" t="s">
        <v>203</v>
      </c>
      <c r="C17" s="18"/>
      <c r="D17" s="18"/>
      <c r="E17" s="18"/>
    </row>
    <row r="18" spans="2:5">
      <c r="B18" s="89" t="s">
        <v>202</v>
      </c>
      <c r="C18" s="18"/>
      <c r="D18" s="18"/>
      <c r="E18" s="18"/>
    </row>
    <row r="19" spans="2:5">
      <c r="B19" s="89" t="s">
        <v>201</v>
      </c>
      <c r="C19" s="18"/>
      <c r="D19" s="18"/>
      <c r="E19" s="18"/>
    </row>
    <row r="20" spans="2:5">
      <c r="B20" s="89" t="s">
        <v>200</v>
      </c>
      <c r="C20" s="18"/>
      <c r="D20" s="18"/>
      <c r="E20" s="18"/>
    </row>
    <row r="21" spans="2:5">
      <c r="B21" s="89" t="s">
        <v>199</v>
      </c>
      <c r="C21" s="18"/>
      <c r="D21" s="18"/>
      <c r="E21" s="18"/>
    </row>
    <row r="22" spans="2:5">
      <c r="B22" s="89" t="s">
        <v>164</v>
      </c>
      <c r="C22" s="18"/>
      <c r="D22" s="18"/>
      <c r="E22" s="18"/>
    </row>
    <row r="23" spans="2:5">
      <c r="B23" s="89" t="s">
        <v>164</v>
      </c>
      <c r="C23" s="18"/>
      <c r="D23" s="18"/>
      <c r="E23" s="18"/>
    </row>
    <row r="24" spans="2:5">
      <c r="B24" s="89"/>
      <c r="C24" s="18"/>
      <c r="D24" s="18"/>
      <c r="E24" s="18"/>
    </row>
    <row r="25" spans="2:5" ht="14.1" customHeight="1">
      <c r="B25" s="17" t="s">
        <v>198</v>
      </c>
      <c r="C25" s="18"/>
      <c r="D25" s="18"/>
      <c r="E25" s="18"/>
    </row>
    <row r="26" spans="2:5" ht="14.1" customHeight="1">
      <c r="B26" s="89" t="s">
        <v>197</v>
      </c>
      <c r="C26" s="18"/>
      <c r="D26" s="18"/>
      <c r="E26" s="18"/>
    </row>
    <row r="27" spans="2:5">
      <c r="B27" s="89" t="s">
        <v>196</v>
      </c>
      <c r="C27" s="18"/>
      <c r="D27" s="18"/>
      <c r="E27" s="18"/>
    </row>
    <row r="28" spans="2:5">
      <c r="B28" s="89" t="s">
        <v>195</v>
      </c>
      <c r="C28" s="18"/>
      <c r="D28" s="18"/>
      <c r="E28" s="18"/>
    </row>
    <row r="29" spans="2:5">
      <c r="B29" s="89" t="s">
        <v>164</v>
      </c>
      <c r="C29" s="18"/>
      <c r="D29" s="18"/>
      <c r="E29" s="18"/>
    </row>
    <row r="30" spans="2:5">
      <c r="B30" s="89"/>
      <c r="C30" s="18"/>
      <c r="D30" s="18"/>
      <c r="E30" s="18"/>
    </row>
    <row r="31" spans="2:5" ht="14.1" customHeight="1">
      <c r="B31" s="17" t="s">
        <v>194</v>
      </c>
      <c r="C31" s="18"/>
      <c r="D31" s="18"/>
      <c r="E31" s="18"/>
    </row>
    <row r="32" spans="2:5">
      <c r="B32" s="89" t="s">
        <v>193</v>
      </c>
      <c r="C32" s="18">
        <f>'1-Pasqyra e Pozicioni Financiar'!D18-'1-Pasqyra e Pozicioni Financiar'!B18+'1-Pasqyra e Pozicioni Financiar'!D21-'1-Pasqyra e Pozicioni Financiar'!B21</f>
        <v>50787011.490000002</v>
      </c>
      <c r="D32" s="18"/>
      <c r="E32" s="18">
        <v>33896567.140000001</v>
      </c>
    </row>
    <row r="33" spans="2:5" ht="14.25" customHeight="1">
      <c r="B33" s="89" t="s">
        <v>192</v>
      </c>
      <c r="C33" s="18">
        <f>'1-Pasqyra e Pozicioni Financiar'!D27-'1-Pasqyra e Pozicioni Financiar'!B27</f>
        <v>11612160.879999995</v>
      </c>
      <c r="D33" s="18"/>
      <c r="E33" s="18">
        <v>-1681592.0299999714</v>
      </c>
    </row>
    <row r="34" spans="2:5" ht="14.25" customHeight="1">
      <c r="B34" s="89" t="s">
        <v>191</v>
      </c>
      <c r="C34" s="18">
        <f>'1-Pasqyra e Pozicioni Financiar'!B75-'1-Pasqyra e Pozicioni Financiar'!D75</f>
        <v>-80006203.860000074</v>
      </c>
      <c r="D34" s="18"/>
      <c r="E34" s="18">
        <v>-34963419.769999981</v>
      </c>
    </row>
    <row r="35" spans="2:5">
      <c r="B35" s="89" t="s">
        <v>190</v>
      </c>
      <c r="C35" s="18">
        <f>'1-Pasqyra e Pozicioni Financiar'!D20-'1-Pasqyra e Pozicioni Financiar'!B20</f>
        <v>0</v>
      </c>
      <c r="D35" s="18"/>
      <c r="E35" s="18">
        <v>0</v>
      </c>
    </row>
    <row r="36" spans="2:5" ht="14.1" customHeight="1">
      <c r="B36" s="89" t="s">
        <v>164</v>
      </c>
      <c r="C36" s="18"/>
      <c r="D36" s="18"/>
      <c r="E36" s="18"/>
    </row>
    <row r="37" spans="2:5">
      <c r="B37" s="19" t="s">
        <v>183</v>
      </c>
      <c r="C37" s="33">
        <f>SUM(C11:C36)</f>
        <v>-5190086.1700000912</v>
      </c>
      <c r="D37" s="34"/>
      <c r="E37" s="33">
        <v>6108387.0700000674</v>
      </c>
    </row>
    <row r="38" spans="2:5">
      <c r="B38" s="81"/>
      <c r="C38" s="18"/>
      <c r="D38" s="18"/>
      <c r="E38" s="18"/>
    </row>
    <row r="39" spans="2:5">
      <c r="B39" s="19" t="s">
        <v>182</v>
      </c>
      <c r="C39" s="18"/>
      <c r="D39" s="18"/>
      <c r="E39" s="18"/>
    </row>
    <row r="40" spans="2:5" ht="14.1" customHeight="1">
      <c r="B40" s="89" t="s">
        <v>181</v>
      </c>
      <c r="C40" s="18"/>
      <c r="D40" s="18"/>
      <c r="E40" s="18"/>
    </row>
    <row r="41" spans="2:5">
      <c r="B41" s="89" t="s">
        <v>180</v>
      </c>
      <c r="C41" s="18"/>
      <c r="D41" s="18"/>
      <c r="E41" s="18"/>
    </row>
    <row r="42" spans="2:5" ht="14.1" customHeight="1">
      <c r="B42" s="89" t="s">
        <v>179</v>
      </c>
      <c r="C42" s="18"/>
      <c r="D42" s="18"/>
      <c r="E42" s="18"/>
    </row>
    <row r="43" spans="2:5" ht="30">
      <c r="B43" s="89" t="s">
        <v>178</v>
      </c>
      <c r="C43" s="18"/>
      <c r="D43" s="18"/>
      <c r="E43" s="18"/>
    </row>
    <row r="44" spans="2:5">
      <c r="B44" s="89" t="s">
        <v>177</v>
      </c>
      <c r="C44" s="18"/>
      <c r="D44" s="18"/>
      <c r="E44" s="18"/>
    </row>
    <row r="45" spans="2:5">
      <c r="B45" s="89" t="s">
        <v>176</v>
      </c>
      <c r="C45" s="18"/>
      <c r="D45" s="18"/>
      <c r="E45" s="18"/>
    </row>
    <row r="46" spans="2:5">
      <c r="B46" s="89" t="s">
        <v>175</v>
      </c>
      <c r="C46" s="18"/>
      <c r="D46" s="18"/>
      <c r="E46" s="18"/>
    </row>
    <row r="47" spans="2:5" ht="14.1" customHeight="1">
      <c r="B47" s="89" t="s">
        <v>189</v>
      </c>
      <c r="C47" s="18"/>
      <c r="D47" s="18"/>
      <c r="E47" s="18"/>
    </row>
    <row r="48" spans="2:5" ht="14.1" customHeight="1">
      <c r="B48" s="89" t="s">
        <v>164</v>
      </c>
      <c r="C48" s="18"/>
      <c r="D48" s="18"/>
      <c r="E48" s="18"/>
    </row>
    <row r="49" spans="2:5" ht="14.1" customHeight="1">
      <c r="B49" s="19" t="s">
        <v>174</v>
      </c>
      <c r="C49" s="33">
        <f>SUM(C40:C48)</f>
        <v>0</v>
      </c>
      <c r="D49" s="34"/>
      <c r="E49" s="33">
        <v>0</v>
      </c>
    </row>
    <row r="50" spans="2:5" ht="14.1" customHeight="1">
      <c r="B50" s="81"/>
      <c r="C50" s="18"/>
      <c r="D50" s="18"/>
      <c r="E50" s="18"/>
    </row>
    <row r="51" spans="2:5" ht="14.1" customHeight="1">
      <c r="B51" s="19" t="s">
        <v>173</v>
      </c>
      <c r="C51" s="18"/>
      <c r="D51" s="18"/>
      <c r="E51" s="18"/>
    </row>
    <row r="52" spans="2:5" ht="14.1" customHeight="1">
      <c r="B52" s="89" t="s">
        <v>172</v>
      </c>
      <c r="C52" s="18"/>
      <c r="D52" s="18"/>
      <c r="E52" s="18"/>
    </row>
    <row r="53" spans="2:5" ht="14.1" customHeight="1">
      <c r="B53" s="89" t="s">
        <v>171</v>
      </c>
      <c r="C53" s="18"/>
      <c r="D53" s="18"/>
      <c r="E53" s="18"/>
    </row>
    <row r="54" spans="2:5" ht="14.1" customHeight="1">
      <c r="B54" s="89" t="s">
        <v>170</v>
      </c>
      <c r="C54" s="18"/>
      <c r="D54" s="18"/>
      <c r="E54" s="18"/>
    </row>
    <row r="55" spans="2:5" ht="14.1" customHeight="1">
      <c r="B55" s="89" t="s">
        <v>169</v>
      </c>
      <c r="C55" s="18"/>
      <c r="D55" s="18"/>
      <c r="E55" s="18"/>
    </row>
    <row r="56" spans="2:5" ht="14.1" customHeight="1">
      <c r="B56" s="89" t="s">
        <v>168</v>
      </c>
      <c r="C56" s="18"/>
      <c r="D56" s="18"/>
      <c r="E56" s="18"/>
    </row>
    <row r="57" spans="2:5" ht="14.1" customHeight="1">
      <c r="B57" s="89" t="s">
        <v>167</v>
      </c>
      <c r="C57" s="18"/>
      <c r="D57" s="18"/>
      <c r="E57" s="18"/>
    </row>
    <row r="58" spans="2:5" ht="14.1" customHeight="1">
      <c r="B58" s="89" t="s">
        <v>166</v>
      </c>
      <c r="C58" s="18"/>
      <c r="D58" s="18"/>
      <c r="E58" s="18"/>
    </row>
    <row r="59" spans="2:5" ht="14.1" customHeight="1">
      <c r="B59" s="89" t="s">
        <v>165</v>
      </c>
      <c r="C59" s="18"/>
      <c r="D59" s="18"/>
      <c r="E59" s="18"/>
    </row>
    <row r="60" spans="2:5" ht="15" customHeight="1">
      <c r="B60" s="89" t="s">
        <v>184</v>
      </c>
      <c r="C60" s="18"/>
      <c r="D60" s="18"/>
      <c r="E60" s="18"/>
    </row>
    <row r="61" spans="2:5" ht="14.1" customHeight="1">
      <c r="B61" s="89" t="s">
        <v>188</v>
      </c>
      <c r="C61" s="18"/>
      <c r="D61" s="18"/>
      <c r="E61" s="18"/>
    </row>
    <row r="62" spans="2:5" ht="14.1" customHeight="1">
      <c r="B62" s="89" t="s">
        <v>187</v>
      </c>
      <c r="C62" s="18"/>
      <c r="D62" s="18"/>
      <c r="E62" s="18"/>
    </row>
    <row r="63" spans="2:5" ht="14.1" customHeight="1">
      <c r="B63" s="89" t="s">
        <v>164</v>
      </c>
      <c r="C63" s="18"/>
      <c r="D63" s="18"/>
      <c r="E63" s="18"/>
    </row>
    <row r="64" spans="2:5" ht="14.1" customHeight="1">
      <c r="B64" s="19" t="s">
        <v>163</v>
      </c>
      <c r="C64" s="33">
        <f>SUM(C52:C63)</f>
        <v>0</v>
      </c>
      <c r="D64" s="34"/>
      <c r="E64" s="33">
        <v>0</v>
      </c>
    </row>
    <row r="65" spans="2:6" ht="14.1" customHeight="1">
      <c r="B65" s="81"/>
      <c r="C65" s="18"/>
      <c r="D65" s="18"/>
      <c r="E65" s="18"/>
    </row>
    <row r="66" spans="2:6" ht="14.1" customHeight="1">
      <c r="B66" s="19" t="s">
        <v>162</v>
      </c>
      <c r="C66" s="88">
        <f>C37+C49+C64</f>
        <v>-5190086.1700000912</v>
      </c>
      <c r="D66" s="34"/>
      <c r="E66" s="88">
        <v>6108387.0700000674</v>
      </c>
    </row>
    <row r="67" spans="2:6">
      <c r="B67" s="87" t="s">
        <v>161</v>
      </c>
      <c r="C67" s="18">
        <f>E69</f>
        <v>8591609.0700000674</v>
      </c>
      <c r="D67" s="18"/>
      <c r="E67" s="18">
        <v>2483222</v>
      </c>
    </row>
    <row r="68" spans="2:6">
      <c r="B68" s="87" t="s">
        <v>186</v>
      </c>
      <c r="C68" s="18"/>
      <c r="D68" s="18"/>
      <c r="E68" s="18"/>
    </row>
    <row r="69" spans="2:6" ht="15.75" thickBot="1">
      <c r="B69" s="86" t="s">
        <v>160</v>
      </c>
      <c r="C69" s="84">
        <f>SUM(C66:C68)</f>
        <v>3401522.8999999762</v>
      </c>
      <c r="D69" s="85"/>
      <c r="E69" s="84">
        <v>8591609.0700000674</v>
      </c>
    </row>
    <row r="70" spans="2:6" ht="15.75" thickTop="1"/>
    <row r="72" spans="2:6">
      <c r="B72" s="23" t="s">
        <v>3</v>
      </c>
      <c r="C72" s="83">
        <f>C69-'1-Pasqyra e Pozicioni Financiar'!B11</f>
        <v>9.9999760277569294E-3</v>
      </c>
      <c r="D72" s="82"/>
      <c r="E72" s="82">
        <v>0</v>
      </c>
      <c r="F72" s="23"/>
    </row>
  </sheetData>
  <mergeCells count="1">
    <mergeCell ref="B7:B8"/>
  </mergeCells>
  <pageMargins left="0.7" right="0.7" top="0.75" bottom="0.75" header="0.3" footer="0.3"/>
  <pageSetup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M38"/>
  <sheetViews>
    <sheetView topLeftCell="A9" workbookViewId="0">
      <selection activeCell="A7" sqref="A7"/>
    </sheetView>
  </sheetViews>
  <sheetFormatPr defaultColWidth="9.140625" defaultRowHeight="15"/>
  <cols>
    <col min="1" max="1" width="78.7109375" style="51" customWidth="1"/>
    <col min="2" max="11" width="15.7109375" style="51" customWidth="1"/>
    <col min="12" max="12" width="9.140625" style="51"/>
    <col min="13" max="13" width="11.5703125" style="51" bestFit="1" customWidth="1"/>
    <col min="14" max="16384" width="9.140625" style="51"/>
  </cols>
  <sheetData>
    <row r="1" spans="1:12">
      <c r="A1" s="28" t="s">
        <v>434</v>
      </c>
    </row>
    <row r="2" spans="1:12">
      <c r="A2" s="29" t="s">
        <v>209</v>
      </c>
    </row>
    <row r="3" spans="1:12">
      <c r="A3" s="29" t="s">
        <v>210</v>
      </c>
    </row>
    <row r="4" spans="1:12">
      <c r="A4" s="29" t="s">
        <v>75</v>
      </c>
    </row>
    <row r="5" spans="1:12">
      <c r="A5" s="28" t="s">
        <v>60</v>
      </c>
    </row>
    <row r="6" spans="1:12">
      <c r="A6" s="57"/>
    </row>
    <row r="7" spans="1:12" ht="72">
      <c r="B7" s="58" t="s">
        <v>138</v>
      </c>
      <c r="C7" s="58" t="s">
        <v>35</v>
      </c>
      <c r="D7" s="58" t="s">
        <v>36</v>
      </c>
      <c r="E7" s="58" t="s">
        <v>6</v>
      </c>
      <c r="F7" s="58" t="s">
        <v>109</v>
      </c>
      <c r="G7" s="58" t="s">
        <v>139</v>
      </c>
      <c r="H7" s="58" t="s">
        <v>140</v>
      </c>
      <c r="I7" s="58" t="s">
        <v>5</v>
      </c>
      <c r="J7" s="58" t="s">
        <v>61</v>
      </c>
      <c r="K7" s="58" t="s">
        <v>5</v>
      </c>
      <c r="L7" s="47"/>
    </row>
    <row r="8" spans="1:12">
      <c r="A8" s="59"/>
      <c r="B8" s="47"/>
      <c r="E8" s="60"/>
      <c r="F8" s="60"/>
      <c r="G8" s="60"/>
      <c r="H8" s="61"/>
      <c r="I8" s="61"/>
      <c r="J8" s="61"/>
    </row>
    <row r="9" spans="1:12">
      <c r="A9" s="62"/>
      <c r="B9" s="63"/>
      <c r="C9" s="63"/>
      <c r="D9" s="63"/>
      <c r="E9" s="64"/>
      <c r="F9" s="64"/>
      <c r="G9" s="64"/>
      <c r="H9" s="52"/>
      <c r="I9" s="52"/>
      <c r="J9" s="52"/>
      <c r="K9" s="52"/>
    </row>
    <row r="10" spans="1:12" ht="15.75" thickBot="1">
      <c r="A10" s="65" t="s">
        <v>141</v>
      </c>
      <c r="B10" s="53">
        <v>25200000</v>
      </c>
      <c r="C10" s="53"/>
      <c r="D10" s="53">
        <f>207505222+3964348</f>
        <v>211469570</v>
      </c>
      <c r="E10" s="53">
        <v>48921884</v>
      </c>
      <c r="F10" s="53"/>
      <c r="G10" s="53"/>
      <c r="H10" s="53">
        <v>4900491</v>
      </c>
      <c r="I10" s="53">
        <f>SUM(B10:H10)</f>
        <v>290491945</v>
      </c>
      <c r="J10" s="53"/>
      <c r="K10" s="53">
        <f>SUM(I10:J10)</f>
        <v>290491945</v>
      </c>
    </row>
    <row r="11" spans="1:12" ht="15.75" thickTop="1">
      <c r="A11" s="66" t="s">
        <v>142</v>
      </c>
      <c r="B11" s="63"/>
      <c r="C11" s="63"/>
      <c r="D11" s="63"/>
      <c r="E11" s="63"/>
      <c r="F11" s="63"/>
      <c r="G11" s="63"/>
      <c r="H11" s="52"/>
      <c r="I11" s="52">
        <f>SUM(B11:H11)</f>
        <v>0</v>
      </c>
      <c r="J11" s="67"/>
      <c r="K11" s="63">
        <f>SUM(I11:J11)</f>
        <v>0</v>
      </c>
    </row>
    <row r="12" spans="1:12">
      <c r="A12" s="65" t="s">
        <v>143</v>
      </c>
      <c r="B12" s="68">
        <f>SUM(B10:B11)</f>
        <v>25200000</v>
      </c>
      <c r="C12" s="68">
        <f t="shared" ref="C12:J12" si="0">SUM(C10:C11)</f>
        <v>0</v>
      </c>
      <c r="D12" s="68">
        <f t="shared" si="0"/>
        <v>211469570</v>
      </c>
      <c r="E12" s="68">
        <f t="shared" si="0"/>
        <v>48921884</v>
      </c>
      <c r="F12" s="68">
        <f t="shared" si="0"/>
        <v>0</v>
      </c>
      <c r="G12" s="68">
        <f t="shared" si="0"/>
        <v>0</v>
      </c>
      <c r="H12" s="68">
        <f>SUM(H10:H11)</f>
        <v>4900491</v>
      </c>
      <c r="I12" s="68">
        <f>SUM(B12:H12)</f>
        <v>290491945</v>
      </c>
      <c r="J12" s="68">
        <f t="shared" si="0"/>
        <v>0</v>
      </c>
      <c r="K12" s="68">
        <f>SUM(I12:J12)</f>
        <v>290491945</v>
      </c>
    </row>
    <row r="13" spans="1:12">
      <c r="A13" s="69" t="s">
        <v>144</v>
      </c>
      <c r="B13" s="63"/>
      <c r="C13" s="63"/>
      <c r="D13" s="63"/>
      <c r="E13" s="63"/>
      <c r="F13" s="63"/>
      <c r="G13" s="63"/>
      <c r="H13" s="52"/>
      <c r="I13" s="52">
        <f t="shared" ref="I13:I37" si="1">SUM(B13:H13)</f>
        <v>0</v>
      </c>
      <c r="J13" s="52"/>
      <c r="K13" s="63">
        <f t="shared" ref="K13:K35" si="2">SUM(I13:J13)</f>
        <v>0</v>
      </c>
    </row>
    <row r="14" spans="1:12">
      <c r="A14" s="70" t="s">
        <v>140</v>
      </c>
      <c r="B14" s="52"/>
      <c r="C14" s="52"/>
      <c r="D14" s="52"/>
      <c r="E14" s="52"/>
      <c r="F14" s="52"/>
      <c r="G14" s="52"/>
      <c r="H14" s="80">
        <v>2558920</v>
      </c>
      <c r="I14" s="52">
        <f t="shared" si="1"/>
        <v>2558920</v>
      </c>
      <c r="J14" s="80"/>
      <c r="K14" s="52">
        <f t="shared" si="2"/>
        <v>2558920</v>
      </c>
    </row>
    <row r="15" spans="1:12">
      <c r="A15" s="70" t="s">
        <v>145</v>
      </c>
      <c r="B15" s="52"/>
      <c r="C15" s="52"/>
      <c r="D15" s="52"/>
      <c r="E15" s="52"/>
      <c r="F15" s="52"/>
      <c r="G15" s="52"/>
      <c r="H15" s="80"/>
      <c r="I15" s="52">
        <f t="shared" si="1"/>
        <v>0</v>
      </c>
      <c r="J15" s="80"/>
      <c r="K15" s="52">
        <f t="shared" si="2"/>
        <v>0</v>
      </c>
    </row>
    <row r="16" spans="1:12">
      <c r="A16" s="70" t="s">
        <v>146</v>
      </c>
      <c r="B16" s="52"/>
      <c r="C16" s="52"/>
      <c r="D16" s="52"/>
      <c r="E16" s="52"/>
      <c r="F16" s="52"/>
      <c r="G16" s="52"/>
      <c r="H16" s="52"/>
      <c r="I16" s="52">
        <f t="shared" si="1"/>
        <v>0</v>
      </c>
      <c r="J16" s="52"/>
      <c r="K16" s="52">
        <f t="shared" si="2"/>
        <v>0</v>
      </c>
    </row>
    <row r="17" spans="1:11">
      <c r="A17" s="69" t="s">
        <v>147</v>
      </c>
      <c r="B17" s="71">
        <f>SUM(B13:B16)</f>
        <v>0</v>
      </c>
      <c r="C17" s="71">
        <f t="shared" ref="C17:J17" si="3">SUM(C13:C16)</f>
        <v>0</v>
      </c>
      <c r="D17" s="71">
        <f t="shared" si="3"/>
        <v>0</v>
      </c>
      <c r="E17" s="71">
        <f t="shared" si="3"/>
        <v>0</v>
      </c>
      <c r="F17" s="71">
        <f t="shared" si="3"/>
        <v>0</v>
      </c>
      <c r="G17" s="71">
        <f t="shared" si="3"/>
        <v>0</v>
      </c>
      <c r="H17" s="79">
        <f>SUM(H13:H16)</f>
        <v>2558920</v>
      </c>
      <c r="I17" s="71">
        <f t="shared" si="1"/>
        <v>2558920</v>
      </c>
      <c r="J17" s="79">
        <f t="shared" si="3"/>
        <v>0</v>
      </c>
      <c r="K17" s="71">
        <f t="shared" si="2"/>
        <v>2558920</v>
      </c>
    </row>
    <row r="18" spans="1:11">
      <c r="A18" s="69" t="s">
        <v>148</v>
      </c>
      <c r="B18" s="52"/>
      <c r="C18" s="52"/>
      <c r="D18" s="52"/>
      <c r="E18" s="52"/>
      <c r="F18" s="52"/>
      <c r="G18" s="52"/>
      <c r="H18" s="52"/>
      <c r="I18" s="52">
        <f t="shared" si="1"/>
        <v>0</v>
      </c>
      <c r="J18" s="52"/>
      <c r="K18" s="52">
        <f t="shared" si="2"/>
        <v>0</v>
      </c>
    </row>
    <row r="19" spans="1:11">
      <c r="A19" s="72" t="s">
        <v>149</v>
      </c>
      <c r="B19" s="52"/>
      <c r="C19" s="52"/>
      <c r="D19" s="52"/>
      <c r="E19" s="52"/>
      <c r="F19" s="52"/>
      <c r="G19" s="52"/>
      <c r="H19" s="52"/>
      <c r="I19" s="52">
        <f t="shared" si="1"/>
        <v>0</v>
      </c>
      <c r="J19" s="52"/>
      <c r="K19" s="52">
        <f t="shared" si="2"/>
        <v>0</v>
      </c>
    </row>
    <row r="20" spans="1:11">
      <c r="A20" s="72" t="s">
        <v>150</v>
      </c>
      <c r="B20" s="52"/>
      <c r="C20" s="52"/>
      <c r="D20" s="52"/>
      <c r="E20" s="52"/>
      <c r="F20" s="52"/>
      <c r="G20" s="52"/>
      <c r="H20" s="52"/>
      <c r="I20" s="52">
        <f t="shared" si="1"/>
        <v>0</v>
      </c>
      <c r="J20" s="52"/>
      <c r="K20" s="52">
        <f t="shared" si="2"/>
        <v>0</v>
      </c>
    </row>
    <row r="21" spans="1:11">
      <c r="A21" s="76" t="s">
        <v>151</v>
      </c>
      <c r="B21" s="52"/>
      <c r="C21" s="52"/>
      <c r="D21" s="52"/>
      <c r="E21" s="52"/>
      <c r="F21" s="52"/>
      <c r="G21" s="52"/>
      <c r="H21" s="52"/>
      <c r="I21" s="52">
        <f t="shared" si="1"/>
        <v>0</v>
      </c>
      <c r="J21" s="52"/>
      <c r="K21" s="52">
        <f t="shared" si="2"/>
        <v>0</v>
      </c>
    </row>
    <row r="22" spans="1:11">
      <c r="A22" s="69" t="s">
        <v>152</v>
      </c>
      <c r="B22" s="68">
        <f>SUM(B19:B21)</f>
        <v>0</v>
      </c>
      <c r="C22" s="68">
        <f t="shared" ref="C22:J22" si="4">SUM(C19:C21)</f>
        <v>0</v>
      </c>
      <c r="D22" s="68">
        <f t="shared" si="4"/>
        <v>0</v>
      </c>
      <c r="E22" s="68">
        <f t="shared" si="4"/>
        <v>0</v>
      </c>
      <c r="F22" s="68">
        <f t="shared" si="4"/>
        <v>0</v>
      </c>
      <c r="G22" s="68">
        <f t="shared" si="4"/>
        <v>0</v>
      </c>
      <c r="H22" s="68">
        <f t="shared" si="4"/>
        <v>0</v>
      </c>
      <c r="I22" s="71">
        <f t="shared" si="1"/>
        <v>0</v>
      </c>
      <c r="J22" s="68">
        <f t="shared" si="4"/>
        <v>0</v>
      </c>
      <c r="K22" s="68">
        <f t="shared" si="2"/>
        <v>0</v>
      </c>
    </row>
    <row r="23" spans="1:11">
      <c r="A23" s="69"/>
      <c r="B23" s="63"/>
      <c r="C23" s="64"/>
      <c r="D23" s="63"/>
      <c r="E23" s="64"/>
      <c r="F23" s="64"/>
      <c r="G23" s="64"/>
      <c r="H23" s="52"/>
      <c r="I23" s="52"/>
      <c r="J23" s="52"/>
      <c r="K23" s="64"/>
    </row>
    <row r="24" spans="1:11" ht="15.75" thickBot="1">
      <c r="A24" s="69" t="s">
        <v>153</v>
      </c>
      <c r="B24" s="73">
        <f>B12+B17+B22</f>
        <v>25200000</v>
      </c>
      <c r="C24" s="73">
        <f t="shared" ref="C24:J24" si="5">C12+C17+C22</f>
        <v>0</v>
      </c>
      <c r="D24" s="73">
        <f t="shared" si="5"/>
        <v>211469570</v>
      </c>
      <c r="E24" s="73">
        <f t="shared" si="5"/>
        <v>48921884</v>
      </c>
      <c r="F24" s="73">
        <f t="shared" si="5"/>
        <v>0</v>
      </c>
      <c r="G24" s="73">
        <f t="shared" si="5"/>
        <v>0</v>
      </c>
      <c r="H24" s="73">
        <f>H12+H17+H22</f>
        <v>7459411</v>
      </c>
      <c r="I24" s="73">
        <f t="shared" si="1"/>
        <v>293050865</v>
      </c>
      <c r="J24" s="73">
        <f t="shared" si="5"/>
        <v>0</v>
      </c>
      <c r="K24" s="73">
        <f t="shared" si="2"/>
        <v>293050865</v>
      </c>
    </row>
    <row r="25" spans="1:11" ht="15.75" thickTop="1">
      <c r="A25" s="74"/>
      <c r="B25" s="63"/>
      <c r="C25" s="63"/>
      <c r="D25" s="63"/>
      <c r="E25" s="63"/>
      <c r="F25" s="63"/>
      <c r="G25" s="63"/>
      <c r="H25" s="52"/>
      <c r="I25" s="52">
        <f t="shared" si="1"/>
        <v>0</v>
      </c>
      <c r="J25" s="52"/>
      <c r="K25" s="63">
        <f t="shared" si="2"/>
        <v>0</v>
      </c>
    </row>
    <row r="26" spans="1:11">
      <c r="A26" s="69" t="s">
        <v>144</v>
      </c>
      <c r="B26" s="52"/>
      <c r="C26" s="52"/>
      <c r="D26" s="52"/>
      <c r="E26" s="52"/>
      <c r="F26" s="52"/>
      <c r="G26" s="52"/>
      <c r="H26" s="52"/>
      <c r="I26" s="52">
        <f t="shared" si="1"/>
        <v>0</v>
      </c>
      <c r="J26" s="52"/>
      <c r="K26" s="52">
        <f t="shared" si="2"/>
        <v>0</v>
      </c>
    </row>
    <row r="27" spans="1:11">
      <c r="A27" s="70" t="s">
        <v>140</v>
      </c>
      <c r="B27" s="52"/>
      <c r="C27" s="52"/>
      <c r="D27" s="52"/>
      <c r="E27" s="52"/>
      <c r="F27" s="52"/>
      <c r="G27" s="52"/>
      <c r="H27" s="80">
        <f>'2.1-Pasqyra e Perform. (natyra)'!B47</f>
        <v>10283745.319999985</v>
      </c>
      <c r="I27" s="52">
        <f t="shared" si="1"/>
        <v>10283745.319999985</v>
      </c>
      <c r="J27" s="80"/>
      <c r="K27" s="52">
        <f t="shared" si="2"/>
        <v>10283745.319999985</v>
      </c>
    </row>
    <row r="28" spans="1:11">
      <c r="A28" s="70" t="s">
        <v>145</v>
      </c>
      <c r="B28" s="52"/>
      <c r="C28" s="52"/>
      <c r="D28" s="52"/>
      <c r="E28" s="52"/>
      <c r="F28" s="52"/>
      <c r="G28" s="52"/>
      <c r="H28" s="80"/>
      <c r="I28" s="52">
        <f t="shared" si="1"/>
        <v>0</v>
      </c>
      <c r="J28" s="80"/>
      <c r="K28" s="52">
        <f t="shared" si="2"/>
        <v>0</v>
      </c>
    </row>
    <row r="29" spans="1:11">
      <c r="A29" s="70" t="s">
        <v>146</v>
      </c>
      <c r="B29" s="52"/>
      <c r="C29" s="52"/>
      <c r="D29" s="52"/>
      <c r="E29" s="52"/>
      <c r="F29" s="52"/>
      <c r="G29" s="52"/>
      <c r="H29" s="52"/>
      <c r="I29" s="52">
        <f t="shared" si="1"/>
        <v>0</v>
      </c>
      <c r="J29" s="52"/>
      <c r="K29" s="52">
        <f t="shared" si="2"/>
        <v>0</v>
      </c>
    </row>
    <row r="30" spans="1:11">
      <c r="A30" s="69" t="s">
        <v>147</v>
      </c>
      <c r="B30" s="71">
        <f>SUM(B27:B29)</f>
        <v>0</v>
      </c>
      <c r="C30" s="71">
        <f t="shared" ref="C30:J30" si="6">SUM(C27:C29)</f>
        <v>0</v>
      </c>
      <c r="D30" s="71">
        <f t="shared" si="6"/>
        <v>0</v>
      </c>
      <c r="E30" s="71">
        <f t="shared" si="6"/>
        <v>0</v>
      </c>
      <c r="F30" s="71">
        <f t="shared" si="6"/>
        <v>0</v>
      </c>
      <c r="G30" s="71">
        <f t="shared" si="6"/>
        <v>0</v>
      </c>
      <c r="H30" s="79">
        <f t="shared" si="6"/>
        <v>10283745.319999985</v>
      </c>
      <c r="I30" s="71">
        <f t="shared" si="1"/>
        <v>10283745.319999985</v>
      </c>
      <c r="J30" s="79">
        <f t="shared" si="6"/>
        <v>0</v>
      </c>
      <c r="K30" s="71">
        <f t="shared" si="2"/>
        <v>10283745.319999985</v>
      </c>
    </row>
    <row r="31" spans="1:11">
      <c r="A31" s="69" t="s">
        <v>148</v>
      </c>
      <c r="B31" s="52"/>
      <c r="C31" s="52"/>
      <c r="D31" s="52"/>
      <c r="E31" s="52"/>
      <c r="F31" s="52"/>
      <c r="G31" s="52"/>
      <c r="H31" s="52"/>
      <c r="I31" s="52">
        <f t="shared" si="1"/>
        <v>0</v>
      </c>
      <c r="J31" s="52"/>
      <c r="K31" s="52">
        <f t="shared" si="2"/>
        <v>0</v>
      </c>
    </row>
    <row r="32" spans="1:11">
      <c r="A32" s="72" t="s">
        <v>149</v>
      </c>
      <c r="B32" s="52"/>
      <c r="C32" s="52"/>
      <c r="D32" s="52"/>
      <c r="E32" s="52"/>
      <c r="F32" s="52"/>
      <c r="G32" s="52"/>
      <c r="H32" s="52"/>
      <c r="I32" s="52">
        <f t="shared" si="1"/>
        <v>0</v>
      </c>
      <c r="J32" s="52"/>
      <c r="K32" s="52">
        <f t="shared" si="2"/>
        <v>0</v>
      </c>
    </row>
    <row r="33" spans="1:13">
      <c r="A33" s="72" t="s">
        <v>150</v>
      </c>
      <c r="B33" s="52"/>
      <c r="C33" s="52"/>
      <c r="D33" s="52"/>
      <c r="E33" s="52"/>
      <c r="F33" s="52"/>
      <c r="G33" s="52"/>
      <c r="H33" s="52"/>
      <c r="I33" s="52">
        <f t="shared" si="1"/>
        <v>0</v>
      </c>
      <c r="J33" s="52"/>
      <c r="K33" s="52">
        <f t="shared" si="2"/>
        <v>0</v>
      </c>
    </row>
    <row r="34" spans="1:13">
      <c r="A34" s="76" t="s">
        <v>151</v>
      </c>
      <c r="B34" s="52"/>
      <c r="C34" s="52"/>
      <c r="D34" s="52"/>
      <c r="E34" s="52"/>
      <c r="F34" s="52"/>
      <c r="G34" s="52"/>
      <c r="H34" s="52"/>
      <c r="I34" s="52">
        <f t="shared" si="1"/>
        <v>0</v>
      </c>
      <c r="J34" s="52"/>
      <c r="K34" s="52">
        <f t="shared" si="2"/>
        <v>0</v>
      </c>
    </row>
    <row r="35" spans="1:13">
      <c r="A35" s="69" t="s">
        <v>152</v>
      </c>
      <c r="B35" s="71">
        <f>SUM(B32:B34)</f>
        <v>0</v>
      </c>
      <c r="C35" s="71">
        <f t="shared" ref="C35:J35" si="7">SUM(C32:C34)</f>
        <v>0</v>
      </c>
      <c r="D35" s="71">
        <f t="shared" si="7"/>
        <v>0</v>
      </c>
      <c r="E35" s="71">
        <f t="shared" si="7"/>
        <v>0</v>
      </c>
      <c r="F35" s="71">
        <f t="shared" si="7"/>
        <v>0</v>
      </c>
      <c r="G35" s="71">
        <f t="shared" si="7"/>
        <v>0</v>
      </c>
      <c r="H35" s="71">
        <f t="shared" si="7"/>
        <v>0</v>
      </c>
      <c r="I35" s="71">
        <f t="shared" si="1"/>
        <v>0</v>
      </c>
      <c r="J35" s="71">
        <f t="shared" si="7"/>
        <v>0</v>
      </c>
      <c r="K35" s="71">
        <f t="shared" si="2"/>
        <v>0</v>
      </c>
    </row>
    <row r="36" spans="1:13">
      <c r="A36" s="69"/>
      <c r="B36" s="52"/>
      <c r="C36" s="52"/>
      <c r="D36" s="52"/>
      <c r="E36" s="52"/>
      <c r="F36" s="52"/>
      <c r="G36" s="52"/>
      <c r="H36" s="52"/>
      <c r="I36" s="52"/>
      <c r="J36" s="52"/>
      <c r="K36" s="52"/>
    </row>
    <row r="37" spans="1:13" ht="15.75" thickBot="1">
      <c r="A37" s="69" t="s">
        <v>154</v>
      </c>
      <c r="B37" s="73">
        <f>B24+B30+B35</f>
        <v>25200000</v>
      </c>
      <c r="C37" s="73">
        <f t="shared" ref="C37:J37" si="8">C24+C30+C35</f>
        <v>0</v>
      </c>
      <c r="D37" s="73">
        <f t="shared" si="8"/>
        <v>211469570</v>
      </c>
      <c r="E37" s="73">
        <f t="shared" si="8"/>
        <v>48921884</v>
      </c>
      <c r="F37" s="73">
        <f t="shared" si="8"/>
        <v>0</v>
      </c>
      <c r="G37" s="73">
        <f t="shared" si="8"/>
        <v>0</v>
      </c>
      <c r="H37" s="73">
        <f>H24+H30+H35</f>
        <v>17743156.319999985</v>
      </c>
      <c r="I37" s="73">
        <f t="shared" si="1"/>
        <v>303334610.31999999</v>
      </c>
      <c r="J37" s="73">
        <f t="shared" si="8"/>
        <v>0</v>
      </c>
      <c r="K37" s="73">
        <f>SUM(I37:J37)</f>
        <v>303334610.31999999</v>
      </c>
      <c r="M37" s="75"/>
    </row>
    <row r="38" spans="1:13" ht="15.75" thickTop="1">
      <c r="B38" s="75"/>
      <c r="C38" s="75"/>
      <c r="D38" s="75"/>
      <c r="E38" s="75"/>
      <c r="F38" s="75"/>
      <c r="G38" s="75"/>
      <c r="H38" s="75"/>
      <c r="I38" s="75"/>
      <c r="J38" s="75"/>
      <c r="K38" s="75"/>
    </row>
  </sheetData>
  <pageMargins left="0.7" right="0.7" top="0.75" bottom="0.75" header="0.3" footer="0.3"/>
  <pageSetup scale="3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276"/>
  <sheetViews>
    <sheetView workbookViewId="0">
      <selection activeCell="I257" sqref="I257"/>
    </sheetView>
  </sheetViews>
  <sheetFormatPr defaultRowHeight="12.95" customHeight="1"/>
  <cols>
    <col min="1" max="1" width="1.42578125" style="103" customWidth="1"/>
    <col min="2" max="2" width="3.42578125" style="263" customWidth="1"/>
    <col min="3" max="3" width="2" style="103" customWidth="1"/>
    <col min="4" max="4" width="2.7109375" style="103" customWidth="1"/>
    <col min="5" max="5" width="15.28515625" style="103" customWidth="1"/>
    <col min="6" max="6" width="11.85546875" style="103" customWidth="1"/>
    <col min="7" max="7" width="12.5703125" style="103" bestFit="1" customWidth="1"/>
    <col min="8" max="8" width="18.28515625" style="103" bestFit="1" customWidth="1"/>
    <col min="9" max="9" width="11.7109375" style="103" customWidth="1"/>
    <col min="10" max="10" width="13.5703125" style="103" bestFit="1" customWidth="1"/>
    <col min="11" max="11" width="20.85546875" style="170" bestFit="1" customWidth="1"/>
    <col min="12" max="12" width="11.140625" style="170" customWidth="1"/>
    <col min="13" max="13" width="9.140625" style="103"/>
    <col min="14" max="14" width="27.85546875" style="103" bestFit="1" customWidth="1"/>
    <col min="15" max="16" width="9.140625" style="103"/>
    <col min="17" max="17" width="10" style="103" bestFit="1" customWidth="1"/>
    <col min="18" max="19" width="9.85546875" style="103" bestFit="1" customWidth="1"/>
    <col min="20" max="255" width="9.140625" style="103"/>
    <col min="256" max="256" width="1.42578125" style="103" customWidth="1"/>
    <col min="257" max="257" width="3.42578125" style="103" customWidth="1"/>
    <col min="258" max="258" width="2" style="103" customWidth="1"/>
    <col min="259" max="259" width="2.7109375" style="103" customWidth="1"/>
    <col min="260" max="260" width="9.42578125" style="103" customWidth="1"/>
    <col min="261" max="261" width="11.28515625" style="103" customWidth="1"/>
    <col min="262" max="262" width="12.5703125" style="103" bestFit="1" customWidth="1"/>
    <col min="263" max="263" width="18.28515625" style="103" bestFit="1" customWidth="1"/>
    <col min="264" max="264" width="11.7109375" style="103" customWidth="1"/>
    <col min="265" max="265" width="12.28515625" style="103" customWidth="1"/>
    <col min="266" max="266" width="20.85546875" style="103" bestFit="1" customWidth="1"/>
    <col min="267" max="267" width="11.140625" style="103" customWidth="1"/>
    <col min="268" max="268" width="11.5703125" style="103" bestFit="1" customWidth="1"/>
    <col min="269" max="269" width="9.140625" style="103"/>
    <col min="270" max="270" width="27.85546875" style="103" bestFit="1" customWidth="1"/>
    <col min="271" max="272" width="9.140625" style="103"/>
    <col min="273" max="273" width="10" style="103" bestFit="1" customWidth="1"/>
    <col min="274" max="275" width="9.85546875" style="103" bestFit="1" customWidth="1"/>
    <col min="276" max="511" width="9.140625" style="103"/>
    <col min="512" max="512" width="1.42578125" style="103" customWidth="1"/>
    <col min="513" max="513" width="3.42578125" style="103" customWidth="1"/>
    <col min="514" max="514" width="2" style="103" customWidth="1"/>
    <col min="515" max="515" width="2.7109375" style="103" customWidth="1"/>
    <col min="516" max="516" width="9.42578125" style="103" customWidth="1"/>
    <col min="517" max="517" width="11.28515625" style="103" customWidth="1"/>
    <col min="518" max="518" width="12.5703125" style="103" bestFit="1" customWidth="1"/>
    <col min="519" max="519" width="18.28515625" style="103" bestFit="1" customWidth="1"/>
    <col min="520" max="520" width="11.7109375" style="103" customWidth="1"/>
    <col min="521" max="521" width="12.28515625" style="103" customWidth="1"/>
    <col min="522" max="522" width="20.85546875" style="103" bestFit="1" customWidth="1"/>
    <col min="523" max="523" width="11.140625" style="103" customWidth="1"/>
    <col min="524" max="524" width="11.5703125" style="103" bestFit="1" customWidth="1"/>
    <col min="525" max="525" width="9.140625" style="103"/>
    <col min="526" max="526" width="27.85546875" style="103" bestFit="1" customWidth="1"/>
    <col min="527" max="528" width="9.140625" style="103"/>
    <col min="529" max="529" width="10" style="103" bestFit="1" customWidth="1"/>
    <col min="530" max="531" width="9.85546875" style="103" bestFit="1" customWidth="1"/>
    <col min="532" max="767" width="9.140625" style="103"/>
    <col min="768" max="768" width="1.42578125" style="103" customWidth="1"/>
    <col min="769" max="769" width="3.42578125" style="103" customWidth="1"/>
    <col min="770" max="770" width="2" style="103" customWidth="1"/>
    <col min="771" max="771" width="2.7109375" style="103" customWidth="1"/>
    <col min="772" max="772" width="9.42578125" style="103" customWidth="1"/>
    <col min="773" max="773" width="11.28515625" style="103" customWidth="1"/>
    <col min="774" max="774" width="12.5703125" style="103" bestFit="1" customWidth="1"/>
    <col min="775" max="775" width="18.28515625" style="103" bestFit="1" customWidth="1"/>
    <col min="776" max="776" width="11.7109375" style="103" customWidth="1"/>
    <col min="777" max="777" width="12.28515625" style="103" customWidth="1"/>
    <col min="778" max="778" width="20.85546875" style="103" bestFit="1" customWidth="1"/>
    <col min="779" max="779" width="11.140625" style="103" customWidth="1"/>
    <col min="780" max="780" width="11.5703125" style="103" bestFit="1" customWidth="1"/>
    <col min="781" max="781" width="9.140625" style="103"/>
    <col min="782" max="782" width="27.85546875" style="103" bestFit="1" customWidth="1"/>
    <col min="783" max="784" width="9.140625" style="103"/>
    <col min="785" max="785" width="10" style="103" bestFit="1" customWidth="1"/>
    <col min="786" max="787" width="9.85546875" style="103" bestFit="1" customWidth="1"/>
    <col min="788" max="1023" width="9.140625" style="103"/>
    <col min="1024" max="1024" width="1.42578125" style="103" customWidth="1"/>
    <col min="1025" max="1025" width="3.42578125" style="103" customWidth="1"/>
    <col min="1026" max="1026" width="2" style="103" customWidth="1"/>
    <col min="1027" max="1027" width="2.7109375" style="103" customWidth="1"/>
    <col min="1028" max="1028" width="9.42578125" style="103" customWidth="1"/>
    <col min="1029" max="1029" width="11.28515625" style="103" customWidth="1"/>
    <col min="1030" max="1030" width="12.5703125" style="103" bestFit="1" customWidth="1"/>
    <col min="1031" max="1031" width="18.28515625" style="103" bestFit="1" customWidth="1"/>
    <col min="1032" max="1032" width="11.7109375" style="103" customWidth="1"/>
    <col min="1033" max="1033" width="12.28515625" style="103" customWidth="1"/>
    <col min="1034" max="1034" width="20.85546875" style="103" bestFit="1" customWidth="1"/>
    <col min="1035" max="1035" width="11.140625" style="103" customWidth="1"/>
    <col min="1036" max="1036" width="11.5703125" style="103" bestFit="1" customWidth="1"/>
    <col min="1037" max="1037" width="9.140625" style="103"/>
    <col min="1038" max="1038" width="27.85546875" style="103" bestFit="1" customWidth="1"/>
    <col min="1039" max="1040" width="9.140625" style="103"/>
    <col min="1041" max="1041" width="10" style="103" bestFit="1" customWidth="1"/>
    <col min="1042" max="1043" width="9.85546875" style="103" bestFit="1" customWidth="1"/>
    <col min="1044" max="1279" width="9.140625" style="103"/>
    <col min="1280" max="1280" width="1.42578125" style="103" customWidth="1"/>
    <col min="1281" max="1281" width="3.42578125" style="103" customWidth="1"/>
    <col min="1282" max="1282" width="2" style="103" customWidth="1"/>
    <col min="1283" max="1283" width="2.7109375" style="103" customWidth="1"/>
    <col min="1284" max="1284" width="9.42578125" style="103" customWidth="1"/>
    <col min="1285" max="1285" width="11.28515625" style="103" customWidth="1"/>
    <col min="1286" max="1286" width="12.5703125" style="103" bestFit="1" customWidth="1"/>
    <col min="1287" max="1287" width="18.28515625" style="103" bestFit="1" customWidth="1"/>
    <col min="1288" max="1288" width="11.7109375" style="103" customWidth="1"/>
    <col min="1289" max="1289" width="12.28515625" style="103" customWidth="1"/>
    <col min="1290" max="1290" width="20.85546875" style="103" bestFit="1" customWidth="1"/>
    <col min="1291" max="1291" width="11.140625" style="103" customWidth="1"/>
    <col min="1292" max="1292" width="11.5703125" style="103" bestFit="1" customWidth="1"/>
    <col min="1293" max="1293" width="9.140625" style="103"/>
    <col min="1294" max="1294" width="27.85546875" style="103" bestFit="1" customWidth="1"/>
    <col min="1295" max="1296" width="9.140625" style="103"/>
    <col min="1297" max="1297" width="10" style="103" bestFit="1" customWidth="1"/>
    <col min="1298" max="1299" width="9.85546875" style="103" bestFit="1" customWidth="1"/>
    <col min="1300" max="1535" width="9.140625" style="103"/>
    <col min="1536" max="1536" width="1.42578125" style="103" customWidth="1"/>
    <col min="1537" max="1537" width="3.42578125" style="103" customWidth="1"/>
    <col min="1538" max="1538" width="2" style="103" customWidth="1"/>
    <col min="1539" max="1539" width="2.7109375" style="103" customWidth="1"/>
    <col min="1540" max="1540" width="9.42578125" style="103" customWidth="1"/>
    <col min="1541" max="1541" width="11.28515625" style="103" customWidth="1"/>
    <col min="1542" max="1542" width="12.5703125" style="103" bestFit="1" customWidth="1"/>
    <col min="1543" max="1543" width="18.28515625" style="103" bestFit="1" customWidth="1"/>
    <col min="1544" max="1544" width="11.7109375" style="103" customWidth="1"/>
    <col min="1545" max="1545" width="12.28515625" style="103" customWidth="1"/>
    <col min="1546" max="1546" width="20.85546875" style="103" bestFit="1" customWidth="1"/>
    <col min="1547" max="1547" width="11.140625" style="103" customWidth="1"/>
    <col min="1548" max="1548" width="11.5703125" style="103" bestFit="1" customWidth="1"/>
    <col min="1549" max="1549" width="9.140625" style="103"/>
    <col min="1550" max="1550" width="27.85546875" style="103" bestFit="1" customWidth="1"/>
    <col min="1551" max="1552" width="9.140625" style="103"/>
    <col min="1553" max="1553" width="10" style="103" bestFit="1" customWidth="1"/>
    <col min="1554" max="1555" width="9.85546875" style="103" bestFit="1" customWidth="1"/>
    <col min="1556" max="1791" width="9.140625" style="103"/>
    <col min="1792" max="1792" width="1.42578125" style="103" customWidth="1"/>
    <col min="1793" max="1793" width="3.42578125" style="103" customWidth="1"/>
    <col min="1794" max="1794" width="2" style="103" customWidth="1"/>
    <col min="1795" max="1795" width="2.7109375" style="103" customWidth="1"/>
    <col min="1796" max="1796" width="9.42578125" style="103" customWidth="1"/>
    <col min="1797" max="1797" width="11.28515625" style="103" customWidth="1"/>
    <col min="1798" max="1798" width="12.5703125" style="103" bestFit="1" customWidth="1"/>
    <col min="1799" max="1799" width="18.28515625" style="103" bestFit="1" customWidth="1"/>
    <col min="1800" max="1800" width="11.7109375" style="103" customWidth="1"/>
    <col min="1801" max="1801" width="12.28515625" style="103" customWidth="1"/>
    <col min="1802" max="1802" width="20.85546875" style="103" bestFit="1" customWidth="1"/>
    <col min="1803" max="1803" width="11.140625" style="103" customWidth="1"/>
    <col min="1804" max="1804" width="11.5703125" style="103" bestFit="1" customWidth="1"/>
    <col min="1805" max="1805" width="9.140625" style="103"/>
    <col min="1806" max="1806" width="27.85546875" style="103" bestFit="1" customWidth="1"/>
    <col min="1807" max="1808" width="9.140625" style="103"/>
    <col min="1809" max="1809" width="10" style="103" bestFit="1" customWidth="1"/>
    <col min="1810" max="1811" width="9.85546875" style="103" bestFit="1" customWidth="1"/>
    <col min="1812" max="2047" width="9.140625" style="103"/>
    <col min="2048" max="2048" width="1.42578125" style="103" customWidth="1"/>
    <col min="2049" max="2049" width="3.42578125" style="103" customWidth="1"/>
    <col min="2050" max="2050" width="2" style="103" customWidth="1"/>
    <col min="2051" max="2051" width="2.7109375" style="103" customWidth="1"/>
    <col min="2052" max="2052" width="9.42578125" style="103" customWidth="1"/>
    <col min="2053" max="2053" width="11.28515625" style="103" customWidth="1"/>
    <col min="2054" max="2054" width="12.5703125" style="103" bestFit="1" customWidth="1"/>
    <col min="2055" max="2055" width="18.28515625" style="103" bestFit="1" customWidth="1"/>
    <col min="2056" max="2056" width="11.7109375" style="103" customWidth="1"/>
    <col min="2057" max="2057" width="12.28515625" style="103" customWidth="1"/>
    <col min="2058" max="2058" width="20.85546875" style="103" bestFit="1" customWidth="1"/>
    <col min="2059" max="2059" width="11.140625" style="103" customWidth="1"/>
    <col min="2060" max="2060" width="11.5703125" style="103" bestFit="1" customWidth="1"/>
    <col min="2061" max="2061" width="9.140625" style="103"/>
    <col min="2062" max="2062" width="27.85546875" style="103" bestFit="1" customWidth="1"/>
    <col min="2063" max="2064" width="9.140625" style="103"/>
    <col min="2065" max="2065" width="10" style="103" bestFit="1" customWidth="1"/>
    <col min="2066" max="2067" width="9.85546875" style="103" bestFit="1" customWidth="1"/>
    <col min="2068" max="2303" width="9.140625" style="103"/>
    <col min="2304" max="2304" width="1.42578125" style="103" customWidth="1"/>
    <col min="2305" max="2305" width="3.42578125" style="103" customWidth="1"/>
    <col min="2306" max="2306" width="2" style="103" customWidth="1"/>
    <col min="2307" max="2307" width="2.7109375" style="103" customWidth="1"/>
    <col min="2308" max="2308" width="9.42578125" style="103" customWidth="1"/>
    <col min="2309" max="2309" width="11.28515625" style="103" customWidth="1"/>
    <col min="2310" max="2310" width="12.5703125" style="103" bestFit="1" customWidth="1"/>
    <col min="2311" max="2311" width="18.28515625" style="103" bestFit="1" customWidth="1"/>
    <col min="2312" max="2312" width="11.7109375" style="103" customWidth="1"/>
    <col min="2313" max="2313" width="12.28515625" style="103" customWidth="1"/>
    <col min="2314" max="2314" width="20.85546875" style="103" bestFit="1" customWidth="1"/>
    <col min="2315" max="2315" width="11.140625" style="103" customWidth="1"/>
    <col min="2316" max="2316" width="11.5703125" style="103" bestFit="1" customWidth="1"/>
    <col min="2317" max="2317" width="9.140625" style="103"/>
    <col min="2318" max="2318" width="27.85546875" style="103" bestFit="1" customWidth="1"/>
    <col min="2319" max="2320" width="9.140625" style="103"/>
    <col min="2321" max="2321" width="10" style="103" bestFit="1" customWidth="1"/>
    <col min="2322" max="2323" width="9.85546875" style="103" bestFit="1" customWidth="1"/>
    <col min="2324" max="2559" width="9.140625" style="103"/>
    <col min="2560" max="2560" width="1.42578125" style="103" customWidth="1"/>
    <col min="2561" max="2561" width="3.42578125" style="103" customWidth="1"/>
    <col min="2562" max="2562" width="2" style="103" customWidth="1"/>
    <col min="2563" max="2563" width="2.7109375" style="103" customWidth="1"/>
    <col min="2564" max="2564" width="9.42578125" style="103" customWidth="1"/>
    <col min="2565" max="2565" width="11.28515625" style="103" customWidth="1"/>
    <col min="2566" max="2566" width="12.5703125" style="103" bestFit="1" customWidth="1"/>
    <col min="2567" max="2567" width="18.28515625" style="103" bestFit="1" customWidth="1"/>
    <col min="2568" max="2568" width="11.7109375" style="103" customWidth="1"/>
    <col min="2569" max="2569" width="12.28515625" style="103" customWidth="1"/>
    <col min="2570" max="2570" width="20.85546875" style="103" bestFit="1" customWidth="1"/>
    <col min="2571" max="2571" width="11.140625" style="103" customWidth="1"/>
    <col min="2572" max="2572" width="11.5703125" style="103" bestFit="1" customWidth="1"/>
    <col min="2573" max="2573" width="9.140625" style="103"/>
    <col min="2574" max="2574" width="27.85546875" style="103" bestFit="1" customWidth="1"/>
    <col min="2575" max="2576" width="9.140625" style="103"/>
    <col min="2577" max="2577" width="10" style="103" bestFit="1" customWidth="1"/>
    <col min="2578" max="2579" width="9.85546875" style="103" bestFit="1" customWidth="1"/>
    <col min="2580" max="2815" width="9.140625" style="103"/>
    <col min="2816" max="2816" width="1.42578125" style="103" customWidth="1"/>
    <col min="2817" max="2817" width="3.42578125" style="103" customWidth="1"/>
    <col min="2818" max="2818" width="2" style="103" customWidth="1"/>
    <col min="2819" max="2819" width="2.7109375" style="103" customWidth="1"/>
    <col min="2820" max="2820" width="9.42578125" style="103" customWidth="1"/>
    <col min="2821" max="2821" width="11.28515625" style="103" customWidth="1"/>
    <col min="2822" max="2822" width="12.5703125" style="103" bestFit="1" customWidth="1"/>
    <col min="2823" max="2823" width="18.28515625" style="103" bestFit="1" customWidth="1"/>
    <col min="2824" max="2824" width="11.7109375" style="103" customWidth="1"/>
    <col min="2825" max="2825" width="12.28515625" style="103" customWidth="1"/>
    <col min="2826" max="2826" width="20.85546875" style="103" bestFit="1" customWidth="1"/>
    <col min="2827" max="2827" width="11.140625" style="103" customWidth="1"/>
    <col min="2828" max="2828" width="11.5703125" style="103" bestFit="1" customWidth="1"/>
    <col min="2829" max="2829" width="9.140625" style="103"/>
    <col min="2830" max="2830" width="27.85546875" style="103" bestFit="1" customWidth="1"/>
    <col min="2831" max="2832" width="9.140625" style="103"/>
    <col min="2833" max="2833" width="10" style="103" bestFit="1" customWidth="1"/>
    <col min="2834" max="2835" width="9.85546875" style="103" bestFit="1" customWidth="1"/>
    <col min="2836" max="3071" width="9.140625" style="103"/>
    <col min="3072" max="3072" width="1.42578125" style="103" customWidth="1"/>
    <col min="3073" max="3073" width="3.42578125" style="103" customWidth="1"/>
    <col min="3074" max="3074" width="2" style="103" customWidth="1"/>
    <col min="3075" max="3075" width="2.7109375" style="103" customWidth="1"/>
    <col min="3076" max="3076" width="9.42578125" style="103" customWidth="1"/>
    <col min="3077" max="3077" width="11.28515625" style="103" customWidth="1"/>
    <col min="3078" max="3078" width="12.5703125" style="103" bestFit="1" customWidth="1"/>
    <col min="3079" max="3079" width="18.28515625" style="103" bestFit="1" customWidth="1"/>
    <col min="3080" max="3080" width="11.7109375" style="103" customWidth="1"/>
    <col min="3081" max="3081" width="12.28515625" style="103" customWidth="1"/>
    <col min="3082" max="3082" width="20.85546875" style="103" bestFit="1" customWidth="1"/>
    <col min="3083" max="3083" width="11.140625" style="103" customWidth="1"/>
    <col min="3084" max="3084" width="11.5703125" style="103" bestFit="1" customWidth="1"/>
    <col min="3085" max="3085" width="9.140625" style="103"/>
    <col min="3086" max="3086" width="27.85546875" style="103" bestFit="1" customWidth="1"/>
    <col min="3087" max="3088" width="9.140625" style="103"/>
    <col min="3089" max="3089" width="10" style="103" bestFit="1" customWidth="1"/>
    <col min="3090" max="3091" width="9.85546875" style="103" bestFit="1" customWidth="1"/>
    <col min="3092" max="3327" width="9.140625" style="103"/>
    <col min="3328" max="3328" width="1.42578125" style="103" customWidth="1"/>
    <col min="3329" max="3329" width="3.42578125" style="103" customWidth="1"/>
    <col min="3330" max="3330" width="2" style="103" customWidth="1"/>
    <col min="3331" max="3331" width="2.7109375" style="103" customWidth="1"/>
    <col min="3332" max="3332" width="9.42578125" style="103" customWidth="1"/>
    <col min="3333" max="3333" width="11.28515625" style="103" customWidth="1"/>
    <col min="3334" max="3334" width="12.5703125" style="103" bestFit="1" customWidth="1"/>
    <col min="3335" max="3335" width="18.28515625" style="103" bestFit="1" customWidth="1"/>
    <col min="3336" max="3336" width="11.7109375" style="103" customWidth="1"/>
    <col min="3337" max="3337" width="12.28515625" style="103" customWidth="1"/>
    <col min="3338" max="3338" width="20.85546875" style="103" bestFit="1" customWidth="1"/>
    <col min="3339" max="3339" width="11.140625" style="103" customWidth="1"/>
    <col min="3340" max="3340" width="11.5703125" style="103" bestFit="1" customWidth="1"/>
    <col min="3341" max="3341" width="9.140625" style="103"/>
    <col min="3342" max="3342" width="27.85546875" style="103" bestFit="1" customWidth="1"/>
    <col min="3343" max="3344" width="9.140625" style="103"/>
    <col min="3345" max="3345" width="10" style="103" bestFit="1" customWidth="1"/>
    <col min="3346" max="3347" width="9.85546875" style="103" bestFit="1" customWidth="1"/>
    <col min="3348" max="3583" width="9.140625" style="103"/>
    <col min="3584" max="3584" width="1.42578125" style="103" customWidth="1"/>
    <col min="3585" max="3585" width="3.42578125" style="103" customWidth="1"/>
    <col min="3586" max="3586" width="2" style="103" customWidth="1"/>
    <col min="3587" max="3587" width="2.7109375" style="103" customWidth="1"/>
    <col min="3588" max="3588" width="9.42578125" style="103" customWidth="1"/>
    <col min="3589" max="3589" width="11.28515625" style="103" customWidth="1"/>
    <col min="3590" max="3590" width="12.5703125" style="103" bestFit="1" customWidth="1"/>
    <col min="3591" max="3591" width="18.28515625" style="103" bestFit="1" customWidth="1"/>
    <col min="3592" max="3592" width="11.7109375" style="103" customWidth="1"/>
    <col min="3593" max="3593" width="12.28515625" style="103" customWidth="1"/>
    <col min="3594" max="3594" width="20.85546875" style="103" bestFit="1" customWidth="1"/>
    <col min="3595" max="3595" width="11.140625" style="103" customWidth="1"/>
    <col min="3596" max="3596" width="11.5703125" style="103" bestFit="1" customWidth="1"/>
    <col min="3597" max="3597" width="9.140625" style="103"/>
    <col min="3598" max="3598" width="27.85546875" style="103" bestFit="1" customWidth="1"/>
    <col min="3599" max="3600" width="9.140625" style="103"/>
    <col min="3601" max="3601" width="10" style="103" bestFit="1" customWidth="1"/>
    <col min="3602" max="3603" width="9.85546875" style="103" bestFit="1" customWidth="1"/>
    <col min="3604" max="3839" width="9.140625" style="103"/>
    <col min="3840" max="3840" width="1.42578125" style="103" customWidth="1"/>
    <col min="3841" max="3841" width="3.42578125" style="103" customWidth="1"/>
    <col min="3842" max="3842" width="2" style="103" customWidth="1"/>
    <col min="3843" max="3843" width="2.7109375" style="103" customWidth="1"/>
    <col min="3844" max="3844" width="9.42578125" style="103" customWidth="1"/>
    <col min="3845" max="3845" width="11.28515625" style="103" customWidth="1"/>
    <col min="3846" max="3846" width="12.5703125" style="103" bestFit="1" customWidth="1"/>
    <col min="3847" max="3847" width="18.28515625" style="103" bestFit="1" customWidth="1"/>
    <col min="3848" max="3848" width="11.7109375" style="103" customWidth="1"/>
    <col min="3849" max="3849" width="12.28515625" style="103" customWidth="1"/>
    <col min="3850" max="3850" width="20.85546875" style="103" bestFit="1" customWidth="1"/>
    <col min="3851" max="3851" width="11.140625" style="103" customWidth="1"/>
    <col min="3852" max="3852" width="11.5703125" style="103" bestFit="1" customWidth="1"/>
    <col min="3853" max="3853" width="9.140625" style="103"/>
    <col min="3854" max="3854" width="27.85546875" style="103" bestFit="1" customWidth="1"/>
    <col min="3855" max="3856" width="9.140625" style="103"/>
    <col min="3857" max="3857" width="10" style="103" bestFit="1" customWidth="1"/>
    <col min="3858" max="3859" width="9.85546875" style="103" bestFit="1" customWidth="1"/>
    <col min="3860" max="4095" width="9.140625" style="103"/>
    <col min="4096" max="4096" width="1.42578125" style="103" customWidth="1"/>
    <col min="4097" max="4097" width="3.42578125" style="103" customWidth="1"/>
    <col min="4098" max="4098" width="2" style="103" customWidth="1"/>
    <col min="4099" max="4099" width="2.7109375" style="103" customWidth="1"/>
    <col min="4100" max="4100" width="9.42578125" style="103" customWidth="1"/>
    <col min="4101" max="4101" width="11.28515625" style="103" customWidth="1"/>
    <col min="4102" max="4102" width="12.5703125" style="103" bestFit="1" customWidth="1"/>
    <col min="4103" max="4103" width="18.28515625" style="103" bestFit="1" customWidth="1"/>
    <col min="4104" max="4104" width="11.7109375" style="103" customWidth="1"/>
    <col min="4105" max="4105" width="12.28515625" style="103" customWidth="1"/>
    <col min="4106" max="4106" width="20.85546875" style="103" bestFit="1" customWidth="1"/>
    <col min="4107" max="4107" width="11.140625" style="103" customWidth="1"/>
    <col min="4108" max="4108" width="11.5703125" style="103" bestFit="1" customWidth="1"/>
    <col min="4109" max="4109" width="9.140625" style="103"/>
    <col min="4110" max="4110" width="27.85546875" style="103" bestFit="1" customWidth="1"/>
    <col min="4111" max="4112" width="9.140625" style="103"/>
    <col min="4113" max="4113" width="10" style="103" bestFit="1" customWidth="1"/>
    <col min="4114" max="4115" width="9.85546875" style="103" bestFit="1" customWidth="1"/>
    <col min="4116" max="4351" width="9.140625" style="103"/>
    <col min="4352" max="4352" width="1.42578125" style="103" customWidth="1"/>
    <col min="4353" max="4353" width="3.42578125" style="103" customWidth="1"/>
    <col min="4354" max="4354" width="2" style="103" customWidth="1"/>
    <col min="4355" max="4355" width="2.7109375" style="103" customWidth="1"/>
    <col min="4356" max="4356" width="9.42578125" style="103" customWidth="1"/>
    <col min="4357" max="4357" width="11.28515625" style="103" customWidth="1"/>
    <col min="4358" max="4358" width="12.5703125" style="103" bestFit="1" customWidth="1"/>
    <col min="4359" max="4359" width="18.28515625" style="103" bestFit="1" customWidth="1"/>
    <col min="4360" max="4360" width="11.7109375" style="103" customWidth="1"/>
    <col min="4361" max="4361" width="12.28515625" style="103" customWidth="1"/>
    <col min="4362" max="4362" width="20.85546875" style="103" bestFit="1" customWidth="1"/>
    <col min="4363" max="4363" width="11.140625" style="103" customWidth="1"/>
    <col min="4364" max="4364" width="11.5703125" style="103" bestFit="1" customWidth="1"/>
    <col min="4365" max="4365" width="9.140625" style="103"/>
    <col min="4366" max="4366" width="27.85546875" style="103" bestFit="1" customWidth="1"/>
    <col min="4367" max="4368" width="9.140625" style="103"/>
    <col min="4369" max="4369" width="10" style="103" bestFit="1" customWidth="1"/>
    <col min="4370" max="4371" width="9.85546875" style="103" bestFit="1" customWidth="1"/>
    <col min="4372" max="4607" width="9.140625" style="103"/>
    <col min="4608" max="4608" width="1.42578125" style="103" customWidth="1"/>
    <col min="4609" max="4609" width="3.42578125" style="103" customWidth="1"/>
    <col min="4610" max="4610" width="2" style="103" customWidth="1"/>
    <col min="4611" max="4611" width="2.7109375" style="103" customWidth="1"/>
    <col min="4612" max="4612" width="9.42578125" style="103" customWidth="1"/>
    <col min="4613" max="4613" width="11.28515625" style="103" customWidth="1"/>
    <col min="4614" max="4614" width="12.5703125" style="103" bestFit="1" customWidth="1"/>
    <col min="4615" max="4615" width="18.28515625" style="103" bestFit="1" customWidth="1"/>
    <col min="4616" max="4616" width="11.7109375" style="103" customWidth="1"/>
    <col min="4617" max="4617" width="12.28515625" style="103" customWidth="1"/>
    <col min="4618" max="4618" width="20.85546875" style="103" bestFit="1" customWidth="1"/>
    <col min="4619" max="4619" width="11.140625" style="103" customWidth="1"/>
    <col min="4620" max="4620" width="11.5703125" style="103" bestFit="1" customWidth="1"/>
    <col min="4621" max="4621" width="9.140625" style="103"/>
    <col min="4622" max="4622" width="27.85546875" style="103" bestFit="1" customWidth="1"/>
    <col min="4623" max="4624" width="9.140625" style="103"/>
    <col min="4625" max="4625" width="10" style="103" bestFit="1" customWidth="1"/>
    <col min="4626" max="4627" width="9.85546875" style="103" bestFit="1" customWidth="1"/>
    <col min="4628" max="4863" width="9.140625" style="103"/>
    <col min="4864" max="4864" width="1.42578125" style="103" customWidth="1"/>
    <col min="4865" max="4865" width="3.42578125" style="103" customWidth="1"/>
    <col min="4866" max="4866" width="2" style="103" customWidth="1"/>
    <col min="4867" max="4867" width="2.7109375" style="103" customWidth="1"/>
    <col min="4868" max="4868" width="9.42578125" style="103" customWidth="1"/>
    <col min="4869" max="4869" width="11.28515625" style="103" customWidth="1"/>
    <col min="4870" max="4870" width="12.5703125" style="103" bestFit="1" customWidth="1"/>
    <col min="4871" max="4871" width="18.28515625" style="103" bestFit="1" customWidth="1"/>
    <col min="4872" max="4872" width="11.7109375" style="103" customWidth="1"/>
    <col min="4873" max="4873" width="12.28515625" style="103" customWidth="1"/>
    <col min="4874" max="4874" width="20.85546875" style="103" bestFit="1" customWidth="1"/>
    <col min="4875" max="4875" width="11.140625" style="103" customWidth="1"/>
    <col min="4876" max="4876" width="11.5703125" style="103" bestFit="1" customWidth="1"/>
    <col min="4877" max="4877" width="9.140625" style="103"/>
    <col min="4878" max="4878" width="27.85546875" style="103" bestFit="1" customWidth="1"/>
    <col min="4879" max="4880" width="9.140625" style="103"/>
    <col min="4881" max="4881" width="10" style="103" bestFit="1" customWidth="1"/>
    <col min="4882" max="4883" width="9.85546875" style="103" bestFit="1" customWidth="1"/>
    <col min="4884" max="5119" width="9.140625" style="103"/>
    <col min="5120" max="5120" width="1.42578125" style="103" customWidth="1"/>
    <col min="5121" max="5121" width="3.42578125" style="103" customWidth="1"/>
    <col min="5122" max="5122" width="2" style="103" customWidth="1"/>
    <col min="5123" max="5123" width="2.7109375" style="103" customWidth="1"/>
    <col min="5124" max="5124" width="9.42578125" style="103" customWidth="1"/>
    <col min="5125" max="5125" width="11.28515625" style="103" customWidth="1"/>
    <col min="5126" max="5126" width="12.5703125" style="103" bestFit="1" customWidth="1"/>
    <col min="5127" max="5127" width="18.28515625" style="103" bestFit="1" customWidth="1"/>
    <col min="5128" max="5128" width="11.7109375" style="103" customWidth="1"/>
    <col min="5129" max="5129" width="12.28515625" style="103" customWidth="1"/>
    <col min="5130" max="5130" width="20.85546875" style="103" bestFit="1" customWidth="1"/>
    <col min="5131" max="5131" width="11.140625" style="103" customWidth="1"/>
    <col min="5132" max="5132" width="11.5703125" style="103" bestFit="1" customWidth="1"/>
    <col min="5133" max="5133" width="9.140625" style="103"/>
    <col min="5134" max="5134" width="27.85546875" style="103" bestFit="1" customWidth="1"/>
    <col min="5135" max="5136" width="9.140625" style="103"/>
    <col min="5137" max="5137" width="10" style="103" bestFit="1" customWidth="1"/>
    <col min="5138" max="5139" width="9.85546875" style="103" bestFit="1" customWidth="1"/>
    <col min="5140" max="5375" width="9.140625" style="103"/>
    <col min="5376" max="5376" width="1.42578125" style="103" customWidth="1"/>
    <col min="5377" max="5377" width="3.42578125" style="103" customWidth="1"/>
    <col min="5378" max="5378" width="2" style="103" customWidth="1"/>
    <col min="5379" max="5379" width="2.7109375" style="103" customWidth="1"/>
    <col min="5380" max="5380" width="9.42578125" style="103" customWidth="1"/>
    <col min="5381" max="5381" width="11.28515625" style="103" customWidth="1"/>
    <col min="5382" max="5382" width="12.5703125" style="103" bestFit="1" customWidth="1"/>
    <col min="5383" max="5383" width="18.28515625" style="103" bestFit="1" customWidth="1"/>
    <col min="5384" max="5384" width="11.7109375" style="103" customWidth="1"/>
    <col min="5385" max="5385" width="12.28515625" style="103" customWidth="1"/>
    <col min="5386" max="5386" width="20.85546875" style="103" bestFit="1" customWidth="1"/>
    <col min="5387" max="5387" width="11.140625" style="103" customWidth="1"/>
    <col min="5388" max="5388" width="11.5703125" style="103" bestFit="1" customWidth="1"/>
    <col min="5389" max="5389" width="9.140625" style="103"/>
    <col min="5390" max="5390" width="27.85546875" style="103" bestFit="1" customWidth="1"/>
    <col min="5391" max="5392" width="9.140625" style="103"/>
    <col min="5393" max="5393" width="10" style="103" bestFit="1" customWidth="1"/>
    <col min="5394" max="5395" width="9.85546875" style="103" bestFit="1" customWidth="1"/>
    <col min="5396" max="5631" width="9.140625" style="103"/>
    <col min="5632" max="5632" width="1.42578125" style="103" customWidth="1"/>
    <col min="5633" max="5633" width="3.42578125" style="103" customWidth="1"/>
    <col min="5634" max="5634" width="2" style="103" customWidth="1"/>
    <col min="5635" max="5635" width="2.7109375" style="103" customWidth="1"/>
    <col min="5636" max="5636" width="9.42578125" style="103" customWidth="1"/>
    <col min="5637" max="5637" width="11.28515625" style="103" customWidth="1"/>
    <col min="5638" max="5638" width="12.5703125" style="103" bestFit="1" customWidth="1"/>
    <col min="5639" max="5639" width="18.28515625" style="103" bestFit="1" customWidth="1"/>
    <col min="5640" max="5640" width="11.7109375" style="103" customWidth="1"/>
    <col min="5641" max="5641" width="12.28515625" style="103" customWidth="1"/>
    <col min="5642" max="5642" width="20.85546875" style="103" bestFit="1" customWidth="1"/>
    <col min="5643" max="5643" width="11.140625" style="103" customWidth="1"/>
    <col min="5644" max="5644" width="11.5703125" style="103" bestFit="1" customWidth="1"/>
    <col min="5645" max="5645" width="9.140625" style="103"/>
    <col min="5646" max="5646" width="27.85546875" style="103" bestFit="1" customWidth="1"/>
    <col min="5647" max="5648" width="9.140625" style="103"/>
    <col min="5649" max="5649" width="10" style="103" bestFit="1" customWidth="1"/>
    <col min="5650" max="5651" width="9.85546875" style="103" bestFit="1" customWidth="1"/>
    <col min="5652" max="5887" width="9.140625" style="103"/>
    <col min="5888" max="5888" width="1.42578125" style="103" customWidth="1"/>
    <col min="5889" max="5889" width="3.42578125" style="103" customWidth="1"/>
    <col min="5890" max="5890" width="2" style="103" customWidth="1"/>
    <col min="5891" max="5891" width="2.7109375" style="103" customWidth="1"/>
    <col min="5892" max="5892" width="9.42578125" style="103" customWidth="1"/>
    <col min="5893" max="5893" width="11.28515625" style="103" customWidth="1"/>
    <col min="5894" max="5894" width="12.5703125" style="103" bestFit="1" customWidth="1"/>
    <col min="5895" max="5895" width="18.28515625" style="103" bestFit="1" customWidth="1"/>
    <col min="5896" max="5896" width="11.7109375" style="103" customWidth="1"/>
    <col min="5897" max="5897" width="12.28515625" style="103" customWidth="1"/>
    <col min="5898" max="5898" width="20.85546875" style="103" bestFit="1" customWidth="1"/>
    <col min="5899" max="5899" width="11.140625" style="103" customWidth="1"/>
    <col min="5900" max="5900" width="11.5703125" style="103" bestFit="1" customWidth="1"/>
    <col min="5901" max="5901" width="9.140625" style="103"/>
    <col min="5902" max="5902" width="27.85546875" style="103" bestFit="1" customWidth="1"/>
    <col min="5903" max="5904" width="9.140625" style="103"/>
    <col min="5905" max="5905" width="10" style="103" bestFit="1" customWidth="1"/>
    <col min="5906" max="5907" width="9.85546875" style="103" bestFit="1" customWidth="1"/>
    <col min="5908" max="6143" width="9.140625" style="103"/>
    <col min="6144" max="6144" width="1.42578125" style="103" customWidth="1"/>
    <col min="6145" max="6145" width="3.42578125" style="103" customWidth="1"/>
    <col min="6146" max="6146" width="2" style="103" customWidth="1"/>
    <col min="6147" max="6147" width="2.7109375" style="103" customWidth="1"/>
    <col min="6148" max="6148" width="9.42578125" style="103" customWidth="1"/>
    <col min="6149" max="6149" width="11.28515625" style="103" customWidth="1"/>
    <col min="6150" max="6150" width="12.5703125" style="103" bestFit="1" customWidth="1"/>
    <col min="6151" max="6151" width="18.28515625" style="103" bestFit="1" customWidth="1"/>
    <col min="6152" max="6152" width="11.7109375" style="103" customWidth="1"/>
    <col min="6153" max="6153" width="12.28515625" style="103" customWidth="1"/>
    <col min="6154" max="6154" width="20.85546875" style="103" bestFit="1" customWidth="1"/>
    <col min="6155" max="6155" width="11.140625" style="103" customWidth="1"/>
    <col min="6156" max="6156" width="11.5703125" style="103" bestFit="1" customWidth="1"/>
    <col min="6157" max="6157" width="9.140625" style="103"/>
    <col min="6158" max="6158" width="27.85546875" style="103" bestFit="1" customWidth="1"/>
    <col min="6159" max="6160" width="9.140625" style="103"/>
    <col min="6161" max="6161" width="10" style="103" bestFit="1" customWidth="1"/>
    <col min="6162" max="6163" width="9.85546875" style="103" bestFit="1" customWidth="1"/>
    <col min="6164" max="6399" width="9.140625" style="103"/>
    <col min="6400" max="6400" width="1.42578125" style="103" customWidth="1"/>
    <col min="6401" max="6401" width="3.42578125" style="103" customWidth="1"/>
    <col min="6402" max="6402" width="2" style="103" customWidth="1"/>
    <col min="6403" max="6403" width="2.7109375" style="103" customWidth="1"/>
    <col min="6404" max="6404" width="9.42578125" style="103" customWidth="1"/>
    <col min="6405" max="6405" width="11.28515625" style="103" customWidth="1"/>
    <col min="6406" max="6406" width="12.5703125" style="103" bestFit="1" customWidth="1"/>
    <col min="6407" max="6407" width="18.28515625" style="103" bestFit="1" customWidth="1"/>
    <col min="6408" max="6408" width="11.7109375" style="103" customWidth="1"/>
    <col min="6409" max="6409" width="12.28515625" style="103" customWidth="1"/>
    <col min="6410" max="6410" width="20.85546875" style="103" bestFit="1" customWidth="1"/>
    <col min="6411" max="6411" width="11.140625" style="103" customWidth="1"/>
    <col min="6412" max="6412" width="11.5703125" style="103" bestFit="1" customWidth="1"/>
    <col min="6413" max="6413" width="9.140625" style="103"/>
    <col min="6414" max="6414" width="27.85546875" style="103" bestFit="1" customWidth="1"/>
    <col min="6415" max="6416" width="9.140625" style="103"/>
    <col min="6417" max="6417" width="10" style="103" bestFit="1" customWidth="1"/>
    <col min="6418" max="6419" width="9.85546875" style="103" bestFit="1" customWidth="1"/>
    <col min="6420" max="6655" width="9.140625" style="103"/>
    <col min="6656" max="6656" width="1.42578125" style="103" customWidth="1"/>
    <col min="6657" max="6657" width="3.42578125" style="103" customWidth="1"/>
    <col min="6658" max="6658" width="2" style="103" customWidth="1"/>
    <col min="6659" max="6659" width="2.7109375" style="103" customWidth="1"/>
    <col min="6660" max="6660" width="9.42578125" style="103" customWidth="1"/>
    <col min="6661" max="6661" width="11.28515625" style="103" customWidth="1"/>
    <col min="6662" max="6662" width="12.5703125" style="103" bestFit="1" customWidth="1"/>
    <col min="6663" max="6663" width="18.28515625" style="103" bestFit="1" customWidth="1"/>
    <col min="6664" max="6664" width="11.7109375" style="103" customWidth="1"/>
    <col min="6665" max="6665" width="12.28515625" style="103" customWidth="1"/>
    <col min="6666" max="6666" width="20.85546875" style="103" bestFit="1" customWidth="1"/>
    <col min="6667" max="6667" width="11.140625" style="103" customWidth="1"/>
    <col min="6668" max="6668" width="11.5703125" style="103" bestFit="1" customWidth="1"/>
    <col min="6669" max="6669" width="9.140625" style="103"/>
    <col min="6670" max="6670" width="27.85546875" style="103" bestFit="1" customWidth="1"/>
    <col min="6671" max="6672" width="9.140625" style="103"/>
    <col min="6673" max="6673" width="10" style="103" bestFit="1" customWidth="1"/>
    <col min="6674" max="6675" width="9.85546875" style="103" bestFit="1" customWidth="1"/>
    <col min="6676" max="6911" width="9.140625" style="103"/>
    <col min="6912" max="6912" width="1.42578125" style="103" customWidth="1"/>
    <col min="6913" max="6913" width="3.42578125" style="103" customWidth="1"/>
    <col min="6914" max="6914" width="2" style="103" customWidth="1"/>
    <col min="6915" max="6915" width="2.7109375" style="103" customWidth="1"/>
    <col min="6916" max="6916" width="9.42578125" style="103" customWidth="1"/>
    <col min="6917" max="6917" width="11.28515625" style="103" customWidth="1"/>
    <col min="6918" max="6918" width="12.5703125" style="103" bestFit="1" customWidth="1"/>
    <col min="6919" max="6919" width="18.28515625" style="103" bestFit="1" customWidth="1"/>
    <col min="6920" max="6920" width="11.7109375" style="103" customWidth="1"/>
    <col min="6921" max="6921" width="12.28515625" style="103" customWidth="1"/>
    <col min="6922" max="6922" width="20.85546875" style="103" bestFit="1" customWidth="1"/>
    <col min="6923" max="6923" width="11.140625" style="103" customWidth="1"/>
    <col min="6924" max="6924" width="11.5703125" style="103" bestFit="1" customWidth="1"/>
    <col min="6925" max="6925" width="9.140625" style="103"/>
    <col min="6926" max="6926" width="27.85546875" style="103" bestFit="1" customWidth="1"/>
    <col min="6927" max="6928" width="9.140625" style="103"/>
    <col min="6929" max="6929" width="10" style="103" bestFit="1" customWidth="1"/>
    <col min="6930" max="6931" width="9.85546875" style="103" bestFit="1" customWidth="1"/>
    <col min="6932" max="7167" width="9.140625" style="103"/>
    <col min="7168" max="7168" width="1.42578125" style="103" customWidth="1"/>
    <col min="7169" max="7169" width="3.42578125" style="103" customWidth="1"/>
    <col min="7170" max="7170" width="2" style="103" customWidth="1"/>
    <col min="7171" max="7171" width="2.7109375" style="103" customWidth="1"/>
    <col min="7172" max="7172" width="9.42578125" style="103" customWidth="1"/>
    <col min="7173" max="7173" width="11.28515625" style="103" customWidth="1"/>
    <col min="7174" max="7174" width="12.5703125" style="103" bestFit="1" customWidth="1"/>
    <col min="7175" max="7175" width="18.28515625" style="103" bestFit="1" customWidth="1"/>
    <col min="7176" max="7176" width="11.7109375" style="103" customWidth="1"/>
    <col min="7177" max="7177" width="12.28515625" style="103" customWidth="1"/>
    <col min="7178" max="7178" width="20.85546875" style="103" bestFit="1" customWidth="1"/>
    <col min="7179" max="7179" width="11.140625" style="103" customWidth="1"/>
    <col min="7180" max="7180" width="11.5703125" style="103" bestFit="1" customWidth="1"/>
    <col min="7181" max="7181" width="9.140625" style="103"/>
    <col min="7182" max="7182" width="27.85546875" style="103" bestFit="1" customWidth="1"/>
    <col min="7183" max="7184" width="9.140625" style="103"/>
    <col min="7185" max="7185" width="10" style="103" bestFit="1" customWidth="1"/>
    <col min="7186" max="7187" width="9.85546875" style="103" bestFit="1" customWidth="1"/>
    <col min="7188" max="7423" width="9.140625" style="103"/>
    <col min="7424" max="7424" width="1.42578125" style="103" customWidth="1"/>
    <col min="7425" max="7425" width="3.42578125" style="103" customWidth="1"/>
    <col min="7426" max="7426" width="2" style="103" customWidth="1"/>
    <col min="7427" max="7427" width="2.7109375" style="103" customWidth="1"/>
    <col min="7428" max="7428" width="9.42578125" style="103" customWidth="1"/>
    <col min="7429" max="7429" width="11.28515625" style="103" customWidth="1"/>
    <col min="7430" max="7430" width="12.5703125" style="103" bestFit="1" customWidth="1"/>
    <col min="7431" max="7431" width="18.28515625" style="103" bestFit="1" customWidth="1"/>
    <col min="7432" max="7432" width="11.7109375" style="103" customWidth="1"/>
    <col min="7433" max="7433" width="12.28515625" style="103" customWidth="1"/>
    <col min="7434" max="7434" width="20.85546875" style="103" bestFit="1" customWidth="1"/>
    <col min="7435" max="7435" width="11.140625" style="103" customWidth="1"/>
    <col min="7436" max="7436" width="11.5703125" style="103" bestFit="1" customWidth="1"/>
    <col min="7437" max="7437" width="9.140625" style="103"/>
    <col min="7438" max="7438" width="27.85546875" style="103" bestFit="1" customWidth="1"/>
    <col min="7439" max="7440" width="9.140625" style="103"/>
    <col min="7441" max="7441" width="10" style="103" bestFit="1" customWidth="1"/>
    <col min="7442" max="7443" width="9.85546875" style="103" bestFit="1" customWidth="1"/>
    <col min="7444" max="7679" width="9.140625" style="103"/>
    <col min="7680" max="7680" width="1.42578125" style="103" customWidth="1"/>
    <col min="7681" max="7681" width="3.42578125" style="103" customWidth="1"/>
    <col min="7682" max="7682" width="2" style="103" customWidth="1"/>
    <col min="7683" max="7683" width="2.7109375" style="103" customWidth="1"/>
    <col min="7684" max="7684" width="9.42578125" style="103" customWidth="1"/>
    <col min="7685" max="7685" width="11.28515625" style="103" customWidth="1"/>
    <col min="7686" max="7686" width="12.5703125" style="103" bestFit="1" customWidth="1"/>
    <col min="7687" max="7687" width="18.28515625" style="103" bestFit="1" customWidth="1"/>
    <col min="7688" max="7688" width="11.7109375" style="103" customWidth="1"/>
    <col min="7689" max="7689" width="12.28515625" style="103" customWidth="1"/>
    <col min="7690" max="7690" width="20.85546875" style="103" bestFit="1" customWidth="1"/>
    <col min="7691" max="7691" width="11.140625" style="103" customWidth="1"/>
    <col min="7692" max="7692" width="11.5703125" style="103" bestFit="1" customWidth="1"/>
    <col min="7693" max="7693" width="9.140625" style="103"/>
    <col min="7694" max="7694" width="27.85546875" style="103" bestFit="1" customWidth="1"/>
    <col min="7695" max="7696" width="9.140625" style="103"/>
    <col min="7697" max="7697" width="10" style="103" bestFit="1" customWidth="1"/>
    <col min="7698" max="7699" width="9.85546875" style="103" bestFit="1" customWidth="1"/>
    <col min="7700" max="7935" width="9.140625" style="103"/>
    <col min="7936" max="7936" width="1.42578125" style="103" customWidth="1"/>
    <col min="7937" max="7937" width="3.42578125" style="103" customWidth="1"/>
    <col min="7938" max="7938" width="2" style="103" customWidth="1"/>
    <col min="7939" max="7939" width="2.7109375" style="103" customWidth="1"/>
    <col min="7940" max="7940" width="9.42578125" style="103" customWidth="1"/>
    <col min="7941" max="7941" width="11.28515625" style="103" customWidth="1"/>
    <col min="7942" max="7942" width="12.5703125" style="103" bestFit="1" customWidth="1"/>
    <col min="7943" max="7943" width="18.28515625" style="103" bestFit="1" customWidth="1"/>
    <col min="7944" max="7944" width="11.7109375" style="103" customWidth="1"/>
    <col min="7945" max="7945" width="12.28515625" style="103" customWidth="1"/>
    <col min="7946" max="7946" width="20.85546875" style="103" bestFit="1" customWidth="1"/>
    <col min="7947" max="7947" width="11.140625" style="103" customWidth="1"/>
    <col min="7948" max="7948" width="11.5703125" style="103" bestFit="1" customWidth="1"/>
    <col min="7949" max="7949" width="9.140625" style="103"/>
    <col min="7950" max="7950" width="27.85546875" style="103" bestFit="1" customWidth="1"/>
    <col min="7951" max="7952" width="9.140625" style="103"/>
    <col min="7953" max="7953" width="10" style="103" bestFit="1" customWidth="1"/>
    <col min="7954" max="7955" width="9.85546875" style="103" bestFit="1" customWidth="1"/>
    <col min="7956" max="8191" width="9.140625" style="103"/>
    <col min="8192" max="8192" width="1.42578125" style="103" customWidth="1"/>
    <col min="8193" max="8193" width="3.42578125" style="103" customWidth="1"/>
    <col min="8194" max="8194" width="2" style="103" customWidth="1"/>
    <col min="8195" max="8195" width="2.7109375" style="103" customWidth="1"/>
    <col min="8196" max="8196" width="9.42578125" style="103" customWidth="1"/>
    <col min="8197" max="8197" width="11.28515625" style="103" customWidth="1"/>
    <col min="8198" max="8198" width="12.5703125" style="103" bestFit="1" customWidth="1"/>
    <col min="8199" max="8199" width="18.28515625" style="103" bestFit="1" customWidth="1"/>
    <col min="8200" max="8200" width="11.7109375" style="103" customWidth="1"/>
    <col min="8201" max="8201" width="12.28515625" style="103" customWidth="1"/>
    <col min="8202" max="8202" width="20.85546875" style="103" bestFit="1" customWidth="1"/>
    <col min="8203" max="8203" width="11.140625" style="103" customWidth="1"/>
    <col min="8204" max="8204" width="11.5703125" style="103" bestFit="1" customWidth="1"/>
    <col min="8205" max="8205" width="9.140625" style="103"/>
    <col min="8206" max="8206" width="27.85546875" style="103" bestFit="1" customWidth="1"/>
    <col min="8207" max="8208" width="9.140625" style="103"/>
    <col min="8209" max="8209" width="10" style="103" bestFit="1" customWidth="1"/>
    <col min="8210" max="8211" width="9.85546875" style="103" bestFit="1" customWidth="1"/>
    <col min="8212" max="8447" width="9.140625" style="103"/>
    <col min="8448" max="8448" width="1.42578125" style="103" customWidth="1"/>
    <col min="8449" max="8449" width="3.42578125" style="103" customWidth="1"/>
    <col min="8450" max="8450" width="2" style="103" customWidth="1"/>
    <col min="8451" max="8451" width="2.7109375" style="103" customWidth="1"/>
    <col min="8452" max="8452" width="9.42578125" style="103" customWidth="1"/>
    <col min="8453" max="8453" width="11.28515625" style="103" customWidth="1"/>
    <col min="8454" max="8454" width="12.5703125" style="103" bestFit="1" customWidth="1"/>
    <col min="8455" max="8455" width="18.28515625" style="103" bestFit="1" customWidth="1"/>
    <col min="8456" max="8456" width="11.7109375" style="103" customWidth="1"/>
    <col min="8457" max="8457" width="12.28515625" style="103" customWidth="1"/>
    <col min="8458" max="8458" width="20.85546875" style="103" bestFit="1" customWidth="1"/>
    <col min="8459" max="8459" width="11.140625" style="103" customWidth="1"/>
    <col min="8460" max="8460" width="11.5703125" style="103" bestFit="1" customWidth="1"/>
    <col min="8461" max="8461" width="9.140625" style="103"/>
    <col min="8462" max="8462" width="27.85546875" style="103" bestFit="1" customWidth="1"/>
    <col min="8463" max="8464" width="9.140625" style="103"/>
    <col min="8465" max="8465" width="10" style="103" bestFit="1" customWidth="1"/>
    <col min="8466" max="8467" width="9.85546875" style="103" bestFit="1" customWidth="1"/>
    <col min="8468" max="8703" width="9.140625" style="103"/>
    <col min="8704" max="8704" width="1.42578125" style="103" customWidth="1"/>
    <col min="8705" max="8705" width="3.42578125" style="103" customWidth="1"/>
    <col min="8706" max="8706" width="2" style="103" customWidth="1"/>
    <col min="8707" max="8707" width="2.7109375" style="103" customWidth="1"/>
    <col min="8708" max="8708" width="9.42578125" style="103" customWidth="1"/>
    <col min="8709" max="8709" width="11.28515625" style="103" customWidth="1"/>
    <col min="8710" max="8710" width="12.5703125" style="103" bestFit="1" customWidth="1"/>
    <col min="8711" max="8711" width="18.28515625" style="103" bestFit="1" customWidth="1"/>
    <col min="8712" max="8712" width="11.7109375" style="103" customWidth="1"/>
    <col min="8713" max="8713" width="12.28515625" style="103" customWidth="1"/>
    <col min="8714" max="8714" width="20.85546875" style="103" bestFit="1" customWidth="1"/>
    <col min="8715" max="8715" width="11.140625" style="103" customWidth="1"/>
    <col min="8716" max="8716" width="11.5703125" style="103" bestFit="1" customWidth="1"/>
    <col min="8717" max="8717" width="9.140625" style="103"/>
    <col min="8718" max="8718" width="27.85546875" style="103" bestFit="1" customWidth="1"/>
    <col min="8719" max="8720" width="9.140625" style="103"/>
    <col min="8721" max="8721" width="10" style="103" bestFit="1" customWidth="1"/>
    <col min="8722" max="8723" width="9.85546875" style="103" bestFit="1" customWidth="1"/>
    <col min="8724" max="8959" width="9.140625" style="103"/>
    <col min="8960" max="8960" width="1.42578125" style="103" customWidth="1"/>
    <col min="8961" max="8961" width="3.42578125" style="103" customWidth="1"/>
    <col min="8962" max="8962" width="2" style="103" customWidth="1"/>
    <col min="8963" max="8963" width="2.7109375" style="103" customWidth="1"/>
    <col min="8964" max="8964" width="9.42578125" style="103" customWidth="1"/>
    <col min="8965" max="8965" width="11.28515625" style="103" customWidth="1"/>
    <col min="8966" max="8966" width="12.5703125" style="103" bestFit="1" customWidth="1"/>
    <col min="8967" max="8967" width="18.28515625" style="103" bestFit="1" customWidth="1"/>
    <col min="8968" max="8968" width="11.7109375" style="103" customWidth="1"/>
    <col min="8969" max="8969" width="12.28515625" style="103" customWidth="1"/>
    <col min="8970" max="8970" width="20.85546875" style="103" bestFit="1" customWidth="1"/>
    <col min="8971" max="8971" width="11.140625" style="103" customWidth="1"/>
    <col min="8972" max="8972" width="11.5703125" style="103" bestFit="1" customWidth="1"/>
    <col min="8973" max="8973" width="9.140625" style="103"/>
    <col min="8974" max="8974" width="27.85546875" style="103" bestFit="1" customWidth="1"/>
    <col min="8975" max="8976" width="9.140625" style="103"/>
    <col min="8977" max="8977" width="10" style="103" bestFit="1" customWidth="1"/>
    <col min="8978" max="8979" width="9.85546875" style="103" bestFit="1" customWidth="1"/>
    <col min="8980" max="9215" width="9.140625" style="103"/>
    <col min="9216" max="9216" width="1.42578125" style="103" customWidth="1"/>
    <col min="9217" max="9217" width="3.42578125" style="103" customWidth="1"/>
    <col min="9218" max="9218" width="2" style="103" customWidth="1"/>
    <col min="9219" max="9219" width="2.7109375" style="103" customWidth="1"/>
    <col min="9220" max="9220" width="9.42578125" style="103" customWidth="1"/>
    <col min="9221" max="9221" width="11.28515625" style="103" customWidth="1"/>
    <col min="9222" max="9222" width="12.5703125" style="103" bestFit="1" customWidth="1"/>
    <col min="9223" max="9223" width="18.28515625" style="103" bestFit="1" customWidth="1"/>
    <col min="9224" max="9224" width="11.7109375" style="103" customWidth="1"/>
    <col min="9225" max="9225" width="12.28515625" style="103" customWidth="1"/>
    <col min="9226" max="9226" width="20.85546875" style="103" bestFit="1" customWidth="1"/>
    <col min="9227" max="9227" width="11.140625" style="103" customWidth="1"/>
    <col min="9228" max="9228" width="11.5703125" style="103" bestFit="1" customWidth="1"/>
    <col min="9229" max="9229" width="9.140625" style="103"/>
    <col min="9230" max="9230" width="27.85546875" style="103" bestFit="1" customWidth="1"/>
    <col min="9231" max="9232" width="9.140625" style="103"/>
    <col min="9233" max="9233" width="10" style="103" bestFit="1" customWidth="1"/>
    <col min="9234" max="9235" width="9.85546875" style="103" bestFit="1" customWidth="1"/>
    <col min="9236" max="9471" width="9.140625" style="103"/>
    <col min="9472" max="9472" width="1.42578125" style="103" customWidth="1"/>
    <col min="9473" max="9473" width="3.42578125" style="103" customWidth="1"/>
    <col min="9474" max="9474" width="2" style="103" customWidth="1"/>
    <col min="9475" max="9475" width="2.7109375" style="103" customWidth="1"/>
    <col min="9476" max="9476" width="9.42578125" style="103" customWidth="1"/>
    <col min="9477" max="9477" width="11.28515625" style="103" customWidth="1"/>
    <col min="9478" max="9478" width="12.5703125" style="103" bestFit="1" customWidth="1"/>
    <col min="9479" max="9479" width="18.28515625" style="103" bestFit="1" customWidth="1"/>
    <col min="9480" max="9480" width="11.7109375" style="103" customWidth="1"/>
    <col min="9481" max="9481" width="12.28515625" style="103" customWidth="1"/>
    <col min="9482" max="9482" width="20.85546875" style="103" bestFit="1" customWidth="1"/>
    <col min="9483" max="9483" width="11.140625" style="103" customWidth="1"/>
    <col min="9484" max="9484" width="11.5703125" style="103" bestFit="1" customWidth="1"/>
    <col min="9485" max="9485" width="9.140625" style="103"/>
    <col min="9486" max="9486" width="27.85546875" style="103" bestFit="1" customWidth="1"/>
    <col min="9487" max="9488" width="9.140625" style="103"/>
    <col min="9489" max="9489" width="10" style="103" bestFit="1" customWidth="1"/>
    <col min="9490" max="9491" width="9.85546875" style="103" bestFit="1" customWidth="1"/>
    <col min="9492" max="9727" width="9.140625" style="103"/>
    <col min="9728" max="9728" width="1.42578125" style="103" customWidth="1"/>
    <col min="9729" max="9729" width="3.42578125" style="103" customWidth="1"/>
    <col min="9730" max="9730" width="2" style="103" customWidth="1"/>
    <col min="9731" max="9731" width="2.7109375" style="103" customWidth="1"/>
    <col min="9732" max="9732" width="9.42578125" style="103" customWidth="1"/>
    <col min="9733" max="9733" width="11.28515625" style="103" customWidth="1"/>
    <col min="9734" max="9734" width="12.5703125" style="103" bestFit="1" customWidth="1"/>
    <col min="9735" max="9735" width="18.28515625" style="103" bestFit="1" customWidth="1"/>
    <col min="9736" max="9736" width="11.7109375" style="103" customWidth="1"/>
    <col min="9737" max="9737" width="12.28515625" style="103" customWidth="1"/>
    <col min="9738" max="9738" width="20.85546875" style="103" bestFit="1" customWidth="1"/>
    <col min="9739" max="9739" width="11.140625" style="103" customWidth="1"/>
    <col min="9740" max="9740" width="11.5703125" style="103" bestFit="1" customWidth="1"/>
    <col min="9741" max="9741" width="9.140625" style="103"/>
    <col min="9742" max="9742" width="27.85546875" style="103" bestFit="1" customWidth="1"/>
    <col min="9743" max="9744" width="9.140625" style="103"/>
    <col min="9745" max="9745" width="10" style="103" bestFit="1" customWidth="1"/>
    <col min="9746" max="9747" width="9.85546875" style="103" bestFit="1" customWidth="1"/>
    <col min="9748" max="9983" width="9.140625" style="103"/>
    <col min="9984" max="9984" width="1.42578125" style="103" customWidth="1"/>
    <col min="9985" max="9985" width="3.42578125" style="103" customWidth="1"/>
    <col min="9986" max="9986" width="2" style="103" customWidth="1"/>
    <col min="9987" max="9987" width="2.7109375" style="103" customWidth="1"/>
    <col min="9988" max="9988" width="9.42578125" style="103" customWidth="1"/>
    <col min="9989" max="9989" width="11.28515625" style="103" customWidth="1"/>
    <col min="9990" max="9990" width="12.5703125" style="103" bestFit="1" customWidth="1"/>
    <col min="9991" max="9991" width="18.28515625" style="103" bestFit="1" customWidth="1"/>
    <col min="9992" max="9992" width="11.7109375" style="103" customWidth="1"/>
    <col min="9993" max="9993" width="12.28515625" style="103" customWidth="1"/>
    <col min="9994" max="9994" width="20.85546875" style="103" bestFit="1" customWidth="1"/>
    <col min="9995" max="9995" width="11.140625" style="103" customWidth="1"/>
    <col min="9996" max="9996" width="11.5703125" style="103" bestFit="1" customWidth="1"/>
    <col min="9997" max="9997" width="9.140625" style="103"/>
    <col min="9998" max="9998" width="27.85546875" style="103" bestFit="1" customWidth="1"/>
    <col min="9999" max="10000" width="9.140625" style="103"/>
    <col min="10001" max="10001" width="10" style="103" bestFit="1" customWidth="1"/>
    <col min="10002" max="10003" width="9.85546875" style="103" bestFit="1" customWidth="1"/>
    <col min="10004" max="10239" width="9.140625" style="103"/>
    <col min="10240" max="10240" width="1.42578125" style="103" customWidth="1"/>
    <col min="10241" max="10241" width="3.42578125" style="103" customWidth="1"/>
    <col min="10242" max="10242" width="2" style="103" customWidth="1"/>
    <col min="10243" max="10243" width="2.7109375" style="103" customWidth="1"/>
    <col min="10244" max="10244" width="9.42578125" style="103" customWidth="1"/>
    <col min="10245" max="10245" width="11.28515625" style="103" customWidth="1"/>
    <col min="10246" max="10246" width="12.5703125" style="103" bestFit="1" customWidth="1"/>
    <col min="10247" max="10247" width="18.28515625" style="103" bestFit="1" customWidth="1"/>
    <col min="10248" max="10248" width="11.7109375" style="103" customWidth="1"/>
    <col min="10249" max="10249" width="12.28515625" style="103" customWidth="1"/>
    <col min="10250" max="10250" width="20.85546875" style="103" bestFit="1" customWidth="1"/>
    <col min="10251" max="10251" width="11.140625" style="103" customWidth="1"/>
    <col min="10252" max="10252" width="11.5703125" style="103" bestFit="1" customWidth="1"/>
    <col min="10253" max="10253" width="9.140625" style="103"/>
    <col min="10254" max="10254" width="27.85546875" style="103" bestFit="1" customWidth="1"/>
    <col min="10255" max="10256" width="9.140625" style="103"/>
    <col min="10257" max="10257" width="10" style="103" bestFit="1" customWidth="1"/>
    <col min="10258" max="10259" width="9.85546875" style="103" bestFit="1" customWidth="1"/>
    <col min="10260" max="10495" width="9.140625" style="103"/>
    <col min="10496" max="10496" width="1.42578125" style="103" customWidth="1"/>
    <col min="10497" max="10497" width="3.42578125" style="103" customWidth="1"/>
    <col min="10498" max="10498" width="2" style="103" customWidth="1"/>
    <col min="10499" max="10499" width="2.7109375" style="103" customWidth="1"/>
    <col min="10500" max="10500" width="9.42578125" style="103" customWidth="1"/>
    <col min="10501" max="10501" width="11.28515625" style="103" customWidth="1"/>
    <col min="10502" max="10502" width="12.5703125" style="103" bestFit="1" customWidth="1"/>
    <col min="10503" max="10503" width="18.28515625" style="103" bestFit="1" customWidth="1"/>
    <col min="10504" max="10504" width="11.7109375" style="103" customWidth="1"/>
    <col min="10505" max="10505" width="12.28515625" style="103" customWidth="1"/>
    <col min="10506" max="10506" width="20.85546875" style="103" bestFit="1" customWidth="1"/>
    <col min="10507" max="10507" width="11.140625" style="103" customWidth="1"/>
    <col min="10508" max="10508" width="11.5703125" style="103" bestFit="1" customWidth="1"/>
    <col min="10509" max="10509" width="9.140625" style="103"/>
    <col min="10510" max="10510" width="27.85546875" style="103" bestFit="1" customWidth="1"/>
    <col min="10511" max="10512" width="9.140625" style="103"/>
    <col min="10513" max="10513" width="10" style="103" bestFit="1" customWidth="1"/>
    <col min="10514" max="10515" width="9.85546875" style="103" bestFit="1" customWidth="1"/>
    <col min="10516" max="10751" width="9.140625" style="103"/>
    <col min="10752" max="10752" width="1.42578125" style="103" customWidth="1"/>
    <col min="10753" max="10753" width="3.42578125" style="103" customWidth="1"/>
    <col min="10754" max="10754" width="2" style="103" customWidth="1"/>
    <col min="10755" max="10755" width="2.7109375" style="103" customWidth="1"/>
    <col min="10756" max="10756" width="9.42578125" style="103" customWidth="1"/>
    <col min="10757" max="10757" width="11.28515625" style="103" customWidth="1"/>
    <col min="10758" max="10758" width="12.5703125" style="103" bestFit="1" customWidth="1"/>
    <col min="10759" max="10759" width="18.28515625" style="103" bestFit="1" customWidth="1"/>
    <col min="10760" max="10760" width="11.7109375" style="103" customWidth="1"/>
    <col min="10761" max="10761" width="12.28515625" style="103" customWidth="1"/>
    <col min="10762" max="10762" width="20.85546875" style="103" bestFit="1" customWidth="1"/>
    <col min="10763" max="10763" width="11.140625" style="103" customWidth="1"/>
    <col min="10764" max="10764" width="11.5703125" style="103" bestFit="1" customWidth="1"/>
    <col min="10765" max="10765" width="9.140625" style="103"/>
    <col min="10766" max="10766" width="27.85546875" style="103" bestFit="1" customWidth="1"/>
    <col min="10767" max="10768" width="9.140625" style="103"/>
    <col min="10769" max="10769" width="10" style="103" bestFit="1" customWidth="1"/>
    <col min="10770" max="10771" width="9.85546875" style="103" bestFit="1" customWidth="1"/>
    <col min="10772" max="11007" width="9.140625" style="103"/>
    <col min="11008" max="11008" width="1.42578125" style="103" customWidth="1"/>
    <col min="11009" max="11009" width="3.42578125" style="103" customWidth="1"/>
    <col min="11010" max="11010" width="2" style="103" customWidth="1"/>
    <col min="11011" max="11011" width="2.7109375" style="103" customWidth="1"/>
    <col min="11012" max="11012" width="9.42578125" style="103" customWidth="1"/>
    <col min="11013" max="11013" width="11.28515625" style="103" customWidth="1"/>
    <col min="11014" max="11014" width="12.5703125" style="103" bestFit="1" customWidth="1"/>
    <col min="11015" max="11015" width="18.28515625" style="103" bestFit="1" customWidth="1"/>
    <col min="11016" max="11016" width="11.7109375" style="103" customWidth="1"/>
    <col min="11017" max="11017" width="12.28515625" style="103" customWidth="1"/>
    <col min="11018" max="11018" width="20.85546875" style="103" bestFit="1" customWidth="1"/>
    <col min="11019" max="11019" width="11.140625" style="103" customWidth="1"/>
    <col min="11020" max="11020" width="11.5703125" style="103" bestFit="1" customWidth="1"/>
    <col min="11021" max="11021" width="9.140625" style="103"/>
    <col min="11022" max="11022" width="27.85546875" style="103" bestFit="1" customWidth="1"/>
    <col min="11023" max="11024" width="9.140625" style="103"/>
    <col min="11025" max="11025" width="10" style="103" bestFit="1" customWidth="1"/>
    <col min="11026" max="11027" width="9.85546875" style="103" bestFit="1" customWidth="1"/>
    <col min="11028" max="11263" width="9.140625" style="103"/>
    <col min="11264" max="11264" width="1.42578125" style="103" customWidth="1"/>
    <col min="11265" max="11265" width="3.42578125" style="103" customWidth="1"/>
    <col min="11266" max="11266" width="2" style="103" customWidth="1"/>
    <col min="11267" max="11267" width="2.7109375" style="103" customWidth="1"/>
    <col min="11268" max="11268" width="9.42578125" style="103" customWidth="1"/>
    <col min="11269" max="11269" width="11.28515625" style="103" customWidth="1"/>
    <col min="11270" max="11270" width="12.5703125" style="103" bestFit="1" customWidth="1"/>
    <col min="11271" max="11271" width="18.28515625" style="103" bestFit="1" customWidth="1"/>
    <col min="11272" max="11272" width="11.7109375" style="103" customWidth="1"/>
    <col min="11273" max="11273" width="12.28515625" style="103" customWidth="1"/>
    <col min="11274" max="11274" width="20.85546875" style="103" bestFit="1" customWidth="1"/>
    <col min="11275" max="11275" width="11.140625" style="103" customWidth="1"/>
    <col min="11276" max="11276" width="11.5703125" style="103" bestFit="1" customWidth="1"/>
    <col min="11277" max="11277" width="9.140625" style="103"/>
    <col min="11278" max="11278" width="27.85546875" style="103" bestFit="1" customWidth="1"/>
    <col min="11279" max="11280" width="9.140625" style="103"/>
    <col min="11281" max="11281" width="10" style="103" bestFit="1" customWidth="1"/>
    <col min="11282" max="11283" width="9.85546875" style="103" bestFit="1" customWidth="1"/>
    <col min="11284" max="11519" width="9.140625" style="103"/>
    <col min="11520" max="11520" width="1.42578125" style="103" customWidth="1"/>
    <col min="11521" max="11521" width="3.42578125" style="103" customWidth="1"/>
    <col min="11522" max="11522" width="2" style="103" customWidth="1"/>
    <col min="11523" max="11523" width="2.7109375" style="103" customWidth="1"/>
    <col min="11524" max="11524" width="9.42578125" style="103" customWidth="1"/>
    <col min="11525" max="11525" width="11.28515625" style="103" customWidth="1"/>
    <col min="11526" max="11526" width="12.5703125" style="103" bestFit="1" customWidth="1"/>
    <col min="11527" max="11527" width="18.28515625" style="103" bestFit="1" customWidth="1"/>
    <col min="11528" max="11528" width="11.7109375" style="103" customWidth="1"/>
    <col min="11529" max="11529" width="12.28515625" style="103" customWidth="1"/>
    <col min="11530" max="11530" width="20.85546875" style="103" bestFit="1" customWidth="1"/>
    <col min="11531" max="11531" width="11.140625" style="103" customWidth="1"/>
    <col min="11532" max="11532" width="11.5703125" style="103" bestFit="1" customWidth="1"/>
    <col min="11533" max="11533" width="9.140625" style="103"/>
    <col min="11534" max="11534" width="27.85546875" style="103" bestFit="1" customWidth="1"/>
    <col min="11535" max="11536" width="9.140625" style="103"/>
    <col min="11537" max="11537" width="10" style="103" bestFit="1" customWidth="1"/>
    <col min="11538" max="11539" width="9.85546875" style="103" bestFit="1" customWidth="1"/>
    <col min="11540" max="11775" width="9.140625" style="103"/>
    <col min="11776" max="11776" width="1.42578125" style="103" customWidth="1"/>
    <col min="11777" max="11777" width="3.42578125" style="103" customWidth="1"/>
    <col min="11778" max="11778" width="2" style="103" customWidth="1"/>
    <col min="11779" max="11779" width="2.7109375" style="103" customWidth="1"/>
    <col min="11780" max="11780" width="9.42578125" style="103" customWidth="1"/>
    <col min="11781" max="11781" width="11.28515625" style="103" customWidth="1"/>
    <col min="11782" max="11782" width="12.5703125" style="103" bestFit="1" customWidth="1"/>
    <col min="11783" max="11783" width="18.28515625" style="103" bestFit="1" customWidth="1"/>
    <col min="11784" max="11784" width="11.7109375" style="103" customWidth="1"/>
    <col min="11785" max="11785" width="12.28515625" style="103" customWidth="1"/>
    <col min="11786" max="11786" width="20.85546875" style="103" bestFit="1" customWidth="1"/>
    <col min="11787" max="11787" width="11.140625" style="103" customWidth="1"/>
    <col min="11788" max="11788" width="11.5703125" style="103" bestFit="1" customWidth="1"/>
    <col min="11789" max="11789" width="9.140625" style="103"/>
    <col min="11790" max="11790" width="27.85546875" style="103" bestFit="1" customWidth="1"/>
    <col min="11791" max="11792" width="9.140625" style="103"/>
    <col min="11793" max="11793" width="10" style="103" bestFit="1" customWidth="1"/>
    <col min="11794" max="11795" width="9.85546875" style="103" bestFit="1" customWidth="1"/>
    <col min="11796" max="12031" width="9.140625" style="103"/>
    <col min="12032" max="12032" width="1.42578125" style="103" customWidth="1"/>
    <col min="12033" max="12033" width="3.42578125" style="103" customWidth="1"/>
    <col min="12034" max="12034" width="2" style="103" customWidth="1"/>
    <col min="12035" max="12035" width="2.7109375" style="103" customWidth="1"/>
    <col min="12036" max="12036" width="9.42578125" style="103" customWidth="1"/>
    <col min="12037" max="12037" width="11.28515625" style="103" customWidth="1"/>
    <col min="12038" max="12038" width="12.5703125" style="103" bestFit="1" customWidth="1"/>
    <col min="12039" max="12039" width="18.28515625" style="103" bestFit="1" customWidth="1"/>
    <col min="12040" max="12040" width="11.7109375" style="103" customWidth="1"/>
    <col min="12041" max="12041" width="12.28515625" style="103" customWidth="1"/>
    <col min="12042" max="12042" width="20.85546875" style="103" bestFit="1" customWidth="1"/>
    <col min="12043" max="12043" width="11.140625" style="103" customWidth="1"/>
    <col min="12044" max="12044" width="11.5703125" style="103" bestFit="1" customWidth="1"/>
    <col min="12045" max="12045" width="9.140625" style="103"/>
    <col min="12046" max="12046" width="27.85546875" style="103" bestFit="1" customWidth="1"/>
    <col min="12047" max="12048" width="9.140625" style="103"/>
    <col min="12049" max="12049" width="10" style="103" bestFit="1" customWidth="1"/>
    <col min="12050" max="12051" width="9.85546875" style="103" bestFit="1" customWidth="1"/>
    <col min="12052" max="12287" width="9.140625" style="103"/>
    <col min="12288" max="12288" width="1.42578125" style="103" customWidth="1"/>
    <col min="12289" max="12289" width="3.42578125" style="103" customWidth="1"/>
    <col min="12290" max="12290" width="2" style="103" customWidth="1"/>
    <col min="12291" max="12291" width="2.7109375" style="103" customWidth="1"/>
    <col min="12292" max="12292" width="9.42578125" style="103" customWidth="1"/>
    <col min="12293" max="12293" width="11.28515625" style="103" customWidth="1"/>
    <col min="12294" max="12294" width="12.5703125" style="103" bestFit="1" customWidth="1"/>
    <col min="12295" max="12295" width="18.28515625" style="103" bestFit="1" customWidth="1"/>
    <col min="12296" max="12296" width="11.7109375" style="103" customWidth="1"/>
    <col min="12297" max="12297" width="12.28515625" style="103" customWidth="1"/>
    <col min="12298" max="12298" width="20.85546875" style="103" bestFit="1" customWidth="1"/>
    <col min="12299" max="12299" width="11.140625" style="103" customWidth="1"/>
    <col min="12300" max="12300" width="11.5703125" style="103" bestFit="1" customWidth="1"/>
    <col min="12301" max="12301" width="9.140625" style="103"/>
    <col min="12302" max="12302" width="27.85546875" style="103" bestFit="1" customWidth="1"/>
    <col min="12303" max="12304" width="9.140625" style="103"/>
    <col min="12305" max="12305" width="10" style="103" bestFit="1" customWidth="1"/>
    <col min="12306" max="12307" width="9.85546875" style="103" bestFit="1" customWidth="1"/>
    <col min="12308" max="12543" width="9.140625" style="103"/>
    <col min="12544" max="12544" width="1.42578125" style="103" customWidth="1"/>
    <col min="12545" max="12545" width="3.42578125" style="103" customWidth="1"/>
    <col min="12546" max="12546" width="2" style="103" customWidth="1"/>
    <col min="12547" max="12547" width="2.7109375" style="103" customWidth="1"/>
    <col min="12548" max="12548" width="9.42578125" style="103" customWidth="1"/>
    <col min="12549" max="12549" width="11.28515625" style="103" customWidth="1"/>
    <col min="12550" max="12550" width="12.5703125" style="103" bestFit="1" customWidth="1"/>
    <col min="12551" max="12551" width="18.28515625" style="103" bestFit="1" customWidth="1"/>
    <col min="12552" max="12552" width="11.7109375" style="103" customWidth="1"/>
    <col min="12553" max="12553" width="12.28515625" style="103" customWidth="1"/>
    <col min="12554" max="12554" width="20.85546875" style="103" bestFit="1" customWidth="1"/>
    <col min="12555" max="12555" width="11.140625" style="103" customWidth="1"/>
    <col min="12556" max="12556" width="11.5703125" style="103" bestFit="1" customWidth="1"/>
    <col min="12557" max="12557" width="9.140625" style="103"/>
    <col min="12558" max="12558" width="27.85546875" style="103" bestFit="1" customWidth="1"/>
    <col min="12559" max="12560" width="9.140625" style="103"/>
    <col min="12561" max="12561" width="10" style="103" bestFit="1" customWidth="1"/>
    <col min="12562" max="12563" width="9.85546875" style="103" bestFit="1" customWidth="1"/>
    <col min="12564" max="12799" width="9.140625" style="103"/>
    <col min="12800" max="12800" width="1.42578125" style="103" customWidth="1"/>
    <col min="12801" max="12801" width="3.42578125" style="103" customWidth="1"/>
    <col min="12802" max="12802" width="2" style="103" customWidth="1"/>
    <col min="12803" max="12803" width="2.7109375" style="103" customWidth="1"/>
    <col min="12804" max="12804" width="9.42578125" style="103" customWidth="1"/>
    <col min="12805" max="12805" width="11.28515625" style="103" customWidth="1"/>
    <col min="12806" max="12806" width="12.5703125" style="103" bestFit="1" customWidth="1"/>
    <col min="12807" max="12807" width="18.28515625" style="103" bestFit="1" customWidth="1"/>
    <col min="12808" max="12808" width="11.7109375" style="103" customWidth="1"/>
    <col min="12809" max="12809" width="12.28515625" style="103" customWidth="1"/>
    <col min="12810" max="12810" width="20.85546875" style="103" bestFit="1" customWidth="1"/>
    <col min="12811" max="12811" width="11.140625" style="103" customWidth="1"/>
    <col min="12812" max="12812" width="11.5703125" style="103" bestFit="1" customWidth="1"/>
    <col min="12813" max="12813" width="9.140625" style="103"/>
    <col min="12814" max="12814" width="27.85546875" style="103" bestFit="1" customWidth="1"/>
    <col min="12815" max="12816" width="9.140625" style="103"/>
    <col min="12817" max="12817" width="10" style="103" bestFit="1" customWidth="1"/>
    <col min="12818" max="12819" width="9.85546875" style="103" bestFit="1" customWidth="1"/>
    <col min="12820" max="13055" width="9.140625" style="103"/>
    <col min="13056" max="13056" width="1.42578125" style="103" customWidth="1"/>
    <col min="13057" max="13057" width="3.42578125" style="103" customWidth="1"/>
    <col min="13058" max="13058" width="2" style="103" customWidth="1"/>
    <col min="13059" max="13059" width="2.7109375" style="103" customWidth="1"/>
    <col min="13060" max="13060" width="9.42578125" style="103" customWidth="1"/>
    <col min="13061" max="13061" width="11.28515625" style="103" customWidth="1"/>
    <col min="13062" max="13062" width="12.5703125" style="103" bestFit="1" customWidth="1"/>
    <col min="13063" max="13063" width="18.28515625" style="103" bestFit="1" customWidth="1"/>
    <col min="13064" max="13064" width="11.7109375" style="103" customWidth="1"/>
    <col min="13065" max="13065" width="12.28515625" style="103" customWidth="1"/>
    <col min="13066" max="13066" width="20.85546875" style="103" bestFit="1" customWidth="1"/>
    <col min="13067" max="13067" width="11.140625" style="103" customWidth="1"/>
    <col min="13068" max="13068" width="11.5703125" style="103" bestFit="1" customWidth="1"/>
    <col min="13069" max="13069" width="9.140625" style="103"/>
    <col min="13070" max="13070" width="27.85546875" style="103" bestFit="1" customWidth="1"/>
    <col min="13071" max="13072" width="9.140625" style="103"/>
    <col min="13073" max="13073" width="10" style="103" bestFit="1" customWidth="1"/>
    <col min="13074" max="13075" width="9.85546875" style="103" bestFit="1" customWidth="1"/>
    <col min="13076" max="13311" width="9.140625" style="103"/>
    <col min="13312" max="13312" width="1.42578125" style="103" customWidth="1"/>
    <col min="13313" max="13313" width="3.42578125" style="103" customWidth="1"/>
    <col min="13314" max="13314" width="2" style="103" customWidth="1"/>
    <col min="13315" max="13315" width="2.7109375" style="103" customWidth="1"/>
    <col min="13316" max="13316" width="9.42578125" style="103" customWidth="1"/>
    <col min="13317" max="13317" width="11.28515625" style="103" customWidth="1"/>
    <col min="13318" max="13318" width="12.5703125" style="103" bestFit="1" customWidth="1"/>
    <col min="13319" max="13319" width="18.28515625" style="103" bestFit="1" customWidth="1"/>
    <col min="13320" max="13320" width="11.7109375" style="103" customWidth="1"/>
    <col min="13321" max="13321" width="12.28515625" style="103" customWidth="1"/>
    <col min="13322" max="13322" width="20.85546875" style="103" bestFit="1" customWidth="1"/>
    <col min="13323" max="13323" width="11.140625" style="103" customWidth="1"/>
    <col min="13324" max="13324" width="11.5703125" style="103" bestFit="1" customWidth="1"/>
    <col min="13325" max="13325" width="9.140625" style="103"/>
    <col min="13326" max="13326" width="27.85546875" style="103" bestFit="1" customWidth="1"/>
    <col min="13327" max="13328" width="9.140625" style="103"/>
    <col min="13329" max="13329" width="10" style="103" bestFit="1" customWidth="1"/>
    <col min="13330" max="13331" width="9.85546875" style="103" bestFit="1" customWidth="1"/>
    <col min="13332" max="13567" width="9.140625" style="103"/>
    <col min="13568" max="13568" width="1.42578125" style="103" customWidth="1"/>
    <col min="13569" max="13569" width="3.42578125" style="103" customWidth="1"/>
    <col min="13570" max="13570" width="2" style="103" customWidth="1"/>
    <col min="13571" max="13571" width="2.7109375" style="103" customWidth="1"/>
    <col min="13572" max="13572" width="9.42578125" style="103" customWidth="1"/>
    <col min="13573" max="13573" width="11.28515625" style="103" customWidth="1"/>
    <col min="13574" max="13574" width="12.5703125" style="103" bestFit="1" customWidth="1"/>
    <col min="13575" max="13575" width="18.28515625" style="103" bestFit="1" customWidth="1"/>
    <col min="13576" max="13576" width="11.7109375" style="103" customWidth="1"/>
    <col min="13577" max="13577" width="12.28515625" style="103" customWidth="1"/>
    <col min="13578" max="13578" width="20.85546875" style="103" bestFit="1" customWidth="1"/>
    <col min="13579" max="13579" width="11.140625" style="103" customWidth="1"/>
    <col min="13580" max="13580" width="11.5703125" style="103" bestFit="1" customWidth="1"/>
    <col min="13581" max="13581" width="9.140625" style="103"/>
    <col min="13582" max="13582" width="27.85546875" style="103" bestFit="1" customWidth="1"/>
    <col min="13583" max="13584" width="9.140625" style="103"/>
    <col min="13585" max="13585" width="10" style="103" bestFit="1" customWidth="1"/>
    <col min="13586" max="13587" width="9.85546875" style="103" bestFit="1" customWidth="1"/>
    <col min="13588" max="13823" width="9.140625" style="103"/>
    <col min="13824" max="13824" width="1.42578125" style="103" customWidth="1"/>
    <col min="13825" max="13825" width="3.42578125" style="103" customWidth="1"/>
    <col min="13826" max="13826" width="2" style="103" customWidth="1"/>
    <col min="13827" max="13827" width="2.7109375" style="103" customWidth="1"/>
    <col min="13828" max="13828" width="9.42578125" style="103" customWidth="1"/>
    <col min="13829" max="13829" width="11.28515625" style="103" customWidth="1"/>
    <col min="13830" max="13830" width="12.5703125" style="103" bestFit="1" customWidth="1"/>
    <col min="13831" max="13831" width="18.28515625" style="103" bestFit="1" customWidth="1"/>
    <col min="13832" max="13832" width="11.7109375" style="103" customWidth="1"/>
    <col min="13833" max="13833" width="12.28515625" style="103" customWidth="1"/>
    <col min="13834" max="13834" width="20.85546875" style="103" bestFit="1" customWidth="1"/>
    <col min="13835" max="13835" width="11.140625" style="103" customWidth="1"/>
    <col min="13836" max="13836" width="11.5703125" style="103" bestFit="1" customWidth="1"/>
    <col min="13837" max="13837" width="9.140625" style="103"/>
    <col min="13838" max="13838" width="27.85546875" style="103" bestFit="1" customWidth="1"/>
    <col min="13839" max="13840" width="9.140625" style="103"/>
    <col min="13841" max="13841" width="10" style="103" bestFit="1" customWidth="1"/>
    <col min="13842" max="13843" width="9.85546875" style="103" bestFit="1" customWidth="1"/>
    <col min="13844" max="14079" width="9.140625" style="103"/>
    <col min="14080" max="14080" width="1.42578125" style="103" customWidth="1"/>
    <col min="14081" max="14081" width="3.42578125" style="103" customWidth="1"/>
    <col min="14082" max="14082" width="2" style="103" customWidth="1"/>
    <col min="14083" max="14083" width="2.7109375" style="103" customWidth="1"/>
    <col min="14084" max="14084" width="9.42578125" style="103" customWidth="1"/>
    <col min="14085" max="14085" width="11.28515625" style="103" customWidth="1"/>
    <col min="14086" max="14086" width="12.5703125" style="103" bestFit="1" customWidth="1"/>
    <col min="14087" max="14087" width="18.28515625" style="103" bestFit="1" customWidth="1"/>
    <col min="14088" max="14088" width="11.7109375" style="103" customWidth="1"/>
    <col min="14089" max="14089" width="12.28515625" style="103" customWidth="1"/>
    <col min="14090" max="14090" width="20.85546875" style="103" bestFit="1" customWidth="1"/>
    <col min="14091" max="14091" width="11.140625" style="103" customWidth="1"/>
    <col min="14092" max="14092" width="11.5703125" style="103" bestFit="1" customWidth="1"/>
    <col min="14093" max="14093" width="9.140625" style="103"/>
    <col min="14094" max="14094" width="27.85546875" style="103" bestFit="1" customWidth="1"/>
    <col min="14095" max="14096" width="9.140625" style="103"/>
    <col min="14097" max="14097" width="10" style="103" bestFit="1" customWidth="1"/>
    <col min="14098" max="14099" width="9.85546875" style="103" bestFit="1" customWidth="1"/>
    <col min="14100" max="14335" width="9.140625" style="103"/>
    <col min="14336" max="14336" width="1.42578125" style="103" customWidth="1"/>
    <col min="14337" max="14337" width="3.42578125" style="103" customWidth="1"/>
    <col min="14338" max="14338" width="2" style="103" customWidth="1"/>
    <col min="14339" max="14339" width="2.7109375" style="103" customWidth="1"/>
    <col min="14340" max="14340" width="9.42578125" style="103" customWidth="1"/>
    <col min="14341" max="14341" width="11.28515625" style="103" customWidth="1"/>
    <col min="14342" max="14342" width="12.5703125" style="103" bestFit="1" customWidth="1"/>
    <col min="14343" max="14343" width="18.28515625" style="103" bestFit="1" customWidth="1"/>
    <col min="14344" max="14344" width="11.7109375" style="103" customWidth="1"/>
    <col min="14345" max="14345" width="12.28515625" style="103" customWidth="1"/>
    <col min="14346" max="14346" width="20.85546875" style="103" bestFit="1" customWidth="1"/>
    <col min="14347" max="14347" width="11.140625" style="103" customWidth="1"/>
    <col min="14348" max="14348" width="11.5703125" style="103" bestFit="1" customWidth="1"/>
    <col min="14349" max="14349" width="9.140625" style="103"/>
    <col min="14350" max="14350" width="27.85546875" style="103" bestFit="1" customWidth="1"/>
    <col min="14351" max="14352" width="9.140625" style="103"/>
    <col min="14353" max="14353" width="10" style="103" bestFit="1" customWidth="1"/>
    <col min="14354" max="14355" width="9.85546875" style="103" bestFit="1" customWidth="1"/>
    <col min="14356" max="14591" width="9.140625" style="103"/>
    <col min="14592" max="14592" width="1.42578125" style="103" customWidth="1"/>
    <col min="14593" max="14593" width="3.42578125" style="103" customWidth="1"/>
    <col min="14594" max="14594" width="2" style="103" customWidth="1"/>
    <col min="14595" max="14595" width="2.7109375" style="103" customWidth="1"/>
    <col min="14596" max="14596" width="9.42578125" style="103" customWidth="1"/>
    <col min="14597" max="14597" width="11.28515625" style="103" customWidth="1"/>
    <col min="14598" max="14598" width="12.5703125" style="103" bestFit="1" customWidth="1"/>
    <col min="14599" max="14599" width="18.28515625" style="103" bestFit="1" customWidth="1"/>
    <col min="14600" max="14600" width="11.7109375" style="103" customWidth="1"/>
    <col min="14601" max="14601" width="12.28515625" style="103" customWidth="1"/>
    <col min="14602" max="14602" width="20.85546875" style="103" bestFit="1" customWidth="1"/>
    <col min="14603" max="14603" width="11.140625" style="103" customWidth="1"/>
    <col min="14604" max="14604" width="11.5703125" style="103" bestFit="1" customWidth="1"/>
    <col min="14605" max="14605" width="9.140625" style="103"/>
    <col min="14606" max="14606" width="27.85546875" style="103" bestFit="1" customWidth="1"/>
    <col min="14607" max="14608" width="9.140625" style="103"/>
    <col min="14609" max="14609" width="10" style="103" bestFit="1" customWidth="1"/>
    <col min="14610" max="14611" width="9.85546875" style="103" bestFit="1" customWidth="1"/>
    <col min="14612" max="14847" width="9.140625" style="103"/>
    <col min="14848" max="14848" width="1.42578125" style="103" customWidth="1"/>
    <col min="14849" max="14849" width="3.42578125" style="103" customWidth="1"/>
    <col min="14850" max="14850" width="2" style="103" customWidth="1"/>
    <col min="14851" max="14851" width="2.7109375" style="103" customWidth="1"/>
    <col min="14852" max="14852" width="9.42578125" style="103" customWidth="1"/>
    <col min="14853" max="14853" width="11.28515625" style="103" customWidth="1"/>
    <col min="14854" max="14854" width="12.5703125" style="103" bestFit="1" customWidth="1"/>
    <col min="14855" max="14855" width="18.28515625" style="103" bestFit="1" customWidth="1"/>
    <col min="14856" max="14856" width="11.7109375" style="103" customWidth="1"/>
    <col min="14857" max="14857" width="12.28515625" style="103" customWidth="1"/>
    <col min="14858" max="14858" width="20.85546875" style="103" bestFit="1" customWidth="1"/>
    <col min="14859" max="14859" width="11.140625" style="103" customWidth="1"/>
    <col min="14860" max="14860" width="11.5703125" style="103" bestFit="1" customWidth="1"/>
    <col min="14861" max="14861" width="9.140625" style="103"/>
    <col min="14862" max="14862" width="27.85546875" style="103" bestFit="1" customWidth="1"/>
    <col min="14863" max="14864" width="9.140625" style="103"/>
    <col min="14865" max="14865" width="10" style="103" bestFit="1" customWidth="1"/>
    <col min="14866" max="14867" width="9.85546875" style="103" bestFit="1" customWidth="1"/>
    <col min="14868" max="15103" width="9.140625" style="103"/>
    <col min="15104" max="15104" width="1.42578125" style="103" customWidth="1"/>
    <col min="15105" max="15105" width="3.42578125" style="103" customWidth="1"/>
    <col min="15106" max="15106" width="2" style="103" customWidth="1"/>
    <col min="15107" max="15107" width="2.7109375" style="103" customWidth="1"/>
    <col min="15108" max="15108" width="9.42578125" style="103" customWidth="1"/>
    <col min="15109" max="15109" width="11.28515625" style="103" customWidth="1"/>
    <col min="15110" max="15110" width="12.5703125" style="103" bestFit="1" customWidth="1"/>
    <col min="15111" max="15111" width="18.28515625" style="103" bestFit="1" customWidth="1"/>
    <col min="15112" max="15112" width="11.7109375" style="103" customWidth="1"/>
    <col min="15113" max="15113" width="12.28515625" style="103" customWidth="1"/>
    <col min="15114" max="15114" width="20.85546875" style="103" bestFit="1" customWidth="1"/>
    <col min="15115" max="15115" width="11.140625" style="103" customWidth="1"/>
    <col min="15116" max="15116" width="11.5703125" style="103" bestFit="1" customWidth="1"/>
    <col min="15117" max="15117" width="9.140625" style="103"/>
    <col min="15118" max="15118" width="27.85546875" style="103" bestFit="1" customWidth="1"/>
    <col min="15119" max="15120" width="9.140625" style="103"/>
    <col min="15121" max="15121" width="10" style="103" bestFit="1" customWidth="1"/>
    <col min="15122" max="15123" width="9.85546875" style="103" bestFit="1" customWidth="1"/>
    <col min="15124" max="15359" width="9.140625" style="103"/>
    <col min="15360" max="15360" width="1.42578125" style="103" customWidth="1"/>
    <col min="15361" max="15361" width="3.42578125" style="103" customWidth="1"/>
    <col min="15362" max="15362" width="2" style="103" customWidth="1"/>
    <col min="15363" max="15363" width="2.7109375" style="103" customWidth="1"/>
    <col min="15364" max="15364" width="9.42578125" style="103" customWidth="1"/>
    <col min="15365" max="15365" width="11.28515625" style="103" customWidth="1"/>
    <col min="15366" max="15366" width="12.5703125" style="103" bestFit="1" customWidth="1"/>
    <col min="15367" max="15367" width="18.28515625" style="103" bestFit="1" customWidth="1"/>
    <col min="15368" max="15368" width="11.7109375" style="103" customWidth="1"/>
    <col min="15369" max="15369" width="12.28515625" style="103" customWidth="1"/>
    <col min="15370" max="15370" width="20.85546875" style="103" bestFit="1" customWidth="1"/>
    <col min="15371" max="15371" width="11.140625" style="103" customWidth="1"/>
    <col min="15372" max="15372" width="11.5703125" style="103" bestFit="1" customWidth="1"/>
    <col min="15373" max="15373" width="9.140625" style="103"/>
    <col min="15374" max="15374" width="27.85546875" style="103" bestFit="1" customWidth="1"/>
    <col min="15375" max="15376" width="9.140625" style="103"/>
    <col min="15377" max="15377" width="10" style="103" bestFit="1" customWidth="1"/>
    <col min="15378" max="15379" width="9.85546875" style="103" bestFit="1" customWidth="1"/>
    <col min="15380" max="15615" width="9.140625" style="103"/>
    <col min="15616" max="15616" width="1.42578125" style="103" customWidth="1"/>
    <col min="15617" max="15617" width="3.42578125" style="103" customWidth="1"/>
    <col min="15618" max="15618" width="2" style="103" customWidth="1"/>
    <col min="15619" max="15619" width="2.7109375" style="103" customWidth="1"/>
    <col min="15620" max="15620" width="9.42578125" style="103" customWidth="1"/>
    <col min="15621" max="15621" width="11.28515625" style="103" customWidth="1"/>
    <col min="15622" max="15622" width="12.5703125" style="103" bestFit="1" customWidth="1"/>
    <col min="15623" max="15623" width="18.28515625" style="103" bestFit="1" customWidth="1"/>
    <col min="15624" max="15624" width="11.7109375" style="103" customWidth="1"/>
    <col min="15625" max="15625" width="12.28515625" style="103" customWidth="1"/>
    <col min="15626" max="15626" width="20.85546875" style="103" bestFit="1" customWidth="1"/>
    <col min="15627" max="15627" width="11.140625" style="103" customWidth="1"/>
    <col min="15628" max="15628" width="11.5703125" style="103" bestFit="1" customWidth="1"/>
    <col min="15629" max="15629" width="9.140625" style="103"/>
    <col min="15630" max="15630" width="27.85546875" style="103" bestFit="1" customWidth="1"/>
    <col min="15631" max="15632" width="9.140625" style="103"/>
    <col min="15633" max="15633" width="10" style="103" bestFit="1" customWidth="1"/>
    <col min="15634" max="15635" width="9.85546875" style="103" bestFit="1" customWidth="1"/>
    <col min="15636" max="15871" width="9.140625" style="103"/>
    <col min="15872" max="15872" width="1.42578125" style="103" customWidth="1"/>
    <col min="15873" max="15873" width="3.42578125" style="103" customWidth="1"/>
    <col min="15874" max="15874" width="2" style="103" customWidth="1"/>
    <col min="15875" max="15875" width="2.7109375" style="103" customWidth="1"/>
    <col min="15876" max="15876" width="9.42578125" style="103" customWidth="1"/>
    <col min="15877" max="15877" width="11.28515625" style="103" customWidth="1"/>
    <col min="15878" max="15878" width="12.5703125" style="103" bestFit="1" customWidth="1"/>
    <col min="15879" max="15879" width="18.28515625" style="103" bestFit="1" customWidth="1"/>
    <col min="15880" max="15880" width="11.7109375" style="103" customWidth="1"/>
    <col min="15881" max="15881" width="12.28515625" style="103" customWidth="1"/>
    <col min="15882" max="15882" width="20.85546875" style="103" bestFit="1" customWidth="1"/>
    <col min="15883" max="15883" width="11.140625" style="103" customWidth="1"/>
    <col min="15884" max="15884" width="11.5703125" style="103" bestFit="1" customWidth="1"/>
    <col min="15885" max="15885" width="9.140625" style="103"/>
    <col min="15886" max="15886" width="27.85546875" style="103" bestFit="1" customWidth="1"/>
    <col min="15887" max="15888" width="9.140625" style="103"/>
    <col min="15889" max="15889" width="10" style="103" bestFit="1" customWidth="1"/>
    <col min="15890" max="15891" width="9.85546875" style="103" bestFit="1" customWidth="1"/>
    <col min="15892" max="16127" width="9.140625" style="103"/>
    <col min="16128" max="16128" width="1.42578125" style="103" customWidth="1"/>
    <col min="16129" max="16129" width="3.42578125" style="103" customWidth="1"/>
    <col min="16130" max="16130" width="2" style="103" customWidth="1"/>
    <col min="16131" max="16131" width="2.7109375" style="103" customWidth="1"/>
    <col min="16132" max="16132" width="9.42578125" style="103" customWidth="1"/>
    <col min="16133" max="16133" width="11.28515625" style="103" customWidth="1"/>
    <col min="16134" max="16134" width="12.5703125" style="103" bestFit="1" customWidth="1"/>
    <col min="16135" max="16135" width="18.28515625" style="103" bestFit="1" customWidth="1"/>
    <col min="16136" max="16136" width="11.7109375" style="103" customWidth="1"/>
    <col min="16137" max="16137" width="12.28515625" style="103" customWidth="1"/>
    <col min="16138" max="16138" width="20.85546875" style="103" bestFit="1" customWidth="1"/>
    <col min="16139" max="16139" width="11.140625" style="103" customWidth="1"/>
    <col min="16140" max="16140" width="11.5703125" style="103" bestFit="1" customWidth="1"/>
    <col min="16141" max="16141" width="9.140625" style="103"/>
    <col min="16142" max="16142" width="27.85546875" style="103" bestFit="1" customWidth="1"/>
    <col min="16143" max="16144" width="9.140625" style="103"/>
    <col min="16145" max="16145" width="10" style="103" bestFit="1" customWidth="1"/>
    <col min="16146" max="16147" width="9.85546875" style="103" bestFit="1" customWidth="1"/>
    <col min="16148" max="16384" width="9.140625" style="103"/>
  </cols>
  <sheetData>
    <row r="1" spans="1:12" ht="12.75">
      <c r="A1" s="96"/>
      <c r="B1" s="97" t="s">
        <v>211</v>
      </c>
      <c r="C1" s="98"/>
      <c r="D1" s="99"/>
      <c r="E1" s="100"/>
      <c r="F1" s="101"/>
      <c r="G1" s="101"/>
      <c r="H1" s="101"/>
      <c r="I1" s="101"/>
      <c r="J1" s="101"/>
      <c r="K1" s="102"/>
      <c r="L1" s="102"/>
    </row>
    <row r="2" spans="1:12" ht="12.75">
      <c r="A2" s="96"/>
      <c r="B2" s="97" t="s">
        <v>212</v>
      </c>
      <c r="C2" s="98" t="s">
        <v>213</v>
      </c>
      <c r="D2" s="99"/>
      <c r="E2" s="100"/>
      <c r="F2" s="101"/>
      <c r="G2" s="101"/>
      <c r="H2" s="101"/>
      <c r="I2" s="101"/>
      <c r="J2" s="101"/>
      <c r="K2" s="102"/>
      <c r="L2" s="102"/>
    </row>
    <row r="3" spans="1:12" ht="12.75">
      <c r="A3" s="268" t="s">
        <v>214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</row>
    <row r="4" spans="1:12" ht="12.75">
      <c r="A4" s="104"/>
      <c r="B4" s="105"/>
      <c r="C4" s="104"/>
      <c r="D4" s="104"/>
      <c r="E4" s="104"/>
      <c r="F4" s="104"/>
      <c r="G4" s="104"/>
      <c r="H4" s="104"/>
      <c r="I4" s="104"/>
      <c r="J4" s="104"/>
      <c r="K4" s="104"/>
      <c r="L4" s="104"/>
    </row>
    <row r="5" spans="1:12" ht="12.75">
      <c r="A5" s="101"/>
      <c r="B5" s="106"/>
      <c r="C5" s="107" t="s">
        <v>215</v>
      </c>
      <c r="D5" s="108"/>
      <c r="E5" s="108"/>
      <c r="F5" s="108"/>
      <c r="G5" s="108"/>
      <c r="H5" s="108"/>
      <c r="I5" s="108"/>
      <c r="J5" s="108"/>
      <c r="K5" s="109"/>
      <c r="L5" s="102"/>
    </row>
    <row r="6" spans="1:12" ht="12.75">
      <c r="A6" s="101"/>
      <c r="B6" s="110"/>
      <c r="C6" s="111" t="s">
        <v>216</v>
      </c>
      <c r="D6" s="101"/>
      <c r="E6" s="101"/>
      <c r="F6" s="101"/>
      <c r="G6" s="101"/>
      <c r="H6" s="101"/>
      <c r="I6" s="101"/>
      <c r="J6" s="101"/>
      <c r="K6" s="112"/>
      <c r="L6" s="102"/>
    </row>
    <row r="7" spans="1:12" ht="12.75">
      <c r="A7" s="101"/>
      <c r="B7" s="110"/>
      <c r="C7" s="111" t="s">
        <v>217</v>
      </c>
      <c r="D7" s="101"/>
      <c r="E7" s="101"/>
      <c r="F7" s="101"/>
      <c r="G7" s="101"/>
      <c r="H7" s="101"/>
      <c r="I7" s="101"/>
      <c r="J7" s="101"/>
      <c r="K7" s="112"/>
      <c r="L7" s="102"/>
    </row>
    <row r="8" spans="1:12" ht="12.75">
      <c r="A8" s="101"/>
      <c r="B8" s="110"/>
      <c r="C8" s="101"/>
      <c r="D8" s="101" t="s">
        <v>218</v>
      </c>
      <c r="E8" s="101"/>
      <c r="F8" s="101"/>
      <c r="G8" s="101"/>
      <c r="H8" s="101"/>
      <c r="I8" s="101"/>
      <c r="J8" s="101"/>
      <c r="K8" s="112"/>
      <c r="L8" s="102"/>
    </row>
    <row r="9" spans="1:12" ht="12.75">
      <c r="A9" s="101"/>
      <c r="B9" s="110"/>
      <c r="C9" s="101" t="s">
        <v>219</v>
      </c>
      <c r="D9" s="101"/>
      <c r="E9" s="101"/>
      <c r="F9" s="101"/>
      <c r="G9" s="101"/>
      <c r="H9" s="101"/>
      <c r="I9" s="101"/>
      <c r="J9" s="101"/>
      <c r="K9" s="112"/>
      <c r="L9" s="102"/>
    </row>
    <row r="10" spans="1:12" ht="12.75">
      <c r="A10" s="101"/>
      <c r="B10" s="110"/>
      <c r="C10" s="101" t="s">
        <v>220</v>
      </c>
      <c r="D10" s="101"/>
      <c r="E10" s="101"/>
      <c r="F10" s="101"/>
      <c r="G10" s="101"/>
      <c r="H10" s="101"/>
      <c r="I10" s="101"/>
      <c r="J10" s="101"/>
      <c r="K10" s="112"/>
      <c r="L10" s="102"/>
    </row>
    <row r="11" spans="1:12" ht="12.75">
      <c r="A11" s="101"/>
      <c r="B11" s="113"/>
      <c r="C11" s="114" t="s">
        <v>221</v>
      </c>
      <c r="D11" s="114"/>
      <c r="E11" s="114"/>
      <c r="F11" s="114"/>
      <c r="G11" s="114"/>
      <c r="H11" s="114"/>
      <c r="I11" s="114"/>
      <c r="J11" s="114"/>
      <c r="K11" s="115"/>
      <c r="L11" s="116"/>
    </row>
    <row r="12" spans="1:12" ht="12.75">
      <c r="A12" s="101"/>
      <c r="B12" s="117"/>
      <c r="C12" s="118"/>
      <c r="D12" s="118"/>
      <c r="E12" s="118"/>
      <c r="F12" s="118"/>
      <c r="G12" s="118"/>
      <c r="H12" s="118"/>
      <c r="I12" s="118"/>
      <c r="J12" s="118"/>
      <c r="K12" s="119"/>
      <c r="L12" s="102"/>
    </row>
    <row r="13" spans="1:12" ht="12.75">
      <c r="A13" s="101"/>
      <c r="B13" s="110"/>
      <c r="C13" s="120"/>
      <c r="D13" s="121" t="s">
        <v>222</v>
      </c>
      <c r="E13" s="101"/>
      <c r="F13" s="122" t="s">
        <v>223</v>
      </c>
      <c r="G13" s="101"/>
      <c r="H13" s="101"/>
      <c r="I13" s="101"/>
      <c r="J13" s="101"/>
      <c r="K13" s="123"/>
      <c r="L13" s="102"/>
    </row>
    <row r="14" spans="1:12" ht="12.75">
      <c r="A14" s="101"/>
      <c r="B14" s="110"/>
      <c r="C14" s="124"/>
      <c r="D14" s="101"/>
      <c r="E14" s="101"/>
      <c r="F14" s="101"/>
      <c r="G14" s="101"/>
      <c r="H14" s="101"/>
      <c r="I14" s="101"/>
      <c r="J14" s="101"/>
      <c r="K14" s="123"/>
      <c r="L14" s="102"/>
    </row>
    <row r="15" spans="1:12" ht="12.75">
      <c r="A15" s="101"/>
      <c r="B15" s="110"/>
      <c r="C15" s="101"/>
      <c r="D15" s="120" t="s">
        <v>224</v>
      </c>
      <c r="E15" s="101" t="s">
        <v>225</v>
      </c>
      <c r="F15" s="96"/>
      <c r="G15" s="96"/>
      <c r="H15" s="96"/>
      <c r="I15" s="96"/>
      <c r="J15" s="96"/>
      <c r="K15" s="125"/>
      <c r="L15" s="102"/>
    </row>
    <row r="16" spans="1:12" ht="12.75">
      <c r="A16" s="101"/>
      <c r="B16" s="110"/>
      <c r="C16" s="101"/>
      <c r="D16" s="120" t="s">
        <v>226</v>
      </c>
      <c r="E16" s="101" t="s">
        <v>227</v>
      </c>
      <c r="F16" s="96"/>
      <c r="G16" s="96"/>
      <c r="H16" s="96"/>
      <c r="I16" s="96"/>
      <c r="J16" s="96"/>
      <c r="K16" s="125"/>
      <c r="L16" s="102"/>
    </row>
    <row r="17" spans="1:12" ht="12.75">
      <c r="A17" s="101"/>
      <c r="B17" s="110"/>
      <c r="C17" s="101"/>
      <c r="D17" s="120" t="s">
        <v>228</v>
      </c>
      <c r="E17" s="101" t="s">
        <v>229</v>
      </c>
      <c r="F17" s="96"/>
      <c r="G17" s="96"/>
      <c r="H17" s="96"/>
      <c r="I17" s="96"/>
      <c r="J17" s="96"/>
      <c r="K17" s="125"/>
      <c r="L17" s="102"/>
    </row>
    <row r="18" spans="1:12" ht="12.75">
      <c r="A18" s="101"/>
      <c r="B18" s="110"/>
      <c r="C18" s="101"/>
      <c r="D18" s="120" t="s">
        <v>230</v>
      </c>
      <c r="E18" s="101" t="s">
        <v>231</v>
      </c>
      <c r="F18" s="96"/>
      <c r="G18" s="96"/>
      <c r="H18" s="96"/>
      <c r="I18" s="96"/>
      <c r="J18" s="96"/>
      <c r="K18" s="125"/>
      <c r="L18" s="102"/>
    </row>
    <row r="19" spans="1:12" ht="12.75">
      <c r="A19" s="101"/>
      <c r="B19" s="110"/>
      <c r="C19" s="101"/>
      <c r="D19" s="101"/>
      <c r="E19" s="101" t="s">
        <v>232</v>
      </c>
      <c r="F19" s="96"/>
      <c r="G19" s="96"/>
      <c r="H19" s="96"/>
      <c r="I19" s="96"/>
      <c r="J19" s="96"/>
      <c r="K19" s="125"/>
      <c r="L19" s="102"/>
    </row>
    <row r="20" spans="1:12" ht="12.75">
      <c r="A20" s="101"/>
      <c r="B20" s="110"/>
      <c r="C20" s="101"/>
      <c r="D20" s="101"/>
      <c r="E20" s="101" t="s">
        <v>233</v>
      </c>
      <c r="F20" s="96"/>
      <c r="G20" s="96"/>
      <c r="H20" s="96"/>
      <c r="I20" s="96"/>
      <c r="J20" s="96"/>
      <c r="K20" s="125"/>
      <c r="L20" s="102"/>
    </row>
    <row r="21" spans="1:12" ht="12.75">
      <c r="A21" s="101"/>
      <c r="B21" s="110"/>
      <c r="C21" s="101"/>
      <c r="D21" s="101"/>
      <c r="E21" s="101" t="s">
        <v>234</v>
      </c>
      <c r="F21" s="96"/>
      <c r="G21" s="96"/>
      <c r="H21" s="96"/>
      <c r="I21" s="96"/>
      <c r="J21" s="96"/>
      <c r="K21" s="125"/>
      <c r="L21" s="102"/>
    </row>
    <row r="22" spans="1:12" ht="12.75">
      <c r="A22" s="101"/>
      <c r="B22" s="110"/>
      <c r="C22" s="101"/>
      <c r="D22" s="101"/>
      <c r="E22" s="96" t="s">
        <v>235</v>
      </c>
      <c r="F22" s="96"/>
      <c r="G22" s="96"/>
      <c r="H22" s="96"/>
      <c r="I22" s="96"/>
      <c r="J22" s="96"/>
      <c r="K22" s="125"/>
      <c r="L22" s="102"/>
    </row>
    <row r="23" spans="1:12" ht="12.75">
      <c r="A23" s="101"/>
      <c r="B23" s="110"/>
      <c r="C23" s="101"/>
      <c r="D23" s="101"/>
      <c r="E23" s="101" t="s">
        <v>236</v>
      </c>
      <c r="F23" s="96"/>
      <c r="G23" s="96"/>
      <c r="H23" s="96"/>
      <c r="I23" s="96"/>
      <c r="J23" s="96"/>
      <c r="K23" s="125"/>
      <c r="L23" s="102"/>
    </row>
    <row r="24" spans="1:12" ht="12.75">
      <c r="A24" s="101"/>
      <c r="B24" s="110"/>
      <c r="C24" s="101"/>
      <c r="D24" s="101"/>
      <c r="E24" s="101" t="s">
        <v>237</v>
      </c>
      <c r="F24" s="96"/>
      <c r="G24" s="96"/>
      <c r="H24" s="96"/>
      <c r="I24" s="96"/>
      <c r="J24" s="96"/>
      <c r="K24" s="125"/>
      <c r="L24" s="102"/>
    </row>
    <row r="25" spans="1:12" ht="12.75">
      <c r="A25" s="101"/>
      <c r="B25" s="110"/>
      <c r="C25" s="101"/>
      <c r="D25" s="101"/>
      <c r="E25" s="101" t="s">
        <v>238</v>
      </c>
      <c r="F25" s="96"/>
      <c r="G25" s="96"/>
      <c r="H25" s="96"/>
      <c r="I25" s="96"/>
      <c r="J25" s="96"/>
      <c r="K25" s="125"/>
      <c r="L25" s="102"/>
    </row>
    <row r="26" spans="1:12" ht="12.75">
      <c r="A26" s="101"/>
      <c r="B26" s="110"/>
      <c r="C26" s="101"/>
      <c r="D26" s="101"/>
      <c r="E26" s="101" t="s">
        <v>239</v>
      </c>
      <c r="F26" s="96"/>
      <c r="G26" s="96"/>
      <c r="H26" s="96"/>
      <c r="I26" s="96"/>
      <c r="J26" s="96"/>
      <c r="K26" s="125"/>
      <c r="L26" s="102"/>
    </row>
    <row r="27" spans="1:12" ht="12.75">
      <c r="A27" s="101"/>
      <c r="B27" s="110"/>
      <c r="C27" s="101"/>
      <c r="D27" s="101"/>
      <c r="E27" s="101" t="s">
        <v>240</v>
      </c>
      <c r="F27" s="96"/>
      <c r="G27" s="96"/>
      <c r="H27" s="96"/>
      <c r="I27" s="96"/>
      <c r="J27" s="96"/>
      <c r="K27" s="125"/>
      <c r="L27" s="102"/>
    </row>
    <row r="28" spans="1:12" ht="12.75">
      <c r="A28" s="101"/>
      <c r="B28" s="110"/>
      <c r="C28" s="101"/>
      <c r="D28" s="101"/>
      <c r="E28" s="101" t="s">
        <v>241</v>
      </c>
      <c r="F28" s="96"/>
      <c r="G28" s="96"/>
      <c r="H28" s="96"/>
      <c r="I28" s="96"/>
      <c r="J28" s="96"/>
      <c r="K28" s="125"/>
      <c r="L28" s="102"/>
    </row>
    <row r="29" spans="1:12" ht="12.75">
      <c r="A29" s="101"/>
      <c r="B29" s="110"/>
      <c r="C29" s="101"/>
      <c r="D29" s="101"/>
      <c r="E29" s="101" t="s">
        <v>242</v>
      </c>
      <c r="F29" s="96"/>
      <c r="G29" s="96"/>
      <c r="H29" s="96"/>
      <c r="I29" s="96"/>
      <c r="J29" s="96"/>
      <c r="K29" s="125"/>
      <c r="L29" s="102"/>
    </row>
    <row r="30" spans="1:12" ht="12.75">
      <c r="A30" s="101"/>
      <c r="B30" s="110"/>
      <c r="C30" s="101"/>
      <c r="D30" s="101"/>
      <c r="E30" s="101" t="s">
        <v>243</v>
      </c>
      <c r="F30" s="96"/>
      <c r="G30" s="96"/>
      <c r="H30" s="96"/>
      <c r="I30" s="96"/>
      <c r="J30" s="96"/>
      <c r="K30" s="125"/>
      <c r="L30" s="102"/>
    </row>
    <row r="31" spans="1:12" ht="12.75">
      <c r="A31" s="101"/>
      <c r="B31" s="110"/>
      <c r="C31" s="101"/>
      <c r="D31" s="101"/>
      <c r="E31" s="101" t="s">
        <v>244</v>
      </c>
      <c r="F31" s="96"/>
      <c r="G31" s="96"/>
      <c r="H31" s="96"/>
      <c r="I31" s="96"/>
      <c r="J31" s="96"/>
      <c r="K31" s="125"/>
      <c r="L31" s="102"/>
    </row>
    <row r="32" spans="1:12" ht="12.75">
      <c r="A32" s="101"/>
      <c r="B32" s="110"/>
      <c r="C32" s="101"/>
      <c r="D32" s="101" t="s">
        <v>245</v>
      </c>
      <c r="E32" s="101" t="s">
        <v>246</v>
      </c>
      <c r="F32" s="96"/>
      <c r="G32" s="96"/>
      <c r="H32" s="96"/>
      <c r="I32" s="96"/>
      <c r="J32" s="96"/>
      <c r="K32" s="125"/>
      <c r="L32" s="102"/>
    </row>
    <row r="33" spans="1:12" ht="12.75">
      <c r="A33" s="101"/>
      <c r="B33" s="110"/>
      <c r="C33" s="101"/>
      <c r="D33" s="101"/>
      <c r="E33" s="101" t="s">
        <v>247</v>
      </c>
      <c r="F33" s="96"/>
      <c r="G33" s="96"/>
      <c r="H33" s="96"/>
      <c r="I33" s="96"/>
      <c r="J33" s="96"/>
      <c r="K33" s="125"/>
      <c r="L33" s="102"/>
    </row>
    <row r="34" spans="1:12" ht="12.75">
      <c r="A34" s="101"/>
      <c r="B34" s="110"/>
      <c r="C34" s="101"/>
      <c r="D34" s="101"/>
      <c r="E34" s="101" t="s">
        <v>248</v>
      </c>
      <c r="F34" s="96"/>
      <c r="G34" s="96"/>
      <c r="H34" s="96"/>
      <c r="I34" s="96"/>
      <c r="J34" s="96"/>
      <c r="K34" s="125"/>
      <c r="L34" s="102"/>
    </row>
    <row r="35" spans="1:12" ht="12.75">
      <c r="A35" s="101"/>
      <c r="B35" s="110"/>
      <c r="C35" s="101"/>
      <c r="D35" s="101"/>
      <c r="E35" s="101" t="s">
        <v>249</v>
      </c>
      <c r="F35" s="96"/>
      <c r="G35" s="96"/>
      <c r="H35" s="96"/>
      <c r="I35" s="96"/>
      <c r="J35" s="96"/>
      <c r="K35" s="125"/>
      <c r="L35" s="102"/>
    </row>
    <row r="36" spans="1:12" ht="12.75">
      <c r="A36" s="101"/>
      <c r="B36" s="110"/>
      <c r="C36" s="101"/>
      <c r="D36" s="101"/>
      <c r="E36" s="101" t="s">
        <v>250</v>
      </c>
      <c r="F36" s="96"/>
      <c r="G36" s="96"/>
      <c r="H36" s="96"/>
      <c r="I36" s="96"/>
      <c r="J36" s="96"/>
      <c r="K36" s="125"/>
      <c r="L36" s="102"/>
    </row>
    <row r="37" spans="1:12" ht="12.75">
      <c r="A37" s="101"/>
      <c r="B37" s="110"/>
      <c r="C37" s="101"/>
      <c r="D37" s="101"/>
      <c r="E37" s="101" t="s">
        <v>251</v>
      </c>
      <c r="F37" s="96"/>
      <c r="G37" s="96"/>
      <c r="H37" s="96"/>
      <c r="I37" s="96"/>
      <c r="J37" s="96"/>
      <c r="K37" s="125"/>
      <c r="L37" s="102"/>
    </row>
    <row r="38" spans="1:12" ht="12.75">
      <c r="A38" s="101"/>
      <c r="B38" s="110"/>
      <c r="C38" s="101"/>
      <c r="D38" s="101"/>
      <c r="E38" s="101" t="s">
        <v>252</v>
      </c>
      <c r="F38" s="96"/>
      <c r="G38" s="96"/>
      <c r="H38" s="96"/>
      <c r="I38" s="96"/>
      <c r="J38" s="96"/>
      <c r="K38" s="125"/>
      <c r="L38" s="102"/>
    </row>
    <row r="39" spans="1:12" ht="12.75">
      <c r="A39" s="101"/>
      <c r="B39" s="110"/>
      <c r="C39" s="101"/>
      <c r="D39" s="101"/>
      <c r="E39" s="96"/>
      <c r="F39" s="96"/>
      <c r="G39" s="96"/>
      <c r="H39" s="96"/>
      <c r="I39" s="96"/>
      <c r="J39" s="96"/>
      <c r="K39" s="123"/>
      <c r="L39" s="102"/>
    </row>
    <row r="40" spans="1:12" ht="12.75">
      <c r="A40" s="101"/>
      <c r="B40" s="110"/>
      <c r="C40" s="120"/>
      <c r="D40" s="121" t="s">
        <v>253</v>
      </c>
      <c r="E40" s="96"/>
      <c r="F40" s="121" t="s">
        <v>254</v>
      </c>
      <c r="G40" s="96"/>
      <c r="H40" s="96"/>
      <c r="I40" s="96"/>
      <c r="J40" s="96"/>
      <c r="K40" s="123"/>
      <c r="L40" s="102"/>
    </row>
    <row r="41" spans="1:12" ht="12.75">
      <c r="A41" s="101"/>
      <c r="B41" s="110"/>
      <c r="C41" s="101"/>
      <c r="D41" s="101"/>
      <c r="E41" s="101" t="s">
        <v>255</v>
      </c>
      <c r="F41" s="101"/>
      <c r="G41" s="101"/>
      <c r="H41" s="101"/>
      <c r="I41" s="101"/>
      <c r="J41" s="101"/>
      <c r="K41" s="123"/>
      <c r="L41" s="102"/>
    </row>
    <row r="42" spans="1:12" ht="12.75">
      <c r="A42" s="101"/>
      <c r="B42" s="110"/>
      <c r="C42" s="101"/>
      <c r="D42" s="101"/>
      <c r="E42" s="101" t="s">
        <v>256</v>
      </c>
      <c r="F42" s="101"/>
      <c r="G42" s="101"/>
      <c r="H42" s="101"/>
      <c r="I42" s="101"/>
      <c r="J42" s="101"/>
      <c r="K42" s="123"/>
      <c r="L42" s="102"/>
    </row>
    <row r="43" spans="1:12" ht="12.75">
      <c r="A43" s="101"/>
      <c r="B43" s="110"/>
      <c r="C43" s="101"/>
      <c r="D43" s="101"/>
      <c r="E43" s="101" t="s">
        <v>257</v>
      </c>
      <c r="F43" s="101"/>
      <c r="G43" s="101"/>
      <c r="H43" s="101"/>
      <c r="I43" s="101"/>
      <c r="J43" s="101"/>
      <c r="K43" s="123"/>
      <c r="L43" s="102"/>
    </row>
    <row r="44" spans="1:12" ht="12.75">
      <c r="A44" s="101"/>
      <c r="B44" s="110"/>
      <c r="C44" s="101"/>
      <c r="D44" s="101"/>
      <c r="E44" s="101" t="s">
        <v>258</v>
      </c>
      <c r="F44" s="101"/>
      <c r="G44" s="101"/>
      <c r="H44" s="101"/>
      <c r="I44" s="101"/>
      <c r="J44" s="101"/>
      <c r="K44" s="123"/>
      <c r="L44" s="102"/>
    </row>
    <row r="45" spans="1:12" ht="12.75">
      <c r="A45" s="101"/>
      <c r="B45" s="110"/>
      <c r="C45" s="101"/>
      <c r="D45" s="101"/>
      <c r="E45" s="101" t="s">
        <v>259</v>
      </c>
      <c r="F45" s="101"/>
      <c r="G45" s="101"/>
      <c r="H45" s="101"/>
      <c r="I45" s="101"/>
      <c r="J45" s="101"/>
      <c r="K45" s="123"/>
      <c r="L45" s="102"/>
    </row>
    <row r="46" spans="1:12" ht="12.75">
      <c r="A46" s="101"/>
      <c r="B46" s="110"/>
      <c r="C46" s="101"/>
      <c r="D46" s="101"/>
      <c r="E46" s="101" t="s">
        <v>260</v>
      </c>
      <c r="F46" s="101"/>
      <c r="G46" s="101"/>
      <c r="H46" s="101"/>
      <c r="I46" s="101"/>
      <c r="J46" s="101"/>
      <c r="K46" s="123"/>
      <c r="L46" s="102"/>
    </row>
    <row r="47" spans="1:12" ht="12.75">
      <c r="A47" s="101"/>
      <c r="B47" s="110"/>
      <c r="C47" s="101"/>
      <c r="D47" s="101"/>
      <c r="E47" s="101" t="s">
        <v>261</v>
      </c>
      <c r="F47" s="101"/>
      <c r="G47" s="101"/>
      <c r="H47" s="101"/>
      <c r="I47" s="101"/>
      <c r="J47" s="101"/>
      <c r="K47" s="123"/>
      <c r="L47" s="102"/>
    </row>
    <row r="48" spans="1:12" ht="12.75">
      <c r="A48" s="101"/>
      <c r="B48" s="110"/>
      <c r="C48" s="101"/>
      <c r="D48" s="101"/>
      <c r="E48" s="101" t="s">
        <v>262</v>
      </c>
      <c r="F48" s="123"/>
      <c r="G48" s="101"/>
      <c r="H48" s="101"/>
      <c r="I48" s="101"/>
      <c r="J48" s="101"/>
      <c r="K48" s="123"/>
      <c r="L48" s="102"/>
    </row>
    <row r="49" spans="1:12" ht="12.75">
      <c r="A49" s="101"/>
      <c r="B49" s="110"/>
      <c r="C49" s="101"/>
      <c r="D49" s="101"/>
      <c r="E49" s="101" t="s">
        <v>263</v>
      </c>
      <c r="F49" s="123"/>
      <c r="G49" s="101"/>
      <c r="H49" s="101"/>
      <c r="I49" s="101"/>
      <c r="J49" s="101"/>
      <c r="K49" s="123"/>
      <c r="L49" s="102"/>
    </row>
    <row r="50" spans="1:12" ht="12.75">
      <c r="A50" s="101"/>
      <c r="B50" s="110"/>
      <c r="C50" s="101"/>
      <c r="D50" s="101"/>
      <c r="E50" s="101" t="s">
        <v>264</v>
      </c>
      <c r="F50" s="123"/>
      <c r="G50" s="101"/>
      <c r="H50" s="101"/>
      <c r="I50" s="101"/>
      <c r="J50" s="101"/>
      <c r="K50" s="123"/>
      <c r="L50" s="102"/>
    </row>
    <row r="51" spans="1:12" ht="12.75">
      <c r="A51" s="101"/>
      <c r="B51" s="110"/>
      <c r="C51" s="101"/>
      <c r="D51" s="101"/>
      <c r="E51" s="101" t="s">
        <v>265</v>
      </c>
      <c r="F51" s="123"/>
      <c r="G51" s="101"/>
      <c r="H51" s="101"/>
      <c r="I51" s="101"/>
      <c r="J51" s="101"/>
      <c r="K51" s="123"/>
      <c r="L51" s="102"/>
    </row>
    <row r="52" spans="1:12" ht="12.75">
      <c r="A52" s="101"/>
      <c r="B52" s="110"/>
      <c r="C52" s="101"/>
      <c r="D52" s="101"/>
      <c r="E52" s="101" t="s">
        <v>266</v>
      </c>
      <c r="F52" s="123"/>
      <c r="G52" s="101"/>
      <c r="H52" s="101"/>
      <c r="I52" s="101"/>
      <c r="J52" s="101"/>
      <c r="K52" s="123"/>
      <c r="L52" s="102"/>
    </row>
    <row r="53" spans="1:12" ht="12.75">
      <c r="A53" s="101"/>
      <c r="B53" s="110"/>
      <c r="C53" s="101"/>
      <c r="D53" s="101"/>
      <c r="E53" s="101" t="s">
        <v>267</v>
      </c>
      <c r="F53" s="123"/>
      <c r="G53" s="101"/>
      <c r="H53" s="101"/>
      <c r="I53" s="101"/>
      <c r="J53" s="101"/>
      <c r="K53" s="123"/>
      <c r="L53" s="102"/>
    </row>
    <row r="54" spans="1:12" ht="12.75">
      <c r="A54" s="101"/>
      <c r="B54" s="110"/>
      <c r="C54" s="101"/>
      <c r="D54" s="101"/>
      <c r="E54" s="101" t="s">
        <v>268</v>
      </c>
      <c r="F54" s="123"/>
      <c r="G54" s="101"/>
      <c r="H54" s="101"/>
      <c r="I54" s="101"/>
      <c r="J54" s="101"/>
      <c r="K54" s="123"/>
      <c r="L54" s="102"/>
    </row>
    <row r="55" spans="1:12" ht="12.75">
      <c r="A55" s="101"/>
      <c r="B55" s="110"/>
      <c r="C55" s="101"/>
      <c r="D55" s="101"/>
      <c r="E55" s="101" t="s">
        <v>269</v>
      </c>
      <c r="F55" s="123"/>
      <c r="G55" s="101"/>
      <c r="H55" s="101"/>
      <c r="I55" s="101"/>
      <c r="J55" s="101"/>
      <c r="K55" s="123"/>
      <c r="L55" s="102"/>
    </row>
    <row r="56" spans="1:12" ht="12.75">
      <c r="A56" s="101"/>
      <c r="B56" s="110"/>
      <c r="C56" s="101"/>
      <c r="D56" s="101"/>
      <c r="E56" s="101" t="s">
        <v>270</v>
      </c>
      <c r="F56" s="123"/>
      <c r="G56" s="101"/>
      <c r="H56" s="101"/>
      <c r="I56" s="101"/>
      <c r="J56" s="101"/>
      <c r="K56" s="123"/>
      <c r="L56" s="102"/>
    </row>
    <row r="57" spans="1:12" ht="12.75">
      <c r="A57" s="101"/>
      <c r="B57" s="126"/>
      <c r="C57" s="127"/>
      <c r="D57" s="127"/>
      <c r="E57" s="127"/>
      <c r="F57" s="127"/>
      <c r="G57" s="127"/>
      <c r="H57" s="127"/>
      <c r="I57" s="127"/>
      <c r="J57" s="127"/>
      <c r="K57" s="128"/>
      <c r="L57" s="102"/>
    </row>
    <row r="58" spans="1:12" ht="12.75">
      <c r="A58" s="101"/>
      <c r="B58" s="129"/>
      <c r="C58" s="101"/>
      <c r="D58" s="101"/>
      <c r="E58" s="101"/>
      <c r="F58" s="101"/>
      <c r="G58" s="101"/>
      <c r="H58" s="101"/>
      <c r="I58" s="101"/>
      <c r="J58" s="101"/>
      <c r="K58" s="102"/>
      <c r="L58" s="102"/>
    </row>
    <row r="59" spans="1:12" ht="12.75">
      <c r="A59" s="121"/>
      <c r="B59" s="130" t="s">
        <v>271</v>
      </c>
      <c r="C59" s="104"/>
      <c r="D59" s="104"/>
      <c r="E59" s="104"/>
      <c r="F59" s="104"/>
      <c r="G59" s="104"/>
      <c r="H59" s="104"/>
      <c r="I59" s="104"/>
      <c r="J59" s="104"/>
      <c r="K59" s="104"/>
      <c r="L59" s="104"/>
    </row>
    <row r="60" spans="1:12" ht="12.75">
      <c r="A60" s="104"/>
      <c r="B60" s="131"/>
      <c r="C60" s="104"/>
      <c r="D60" s="104"/>
      <c r="E60" s="104"/>
      <c r="F60" s="132"/>
      <c r="G60" s="104"/>
      <c r="H60" s="104"/>
      <c r="I60" s="104"/>
      <c r="J60" s="104"/>
      <c r="K60" s="104"/>
      <c r="L60" s="104"/>
    </row>
    <row r="61" spans="1:12" ht="12.75">
      <c r="A61" s="101"/>
      <c r="B61" s="133"/>
      <c r="C61" s="269" t="s">
        <v>272</v>
      </c>
      <c r="D61" s="269"/>
      <c r="E61" s="134" t="s">
        <v>273</v>
      </c>
      <c r="F61" s="101"/>
      <c r="G61" s="101"/>
      <c r="H61" s="101"/>
      <c r="I61" s="101"/>
      <c r="J61" s="101"/>
      <c r="K61" s="101"/>
      <c r="L61" s="101"/>
    </row>
    <row r="62" spans="1:12" ht="12.75">
      <c r="A62" s="101"/>
      <c r="B62" s="133"/>
      <c r="C62" s="101"/>
      <c r="D62" s="120"/>
      <c r="E62" s="101"/>
      <c r="F62" s="101"/>
      <c r="G62" s="101"/>
      <c r="H62" s="101"/>
      <c r="I62" s="101"/>
      <c r="J62" s="101"/>
      <c r="K62" s="101"/>
      <c r="L62" s="101"/>
    </row>
    <row r="63" spans="1:12" ht="12.75">
      <c r="A63" s="101"/>
      <c r="B63" s="133"/>
      <c r="C63" s="101"/>
      <c r="D63" s="135" t="s">
        <v>224</v>
      </c>
      <c r="E63" s="136" t="s">
        <v>274</v>
      </c>
      <c r="F63" s="136"/>
      <c r="G63" s="136"/>
      <c r="H63" s="101"/>
      <c r="I63" s="101"/>
      <c r="J63" s="101"/>
      <c r="K63" s="137">
        <f>K65+K73+K86+K92</f>
        <v>528784125.40999997</v>
      </c>
      <c r="L63" s="102"/>
    </row>
    <row r="64" spans="1:12" ht="12.75">
      <c r="A64" s="101"/>
      <c r="B64" s="133"/>
      <c r="C64" s="101"/>
      <c r="D64" s="135"/>
      <c r="E64" s="136"/>
      <c r="F64" s="136"/>
      <c r="G64" s="136"/>
      <c r="H64" s="101"/>
      <c r="I64" s="101"/>
      <c r="J64" s="101"/>
      <c r="K64" s="101"/>
      <c r="L64" s="102"/>
    </row>
    <row r="65" spans="1:12" ht="12.75">
      <c r="A65" s="101"/>
      <c r="B65" s="133"/>
      <c r="C65" s="101"/>
      <c r="D65" s="104">
        <v>1</v>
      </c>
      <c r="E65" s="121" t="s">
        <v>275</v>
      </c>
      <c r="F65" s="138"/>
      <c r="G65" s="101"/>
      <c r="H65" s="101"/>
      <c r="I65" s="101"/>
      <c r="J65" s="101"/>
      <c r="K65" s="137">
        <f>'1-Pasqyra e Pozicioni Financiar'!B11</f>
        <v>3401522.89</v>
      </c>
      <c r="L65" s="102"/>
    </row>
    <row r="66" spans="1:12" ht="12.75">
      <c r="A66" s="101"/>
      <c r="B66" s="133"/>
      <c r="C66" s="101"/>
      <c r="D66" s="104"/>
      <c r="E66" s="121"/>
      <c r="F66" s="138"/>
      <c r="G66" s="101"/>
      <c r="H66" s="101"/>
      <c r="I66" s="101"/>
      <c r="J66" s="101"/>
      <c r="K66" s="137"/>
      <c r="L66" s="102"/>
    </row>
    <row r="67" spans="1:12" ht="12.75">
      <c r="A67" s="101"/>
      <c r="B67" s="133"/>
      <c r="C67" s="101"/>
      <c r="D67" s="132"/>
      <c r="E67" s="132"/>
      <c r="F67" s="132"/>
      <c r="G67" s="132"/>
      <c r="H67" s="132"/>
      <c r="I67" s="132"/>
      <c r="J67" s="132"/>
      <c r="K67" s="132"/>
      <c r="L67" s="139"/>
    </row>
    <row r="68" spans="1:12" ht="12.75">
      <c r="A68" s="101"/>
      <c r="B68" s="133"/>
      <c r="C68" s="101"/>
      <c r="D68" s="104">
        <v>2</v>
      </c>
      <c r="E68" s="121" t="s">
        <v>76</v>
      </c>
      <c r="F68" s="132"/>
      <c r="G68" s="132"/>
      <c r="H68" s="132"/>
      <c r="I68" s="132"/>
      <c r="J68" s="132"/>
      <c r="K68" s="140">
        <v>0</v>
      </c>
      <c r="L68" s="141"/>
    </row>
    <row r="69" spans="1:12" ht="12.75">
      <c r="A69" s="101"/>
      <c r="B69" s="124">
        <v>2.1</v>
      </c>
      <c r="C69" s="101"/>
      <c r="D69" s="132"/>
      <c r="E69" s="142" t="s">
        <v>276</v>
      </c>
      <c r="F69" s="132"/>
      <c r="G69" s="132"/>
      <c r="H69" s="132"/>
      <c r="I69" s="132"/>
      <c r="J69" s="140"/>
      <c r="K69" s="101"/>
      <c r="L69" s="141"/>
    </row>
    <row r="70" spans="1:12" ht="12.75">
      <c r="A70" s="101"/>
      <c r="B70" s="143">
        <v>2.2000000000000002</v>
      </c>
      <c r="C70" s="101"/>
      <c r="D70" s="132"/>
      <c r="E70" s="142" t="s">
        <v>277</v>
      </c>
      <c r="F70" s="132"/>
      <c r="G70" s="132"/>
      <c r="H70" s="132"/>
      <c r="I70" s="132"/>
      <c r="J70" s="140"/>
      <c r="K70" s="101"/>
      <c r="L70" s="141"/>
    </row>
    <row r="71" spans="1:12" ht="12.75">
      <c r="A71" s="101"/>
      <c r="B71" s="124">
        <v>2.2999999999999998</v>
      </c>
      <c r="C71" s="101"/>
      <c r="D71" s="132"/>
      <c r="E71" s="142" t="s">
        <v>278</v>
      </c>
      <c r="F71" s="132"/>
      <c r="G71" s="132"/>
      <c r="H71" s="132"/>
      <c r="I71" s="132"/>
      <c r="J71" s="140"/>
      <c r="K71" s="101"/>
      <c r="L71" s="141"/>
    </row>
    <row r="72" spans="1:12" ht="12.75">
      <c r="A72" s="101"/>
      <c r="B72" s="133"/>
      <c r="C72" s="101"/>
      <c r="D72" s="132"/>
      <c r="E72" s="132"/>
      <c r="F72" s="132"/>
      <c r="G72" s="132"/>
      <c r="H72" s="132"/>
      <c r="I72" s="132"/>
      <c r="J72" s="132"/>
      <c r="K72" s="132"/>
      <c r="L72" s="141"/>
    </row>
    <row r="73" spans="1:12" ht="12.75">
      <c r="A73" s="101"/>
      <c r="B73" s="133"/>
      <c r="C73" s="101"/>
      <c r="D73" s="104">
        <v>3</v>
      </c>
      <c r="E73" s="121" t="s">
        <v>279</v>
      </c>
      <c r="F73" s="132"/>
      <c r="G73" s="132"/>
      <c r="H73" s="132"/>
      <c r="I73" s="132"/>
      <c r="J73" s="132"/>
      <c r="K73" s="144">
        <f>K75</f>
        <v>12550524.369999999</v>
      </c>
      <c r="L73" s="141"/>
    </row>
    <row r="74" spans="1:12" ht="12.75">
      <c r="A74" s="101"/>
      <c r="B74" s="133"/>
      <c r="C74" s="101"/>
      <c r="D74" s="104"/>
      <c r="E74" s="121"/>
      <c r="F74" s="132"/>
      <c r="G74" s="132"/>
      <c r="H74" s="132"/>
      <c r="I74" s="132"/>
      <c r="J74" s="132"/>
      <c r="K74" s="144"/>
      <c r="L74" s="141"/>
    </row>
    <row r="75" spans="1:12" ht="12.75">
      <c r="A75" s="101"/>
      <c r="B75" s="133">
        <v>3.1</v>
      </c>
      <c r="C75" s="101"/>
      <c r="D75" s="132"/>
      <c r="E75" s="142" t="s">
        <v>280</v>
      </c>
      <c r="F75" s="132"/>
      <c r="G75" s="132"/>
      <c r="H75" s="132"/>
      <c r="I75" s="132"/>
      <c r="J75" s="132"/>
      <c r="K75" s="145">
        <f>J76</f>
        <v>12550524.369999999</v>
      </c>
      <c r="L75" s="141"/>
    </row>
    <row r="76" spans="1:12" ht="12.75">
      <c r="A76" s="101"/>
      <c r="B76" s="133"/>
      <c r="C76" s="101"/>
      <c r="D76" s="120"/>
      <c r="E76" s="138" t="s">
        <v>281</v>
      </c>
      <c r="F76" s="101"/>
      <c r="G76" s="101"/>
      <c r="H76" s="101"/>
      <c r="I76" s="101"/>
      <c r="J76" s="146">
        <f>'1-Pasqyra e Pozicioni Financiar'!B18</f>
        <v>12550524.369999999</v>
      </c>
      <c r="K76" s="101"/>
      <c r="L76" s="141"/>
    </row>
    <row r="77" spans="1:12" ht="12.75">
      <c r="A77" s="101"/>
      <c r="B77" s="133"/>
      <c r="C77" s="101"/>
      <c r="D77" s="132" t="s">
        <v>282</v>
      </c>
      <c r="E77" s="101" t="s">
        <v>283</v>
      </c>
      <c r="F77" s="101"/>
      <c r="G77" s="101"/>
      <c r="H77" s="101"/>
      <c r="I77" s="101"/>
      <c r="J77" s="147"/>
      <c r="K77" s="101"/>
      <c r="L77" s="141"/>
    </row>
    <row r="78" spans="1:12" ht="12.75">
      <c r="A78" s="101"/>
      <c r="B78" s="133"/>
      <c r="C78" s="101"/>
      <c r="D78" s="132" t="s">
        <v>282</v>
      </c>
      <c r="E78" s="101" t="s">
        <v>284</v>
      </c>
      <c r="F78" s="101"/>
      <c r="G78" s="101"/>
      <c r="H78" s="101"/>
      <c r="I78" s="101"/>
      <c r="J78" s="147">
        <f>J76</f>
        <v>12550524.369999999</v>
      </c>
      <c r="K78" s="101"/>
      <c r="L78" s="141"/>
    </row>
    <row r="79" spans="1:12" ht="12.75">
      <c r="A79" s="101"/>
      <c r="B79" s="133"/>
      <c r="C79" s="101"/>
      <c r="D79" s="132" t="s">
        <v>282</v>
      </c>
      <c r="E79" s="101" t="s">
        <v>285</v>
      </c>
      <c r="F79" s="101"/>
      <c r="G79" s="101"/>
      <c r="H79" s="101"/>
      <c r="I79" s="101"/>
      <c r="J79" s="148"/>
      <c r="K79" s="101"/>
      <c r="L79" s="141"/>
    </row>
    <row r="80" spans="1:12" ht="12.75">
      <c r="A80" s="101"/>
      <c r="B80" s="133"/>
      <c r="C80" s="101"/>
      <c r="D80" s="132"/>
      <c r="E80" s="101"/>
      <c r="F80" s="149" t="s">
        <v>286</v>
      </c>
      <c r="G80" s="132"/>
      <c r="H80" s="101"/>
      <c r="I80" s="101"/>
      <c r="J80" s="132"/>
      <c r="K80" s="132"/>
      <c r="L80" s="141"/>
    </row>
    <row r="81" spans="1:12" ht="12.75">
      <c r="A81" s="101"/>
      <c r="B81" s="133">
        <v>3.2</v>
      </c>
      <c r="C81" s="101"/>
      <c r="D81" s="132"/>
      <c r="E81" s="142" t="s">
        <v>287</v>
      </c>
      <c r="F81" s="132"/>
      <c r="G81" s="132"/>
      <c r="H81" s="132"/>
      <c r="I81" s="132"/>
      <c r="J81" s="132"/>
      <c r="K81" s="132"/>
      <c r="L81" s="141"/>
    </row>
    <row r="82" spans="1:12" ht="12.75">
      <c r="A82" s="101"/>
      <c r="B82" s="133"/>
      <c r="C82" s="101"/>
      <c r="D82" s="132" t="s">
        <v>282</v>
      </c>
      <c r="E82" s="142" t="s">
        <v>288</v>
      </c>
      <c r="F82" s="132"/>
      <c r="G82" s="132"/>
      <c r="H82" s="132"/>
      <c r="I82" s="132"/>
      <c r="J82" s="132"/>
      <c r="K82" s="132"/>
      <c r="L82" s="141"/>
    </row>
    <row r="83" spans="1:12" ht="12.75">
      <c r="A83" s="101"/>
      <c r="B83" s="133">
        <v>3.3</v>
      </c>
      <c r="C83" s="101"/>
      <c r="D83" s="132"/>
      <c r="E83" s="142" t="s">
        <v>289</v>
      </c>
      <c r="F83" s="132"/>
      <c r="G83" s="132"/>
      <c r="H83" s="132"/>
      <c r="I83" s="132"/>
      <c r="J83" s="132"/>
      <c r="K83" s="132"/>
      <c r="L83" s="141"/>
    </row>
    <row r="84" spans="1:12" ht="12.75">
      <c r="A84" s="101"/>
      <c r="B84" s="133"/>
      <c r="C84" s="101"/>
      <c r="D84" s="132" t="s">
        <v>282</v>
      </c>
      <c r="E84" s="138" t="s">
        <v>290</v>
      </c>
      <c r="F84" s="132"/>
      <c r="G84" s="132"/>
      <c r="H84" s="132"/>
      <c r="I84" s="132"/>
      <c r="J84" s="132"/>
      <c r="K84" s="132"/>
      <c r="L84" s="141"/>
    </row>
    <row r="85" spans="1:12" ht="12.75">
      <c r="A85" s="101"/>
      <c r="B85" s="133"/>
      <c r="C85" s="101"/>
      <c r="D85" s="132"/>
      <c r="E85" s="138"/>
      <c r="F85" s="132"/>
      <c r="G85" s="132"/>
      <c r="H85" s="132"/>
      <c r="I85" s="132"/>
      <c r="J85" s="132"/>
      <c r="K85" s="132"/>
      <c r="L85" s="141"/>
    </row>
    <row r="86" spans="1:12" ht="13.5">
      <c r="A86" s="101"/>
      <c r="B86" s="133">
        <v>3.4</v>
      </c>
      <c r="C86" s="101"/>
      <c r="D86" s="132"/>
      <c r="E86" s="150" t="s">
        <v>291</v>
      </c>
      <c r="F86" s="135"/>
      <c r="G86" s="135"/>
      <c r="H86" s="135"/>
      <c r="I86" s="135"/>
      <c r="J86" s="135"/>
      <c r="K86" s="151">
        <f>SUM(J87:J89)</f>
        <v>1309798</v>
      </c>
      <c r="L86" s="141"/>
    </row>
    <row r="87" spans="1:12" ht="12.75">
      <c r="A87" s="101"/>
      <c r="B87" s="133"/>
      <c r="C87" s="101"/>
      <c r="D87" s="132" t="s">
        <v>282</v>
      </c>
      <c r="E87" s="101" t="s">
        <v>292</v>
      </c>
      <c r="F87" s="132"/>
      <c r="G87" s="132"/>
      <c r="H87" s="132"/>
      <c r="I87" s="132"/>
      <c r="J87" s="147">
        <f>'1-Pasqyra e Pozicioni Financiar'!B21</f>
        <v>1309798</v>
      </c>
      <c r="K87" s="101"/>
      <c r="L87" s="141"/>
    </row>
    <row r="88" spans="1:12" ht="12.75">
      <c r="A88" s="101"/>
      <c r="B88" s="133"/>
      <c r="C88" s="101"/>
      <c r="D88" s="132" t="s">
        <v>282</v>
      </c>
      <c r="E88" s="101" t="s">
        <v>293</v>
      </c>
      <c r="F88" s="132"/>
      <c r="G88" s="132"/>
      <c r="H88" s="132"/>
      <c r="I88" s="132"/>
      <c r="J88" s="148"/>
      <c r="K88" s="101"/>
      <c r="L88" s="141"/>
    </row>
    <row r="89" spans="1:12" ht="12.75">
      <c r="A89" s="101"/>
      <c r="B89" s="133"/>
      <c r="C89" s="101"/>
      <c r="D89" s="132" t="s">
        <v>282</v>
      </c>
      <c r="E89" s="101" t="s">
        <v>294</v>
      </c>
      <c r="F89" s="132"/>
      <c r="G89" s="132"/>
      <c r="H89" s="132"/>
      <c r="I89" s="132"/>
      <c r="J89" s="148"/>
      <c r="K89" s="101"/>
      <c r="L89" s="141"/>
    </row>
    <row r="90" spans="1:12" ht="12.75">
      <c r="A90" s="101"/>
      <c r="B90" s="133">
        <v>3.5</v>
      </c>
      <c r="C90" s="101"/>
      <c r="D90" s="132"/>
      <c r="E90" s="142" t="s">
        <v>295</v>
      </c>
      <c r="F90" s="132"/>
      <c r="G90" s="132"/>
      <c r="H90" s="132"/>
      <c r="I90" s="132"/>
      <c r="J90" s="132"/>
      <c r="K90" s="140">
        <v>0</v>
      </c>
      <c r="L90" s="141"/>
    </row>
    <row r="91" spans="1:12" ht="12.75">
      <c r="A91" s="101"/>
      <c r="B91" s="133"/>
      <c r="C91" s="101"/>
      <c r="D91" s="132"/>
      <c r="E91" s="142"/>
      <c r="F91" s="132"/>
      <c r="G91" s="132"/>
      <c r="H91" s="132"/>
      <c r="I91" s="132"/>
      <c r="J91" s="132"/>
      <c r="K91" s="132"/>
      <c r="L91" s="141"/>
    </row>
    <row r="92" spans="1:12" ht="12.75">
      <c r="A92" s="101"/>
      <c r="B92" s="133"/>
      <c r="C92" s="101"/>
      <c r="D92" s="104">
        <v>4</v>
      </c>
      <c r="E92" s="121" t="s">
        <v>296</v>
      </c>
      <c r="F92" s="132"/>
      <c r="G92" s="132"/>
      <c r="H92" s="132"/>
      <c r="I92" s="132"/>
      <c r="J92" s="132"/>
      <c r="K92" s="152">
        <f>J96</f>
        <v>511522280.14999998</v>
      </c>
      <c r="L92" s="141"/>
    </row>
    <row r="93" spans="1:12" ht="12.75">
      <c r="A93" s="101"/>
      <c r="B93" s="133">
        <v>4.0999999999999996</v>
      </c>
      <c r="C93" s="101"/>
      <c r="D93" s="132"/>
      <c r="E93" s="142" t="s">
        <v>297</v>
      </c>
      <c r="F93" s="132"/>
      <c r="G93" s="132"/>
      <c r="H93" s="132"/>
      <c r="I93" s="132"/>
      <c r="J93" s="153">
        <v>0</v>
      </c>
      <c r="K93" s="101"/>
      <c r="L93" s="141"/>
    </row>
    <row r="94" spans="1:12" ht="12.75">
      <c r="A94" s="101"/>
      <c r="B94" s="133">
        <v>4.2</v>
      </c>
      <c r="C94" s="101"/>
      <c r="D94" s="132"/>
      <c r="E94" s="142" t="s">
        <v>298</v>
      </c>
      <c r="F94" s="132"/>
      <c r="G94" s="132"/>
      <c r="H94" s="132"/>
      <c r="I94" s="132"/>
      <c r="J94" s="153">
        <v>0</v>
      </c>
      <c r="K94" s="101"/>
      <c r="L94" s="141"/>
    </row>
    <row r="95" spans="1:12" ht="12.75">
      <c r="A95" s="101"/>
      <c r="B95" s="133">
        <v>4.3</v>
      </c>
      <c r="C95" s="101"/>
      <c r="D95" s="132"/>
      <c r="E95" s="142" t="s">
        <v>299</v>
      </c>
      <c r="F95" s="132"/>
      <c r="G95" s="132"/>
      <c r="H95" s="132"/>
      <c r="I95" s="132"/>
      <c r="J95" s="153">
        <v>0</v>
      </c>
      <c r="K95" s="101"/>
      <c r="L95" s="141"/>
    </row>
    <row r="96" spans="1:12" ht="12.75">
      <c r="A96" s="101"/>
      <c r="B96" s="133">
        <v>4.4000000000000004</v>
      </c>
      <c r="C96" s="101"/>
      <c r="D96" s="132"/>
      <c r="E96" s="142" t="s">
        <v>300</v>
      </c>
      <c r="F96" s="132"/>
      <c r="G96" s="132"/>
      <c r="H96" s="132"/>
      <c r="I96" s="132"/>
      <c r="J96" s="154">
        <f>'1-Pasqyra e Pozicioni Financiar'!B27</f>
        <v>511522280.14999998</v>
      </c>
      <c r="K96" s="101"/>
      <c r="L96" s="141"/>
    </row>
    <row r="97" spans="1:12" ht="12.75">
      <c r="A97" s="101"/>
      <c r="B97" s="133"/>
      <c r="C97" s="101"/>
      <c r="D97" s="132"/>
      <c r="E97" s="142"/>
      <c r="F97" s="149" t="s">
        <v>301</v>
      </c>
      <c r="G97" s="132"/>
      <c r="H97" s="132"/>
      <c r="I97" s="132"/>
      <c r="J97" s="132"/>
      <c r="K97" s="132"/>
      <c r="L97" s="141"/>
    </row>
    <row r="98" spans="1:12" ht="12.75">
      <c r="A98" s="101"/>
      <c r="B98" s="133"/>
      <c r="C98" s="101"/>
      <c r="D98" s="132"/>
      <c r="E98" s="142"/>
      <c r="F98" s="149"/>
      <c r="G98" s="132"/>
      <c r="H98" s="132"/>
      <c r="I98" s="132"/>
      <c r="J98" s="132"/>
      <c r="K98" s="155"/>
      <c r="L98" s="141"/>
    </row>
    <row r="99" spans="1:12" ht="12.75">
      <c r="A99" s="101"/>
      <c r="B99" s="133">
        <v>4.5</v>
      </c>
      <c r="C99" s="101"/>
      <c r="D99" s="132"/>
      <c r="E99" s="142" t="s">
        <v>302</v>
      </c>
      <c r="F99" s="132"/>
      <c r="G99" s="132"/>
      <c r="H99" s="132"/>
      <c r="I99" s="132"/>
      <c r="J99" s="140">
        <v>0</v>
      </c>
      <c r="K99" s="101"/>
      <c r="L99" s="141"/>
    </row>
    <row r="100" spans="1:12" ht="12.75">
      <c r="A100" s="101"/>
      <c r="B100" s="133">
        <v>4.5999999999999996</v>
      </c>
      <c r="C100" s="101"/>
      <c r="D100" s="132"/>
      <c r="E100" s="142" t="s">
        <v>303</v>
      </c>
      <c r="F100" s="132"/>
      <c r="G100" s="132"/>
      <c r="H100" s="132"/>
      <c r="I100" s="132"/>
      <c r="J100" s="140">
        <v>0</v>
      </c>
      <c r="K100" s="101"/>
      <c r="L100" s="141"/>
    </row>
    <row r="101" spans="1:12" ht="12.75">
      <c r="A101" s="101"/>
      <c r="B101" s="133"/>
      <c r="C101" s="101"/>
      <c r="D101" s="132"/>
      <c r="E101" s="142"/>
      <c r="F101" s="132"/>
      <c r="G101" s="132"/>
      <c r="H101" s="132"/>
      <c r="I101" s="132"/>
      <c r="J101" s="132"/>
      <c r="K101" s="155"/>
      <c r="L101" s="141"/>
    </row>
    <row r="102" spans="1:12" ht="12.75">
      <c r="A102" s="101"/>
      <c r="B102" s="133">
        <v>4.7</v>
      </c>
      <c r="C102" s="101"/>
      <c r="D102" s="132"/>
      <c r="E102" s="142" t="s">
        <v>304</v>
      </c>
      <c r="F102" s="132"/>
      <c r="G102" s="132"/>
      <c r="H102" s="132"/>
      <c r="I102" s="132"/>
      <c r="J102" s="154">
        <v>0</v>
      </c>
      <c r="K102" s="101"/>
      <c r="L102" s="141"/>
    </row>
    <row r="103" spans="1:12" ht="12.75">
      <c r="A103" s="101"/>
      <c r="B103" s="133"/>
      <c r="C103" s="101"/>
      <c r="D103" s="132" t="s">
        <v>282</v>
      </c>
      <c r="E103" s="101" t="s">
        <v>305</v>
      </c>
      <c r="F103" s="132"/>
      <c r="G103" s="132"/>
      <c r="H103" s="132"/>
      <c r="I103" s="132"/>
      <c r="J103" s="140">
        <v>0</v>
      </c>
      <c r="K103" s="101"/>
      <c r="L103" s="141"/>
    </row>
    <row r="104" spans="1:12" ht="12.75">
      <c r="A104" s="101"/>
      <c r="B104" s="133"/>
      <c r="C104" s="101"/>
      <c r="D104" s="132" t="s">
        <v>282</v>
      </c>
      <c r="E104" s="101" t="s">
        <v>306</v>
      </c>
      <c r="F104" s="132"/>
      <c r="G104" s="132"/>
      <c r="H104" s="132"/>
      <c r="I104" s="132"/>
      <c r="J104" s="140">
        <v>0</v>
      </c>
      <c r="K104" s="101"/>
      <c r="L104" s="141"/>
    </row>
    <row r="105" spans="1:12" ht="12.75">
      <c r="A105" s="101"/>
      <c r="B105" s="133"/>
      <c r="C105" s="101"/>
      <c r="D105" s="132" t="s">
        <v>282</v>
      </c>
      <c r="E105" s="101" t="s">
        <v>307</v>
      </c>
      <c r="F105" s="132"/>
      <c r="G105" s="132"/>
      <c r="H105" s="132"/>
      <c r="I105" s="132"/>
      <c r="J105" s="140">
        <v>0</v>
      </c>
      <c r="K105" s="101"/>
      <c r="L105" s="141"/>
    </row>
    <row r="106" spans="1:12" ht="12.75">
      <c r="A106" s="101"/>
      <c r="B106" s="133"/>
      <c r="C106" s="101"/>
      <c r="D106" s="132" t="s">
        <v>282</v>
      </c>
      <c r="E106" s="101" t="s">
        <v>308</v>
      </c>
      <c r="F106" s="132"/>
      <c r="G106" s="132"/>
      <c r="H106" s="132"/>
      <c r="I106" s="132"/>
      <c r="J106" s="154">
        <v>0</v>
      </c>
      <c r="K106" s="101"/>
      <c r="L106" s="141"/>
    </row>
    <row r="107" spans="1:12" ht="12.75">
      <c r="A107" s="101"/>
      <c r="B107" s="133"/>
      <c r="C107" s="101"/>
      <c r="D107" s="132" t="s">
        <v>282</v>
      </c>
      <c r="E107" s="101" t="s">
        <v>309</v>
      </c>
      <c r="F107" s="132"/>
      <c r="G107" s="132"/>
      <c r="H107" s="132"/>
      <c r="I107" s="132"/>
      <c r="J107" s="156"/>
      <c r="K107" s="101"/>
      <c r="L107" s="141"/>
    </row>
    <row r="108" spans="1:12" ht="12.75">
      <c r="A108" s="101"/>
      <c r="B108" s="133"/>
      <c r="C108" s="101"/>
      <c r="D108" s="132"/>
      <c r="E108" s="142"/>
      <c r="F108" s="149" t="s">
        <v>310</v>
      </c>
      <c r="G108" s="132"/>
      <c r="H108" s="132"/>
      <c r="I108" s="132"/>
      <c r="J108" s="132"/>
      <c r="K108" s="132"/>
      <c r="L108" s="141"/>
    </row>
    <row r="109" spans="1:12" ht="12.75">
      <c r="A109" s="101"/>
      <c r="B109" s="133"/>
      <c r="C109" s="101"/>
      <c r="D109" s="132"/>
      <c r="E109" s="142"/>
      <c r="F109" s="132"/>
      <c r="G109" s="132"/>
      <c r="H109" s="132"/>
      <c r="I109" s="132"/>
      <c r="J109" s="132"/>
      <c r="K109" s="155"/>
      <c r="L109" s="141"/>
    </row>
    <row r="110" spans="1:12" ht="12.75">
      <c r="A110" s="101"/>
      <c r="B110" s="133"/>
      <c r="C110" s="101"/>
      <c r="D110" s="104">
        <v>5</v>
      </c>
      <c r="E110" s="121" t="s">
        <v>311</v>
      </c>
      <c r="F110" s="132"/>
      <c r="G110" s="132"/>
      <c r="H110" s="132"/>
      <c r="I110" s="132"/>
      <c r="J110" s="132"/>
      <c r="K110" s="140">
        <v>0</v>
      </c>
      <c r="L110" s="141"/>
    </row>
    <row r="111" spans="1:12" ht="12.75">
      <c r="A111" s="101"/>
      <c r="B111" s="133"/>
      <c r="C111" s="101"/>
      <c r="D111" s="104"/>
      <c r="E111" s="121"/>
      <c r="F111" s="132"/>
      <c r="G111" s="132"/>
      <c r="H111" s="132"/>
      <c r="I111" s="132"/>
      <c r="J111" s="155"/>
      <c r="K111" s="101"/>
      <c r="L111" s="141"/>
    </row>
    <row r="112" spans="1:12" ht="12.75">
      <c r="A112" s="101"/>
      <c r="B112" s="133"/>
      <c r="C112" s="101"/>
      <c r="D112" s="104">
        <v>6</v>
      </c>
      <c r="E112" s="121" t="s">
        <v>312</v>
      </c>
      <c r="F112" s="132"/>
      <c r="G112" s="132"/>
      <c r="H112" s="132"/>
      <c r="I112" s="132"/>
      <c r="J112" s="101"/>
      <c r="K112" s="157">
        <v>0</v>
      </c>
      <c r="L112" s="141"/>
    </row>
    <row r="113" spans="1:12" ht="12.75">
      <c r="A113" s="101"/>
      <c r="B113" s="133"/>
      <c r="C113" s="101"/>
      <c r="D113" s="132"/>
      <c r="E113" s="132"/>
      <c r="F113" s="132"/>
      <c r="G113" s="132"/>
      <c r="H113" s="132"/>
      <c r="I113" s="132"/>
      <c r="J113" s="132"/>
      <c r="K113" s="132"/>
      <c r="L113" s="141"/>
    </row>
    <row r="114" spans="1:12" ht="12.75">
      <c r="A114" s="101"/>
      <c r="B114" s="133"/>
      <c r="C114" s="101"/>
      <c r="D114" s="132"/>
      <c r="E114" s="132"/>
      <c r="F114" s="132"/>
      <c r="G114" s="132"/>
      <c r="H114" s="132"/>
      <c r="I114" s="132"/>
      <c r="J114" s="132"/>
      <c r="K114" s="132"/>
      <c r="L114" s="141"/>
    </row>
    <row r="115" spans="1:12" ht="12.75">
      <c r="A115" s="101"/>
      <c r="B115" s="133"/>
      <c r="C115" s="101"/>
      <c r="D115" s="158" t="s">
        <v>226</v>
      </c>
      <c r="E115" s="159" t="s">
        <v>313</v>
      </c>
      <c r="F115" s="101"/>
      <c r="G115" s="101"/>
      <c r="H115" s="120"/>
      <c r="I115" s="101"/>
      <c r="J115" s="120"/>
      <c r="K115" s="137">
        <f>K124</f>
        <v>277295357</v>
      </c>
      <c r="L115" s="102"/>
    </row>
    <row r="116" spans="1:12" ht="12.75">
      <c r="A116" s="101"/>
      <c r="B116" s="133"/>
      <c r="C116" s="101"/>
      <c r="D116" s="120"/>
      <c r="E116" s="101"/>
      <c r="F116" s="101"/>
      <c r="G116" s="101"/>
      <c r="H116" s="120"/>
      <c r="I116" s="101"/>
      <c r="J116" s="120"/>
      <c r="K116" s="102"/>
      <c r="L116" s="101"/>
    </row>
    <row r="117" spans="1:12" ht="12.75">
      <c r="A117" s="101"/>
      <c r="B117" s="133"/>
      <c r="C117" s="101"/>
      <c r="D117" s="158">
        <v>7</v>
      </c>
      <c r="E117" s="159" t="s">
        <v>314</v>
      </c>
      <c r="F117" s="101"/>
      <c r="G117" s="101"/>
      <c r="H117" s="120"/>
      <c r="I117" s="101"/>
      <c r="J117" s="120"/>
      <c r="K117" s="157">
        <v>0</v>
      </c>
      <c r="L117" s="101"/>
    </row>
    <row r="118" spans="1:12" ht="12.75">
      <c r="A118" s="101"/>
      <c r="B118" s="138">
        <v>7.1</v>
      </c>
      <c r="C118" s="101"/>
      <c r="D118" s="132"/>
      <c r="E118" s="142" t="s">
        <v>315</v>
      </c>
      <c r="F118" s="101"/>
      <c r="G118" s="101"/>
      <c r="H118" s="120"/>
      <c r="I118" s="101"/>
      <c r="J118" s="120"/>
      <c r="K118" s="160"/>
      <c r="L118" s="101"/>
    </row>
    <row r="119" spans="1:12" ht="12.75">
      <c r="A119" s="101"/>
      <c r="B119" s="142">
        <v>7.2</v>
      </c>
      <c r="C119" s="101"/>
      <c r="D119" s="161"/>
      <c r="E119" s="142" t="s">
        <v>316</v>
      </c>
      <c r="F119" s="101"/>
      <c r="G119" s="101"/>
      <c r="H119" s="120"/>
      <c r="I119" s="101"/>
      <c r="J119" s="120"/>
      <c r="K119" s="160"/>
      <c r="L119" s="101"/>
    </row>
    <row r="120" spans="1:12" ht="12.75">
      <c r="A120" s="101"/>
      <c r="B120" s="138">
        <v>7.3</v>
      </c>
      <c r="C120" s="101"/>
      <c r="D120" s="161"/>
      <c r="E120" s="142" t="s">
        <v>317</v>
      </c>
      <c r="F120" s="101"/>
      <c r="G120" s="101"/>
      <c r="H120" s="120"/>
      <c r="I120" s="101"/>
      <c r="J120" s="120"/>
      <c r="K120" s="160"/>
      <c r="L120" s="101"/>
    </row>
    <row r="121" spans="1:12" ht="12.75">
      <c r="A121" s="101"/>
      <c r="B121" s="138">
        <v>7.5</v>
      </c>
      <c r="C121" s="101"/>
      <c r="D121" s="161"/>
      <c r="E121" s="142" t="s">
        <v>318</v>
      </c>
      <c r="F121" s="101"/>
      <c r="G121" s="101"/>
      <c r="H121" s="120"/>
      <c r="I121" s="101"/>
      <c r="J121" s="120"/>
      <c r="K121" s="102"/>
      <c r="L121" s="101"/>
    </row>
    <row r="122" spans="1:12" ht="12.75">
      <c r="A122" s="101"/>
      <c r="B122" s="138"/>
      <c r="C122" s="101"/>
      <c r="D122" s="161"/>
      <c r="E122" s="162" t="s">
        <v>319</v>
      </c>
      <c r="F122" s="101"/>
      <c r="G122" s="101"/>
      <c r="H122" s="120"/>
      <c r="I122" s="101"/>
      <c r="J122" s="120"/>
      <c r="K122" s="102"/>
      <c r="L122" s="101"/>
    </row>
    <row r="123" spans="1:12" ht="12.75">
      <c r="A123" s="101"/>
      <c r="B123" s="163"/>
      <c r="C123" s="101"/>
      <c r="D123" s="161"/>
      <c r="E123" s="164"/>
      <c r="F123" s="101"/>
      <c r="G123" s="101"/>
      <c r="H123" s="120"/>
      <c r="I123" s="101"/>
      <c r="J123" s="120"/>
      <c r="K123" s="102"/>
      <c r="L123" s="101"/>
    </row>
    <row r="124" spans="1:12" ht="12.75">
      <c r="A124" s="101"/>
      <c r="B124" s="163"/>
      <c r="C124" s="101"/>
      <c r="D124" s="161">
        <v>8</v>
      </c>
      <c r="E124" s="164" t="s">
        <v>320</v>
      </c>
      <c r="F124" s="101"/>
      <c r="G124" s="101"/>
      <c r="H124" s="101"/>
      <c r="I124" s="101"/>
      <c r="J124" s="120"/>
      <c r="K124" s="165">
        <f>SUM(K125:K127)</f>
        <v>277295357</v>
      </c>
      <c r="L124" s="101"/>
    </row>
    <row r="125" spans="1:12" ht="12.75">
      <c r="A125" s="101"/>
      <c r="B125" s="138">
        <v>8.1</v>
      </c>
      <c r="C125" s="101"/>
      <c r="D125" s="161"/>
      <c r="E125" s="142" t="s">
        <v>321</v>
      </c>
      <c r="F125" s="101"/>
      <c r="G125" s="101"/>
      <c r="H125" s="101"/>
      <c r="I125" s="101"/>
      <c r="J125" s="120"/>
      <c r="K125" s="102">
        <f>'1-Pasqyra e Pozicioni Financiar'!B44</f>
        <v>272176500</v>
      </c>
      <c r="L125" s="101"/>
    </row>
    <row r="126" spans="1:12" ht="12.75">
      <c r="A126" s="101"/>
      <c r="B126" s="142">
        <v>8.1999999999999993</v>
      </c>
      <c r="C126" s="101"/>
      <c r="D126" s="161"/>
      <c r="E126" s="142" t="s">
        <v>126</v>
      </c>
      <c r="F126" s="101"/>
      <c r="G126" s="101"/>
      <c r="H126" s="101"/>
      <c r="I126" s="101"/>
      <c r="J126" s="120"/>
      <c r="K126" s="102">
        <f>'1-Pasqyra e Pozicioni Financiar'!B45</f>
        <v>5118857</v>
      </c>
      <c r="L126" s="101"/>
    </row>
    <row r="127" spans="1:12" ht="12.75">
      <c r="A127" s="101"/>
      <c r="B127" s="138">
        <v>8.3000000000000007</v>
      </c>
      <c r="C127" s="101"/>
      <c r="D127" s="161"/>
      <c r="E127" s="142" t="s">
        <v>322</v>
      </c>
      <c r="F127" s="101"/>
      <c r="G127" s="101"/>
      <c r="H127" s="101"/>
      <c r="I127" s="101"/>
      <c r="J127" s="120"/>
      <c r="K127" s="102"/>
      <c r="L127" s="101"/>
    </row>
    <row r="128" spans="1:12" ht="12.75">
      <c r="A128" s="101"/>
      <c r="B128" s="142">
        <v>8.4</v>
      </c>
      <c r="C128" s="101"/>
      <c r="D128" s="161"/>
      <c r="E128" s="142" t="s">
        <v>323</v>
      </c>
      <c r="F128" s="101"/>
      <c r="G128" s="101"/>
      <c r="H128" s="101"/>
      <c r="I128" s="101"/>
      <c r="J128" s="120"/>
      <c r="K128" s="102"/>
      <c r="L128" s="101"/>
    </row>
    <row r="129" spans="1:12" ht="12.75">
      <c r="A129" s="101"/>
      <c r="B129" s="133"/>
      <c r="C129" s="101"/>
      <c r="D129" s="120"/>
      <c r="E129" s="101"/>
      <c r="F129" s="101"/>
      <c r="G129" s="101"/>
      <c r="H129" s="101"/>
      <c r="I129" s="101"/>
      <c r="J129" s="101"/>
      <c r="K129" s="102"/>
      <c r="L129" s="101"/>
    </row>
    <row r="130" spans="1:12" ht="12.75">
      <c r="A130" s="101"/>
      <c r="B130" s="133"/>
      <c r="C130" s="101"/>
      <c r="D130" s="120"/>
      <c r="E130" s="164"/>
      <c r="F130" s="164"/>
      <c r="G130" s="164"/>
      <c r="H130" s="137"/>
      <c r="I130" s="164"/>
      <c r="J130" s="120"/>
      <c r="K130" s="164"/>
      <c r="L130" s="101"/>
    </row>
    <row r="131" spans="1:12" ht="12.75">
      <c r="A131" s="101"/>
      <c r="B131" s="133"/>
      <c r="C131" s="101"/>
      <c r="D131" s="120"/>
      <c r="E131" s="101" t="s">
        <v>324</v>
      </c>
      <c r="F131" s="122"/>
      <c r="G131" s="164"/>
      <c r="H131" s="164"/>
      <c r="I131" s="164"/>
      <c r="J131" s="120"/>
      <c r="K131" s="127"/>
      <c r="L131" s="101"/>
    </row>
    <row r="132" spans="1:12" ht="12.75">
      <c r="A132" s="101"/>
      <c r="B132" s="133"/>
      <c r="C132" s="101"/>
      <c r="D132" s="120"/>
      <c r="E132" s="101" t="s">
        <v>325</v>
      </c>
      <c r="F132" s="122"/>
      <c r="G132" s="164"/>
      <c r="H132" s="164"/>
      <c r="I132" s="164"/>
      <c r="J132" s="120"/>
      <c r="K132" s="166">
        <f>K124</f>
        <v>277295357</v>
      </c>
      <c r="L132" s="101"/>
    </row>
    <row r="133" spans="1:12" ht="12.75">
      <c r="A133" s="101"/>
      <c r="B133" s="133"/>
      <c r="C133" s="101"/>
      <c r="D133" s="120"/>
      <c r="E133" s="164"/>
      <c r="F133" s="149" t="s">
        <v>326</v>
      </c>
      <c r="G133" s="164"/>
      <c r="H133" s="164"/>
      <c r="I133" s="164"/>
      <c r="J133" s="120"/>
      <c r="K133" s="164"/>
      <c r="L133" s="101"/>
    </row>
    <row r="134" spans="1:12" ht="12.75">
      <c r="A134" s="101"/>
      <c r="B134" s="133"/>
      <c r="C134" s="101"/>
      <c r="D134" s="120"/>
      <c r="E134" s="164"/>
      <c r="F134" s="122"/>
      <c r="G134" s="164"/>
      <c r="H134" s="164"/>
      <c r="I134" s="164"/>
      <c r="J134" s="120"/>
      <c r="K134" s="164"/>
      <c r="L134" s="101"/>
    </row>
    <row r="135" spans="1:12" ht="12.75">
      <c r="A135" s="101"/>
      <c r="B135" s="133"/>
      <c r="C135" s="101"/>
      <c r="D135" s="161">
        <v>9</v>
      </c>
      <c r="E135" s="164" t="s">
        <v>327</v>
      </c>
      <c r="F135" s="101"/>
      <c r="G135" s="101"/>
      <c r="H135" s="101"/>
      <c r="I135" s="101"/>
      <c r="J135" s="101"/>
      <c r="K135" s="157">
        <v>0</v>
      </c>
      <c r="L135" s="101"/>
    </row>
    <row r="136" spans="1:12" ht="12.75">
      <c r="A136" s="101"/>
      <c r="B136" s="133"/>
      <c r="C136" s="101"/>
      <c r="D136" s="161"/>
      <c r="E136" s="164"/>
      <c r="F136" s="101"/>
      <c r="G136" s="101"/>
      <c r="H136" s="101"/>
      <c r="I136" s="101"/>
      <c r="J136" s="101"/>
      <c r="K136" s="167"/>
      <c r="L136" s="101"/>
    </row>
    <row r="137" spans="1:12" ht="12.75">
      <c r="A137" s="101"/>
      <c r="B137" s="133"/>
      <c r="C137" s="101"/>
      <c r="D137" s="161">
        <v>10</v>
      </c>
      <c r="E137" s="164" t="s">
        <v>328</v>
      </c>
      <c r="F137" s="101"/>
      <c r="G137" s="101"/>
      <c r="H137" s="101"/>
      <c r="I137" s="101"/>
      <c r="J137" s="101"/>
      <c r="K137" s="157">
        <v>0</v>
      </c>
      <c r="L137" s="101"/>
    </row>
    <row r="138" spans="1:12" ht="12.75">
      <c r="A138" s="101"/>
      <c r="B138" s="133"/>
      <c r="C138" s="101"/>
      <c r="D138" s="161"/>
      <c r="E138" s="164"/>
      <c r="F138" s="101"/>
      <c r="G138" s="101"/>
      <c r="H138" s="101"/>
      <c r="I138" s="101"/>
      <c r="J138" s="101"/>
      <c r="K138" s="167"/>
      <c r="L138" s="101"/>
    </row>
    <row r="139" spans="1:12" ht="12.75">
      <c r="A139" s="101"/>
      <c r="B139" s="133"/>
      <c r="C139" s="101"/>
      <c r="D139" s="161">
        <v>11</v>
      </c>
      <c r="E139" s="164" t="s">
        <v>329</v>
      </c>
      <c r="F139" s="101"/>
      <c r="G139" s="101"/>
      <c r="H139" s="101"/>
      <c r="I139" s="101"/>
      <c r="J139" s="101"/>
      <c r="K139" s="168"/>
      <c r="L139" s="101"/>
    </row>
    <row r="140" spans="1:12" ht="12.75">
      <c r="A140" s="101"/>
      <c r="B140" s="133"/>
      <c r="C140" s="101"/>
      <c r="D140" s="161"/>
      <c r="E140" s="164"/>
      <c r="F140" s="101"/>
      <c r="G140" s="101"/>
      <c r="H140" s="101"/>
      <c r="I140" s="101"/>
      <c r="J140" s="101"/>
      <c r="K140" s="169"/>
      <c r="L140" s="101"/>
    </row>
    <row r="141" spans="1:12" ht="12.75">
      <c r="A141" s="101"/>
      <c r="B141" s="133"/>
      <c r="C141" s="101"/>
      <c r="D141" s="161">
        <v>12</v>
      </c>
      <c r="E141" s="164" t="s">
        <v>330</v>
      </c>
      <c r="F141" s="101"/>
      <c r="G141" s="101"/>
      <c r="H141" s="101"/>
      <c r="I141" s="101"/>
      <c r="J141" s="101"/>
      <c r="K141" s="157">
        <f>K132+K92+K86+K73+K65</f>
        <v>806079482.40999997</v>
      </c>
      <c r="L141" s="101"/>
    </row>
    <row r="142" spans="1:12" ht="12.75">
      <c r="A142" s="101"/>
      <c r="B142" s="133"/>
      <c r="C142" s="101"/>
      <c r="D142" s="161"/>
      <c r="E142" s="164"/>
      <c r="F142" s="101"/>
      <c r="G142" s="101"/>
      <c r="H142" s="101"/>
      <c r="I142" s="101"/>
      <c r="J142" s="101"/>
      <c r="K142" s="164"/>
      <c r="L142" s="101"/>
    </row>
    <row r="143" spans="1:12" ht="12.75">
      <c r="A143" s="101"/>
      <c r="B143" s="133"/>
      <c r="C143" s="101"/>
      <c r="D143" s="161"/>
      <c r="E143" s="164"/>
      <c r="F143" s="270" t="s">
        <v>331</v>
      </c>
      <c r="G143" s="270"/>
      <c r="H143" s="270"/>
      <c r="I143" s="101"/>
      <c r="J143" s="101"/>
      <c r="K143" s="137"/>
      <c r="L143" s="101"/>
    </row>
    <row r="144" spans="1:12" ht="12.75">
      <c r="A144" s="101"/>
      <c r="B144" s="133"/>
      <c r="C144" s="101"/>
      <c r="D144" s="161"/>
      <c r="E144" s="164"/>
      <c r="F144" s="101"/>
      <c r="G144" s="101"/>
      <c r="H144" s="101"/>
      <c r="I144" s="101"/>
      <c r="J144" s="101"/>
      <c r="K144" s="164"/>
      <c r="L144" s="101"/>
    </row>
    <row r="145" spans="1:13" ht="12.75">
      <c r="A145" s="101"/>
      <c r="B145" s="133"/>
      <c r="C145" s="101"/>
      <c r="D145" s="161"/>
      <c r="E145" s="164"/>
      <c r="F145" s="101"/>
      <c r="G145" s="101"/>
      <c r="H145" s="101"/>
      <c r="I145" s="101"/>
      <c r="J145" s="101"/>
      <c r="K145" s="164"/>
      <c r="L145" s="101"/>
    </row>
    <row r="146" spans="1:13" ht="12.75">
      <c r="A146" s="101"/>
      <c r="B146" s="133"/>
      <c r="C146" s="101"/>
      <c r="D146" s="161"/>
      <c r="E146" s="164"/>
      <c r="F146" s="101"/>
      <c r="G146" s="101"/>
      <c r="H146" s="101"/>
      <c r="I146" s="101"/>
      <c r="J146" s="101"/>
      <c r="K146" s="164"/>
      <c r="L146" s="101"/>
    </row>
    <row r="147" spans="1:13" ht="12.75">
      <c r="A147" s="101"/>
      <c r="B147" s="133"/>
      <c r="C147" s="101"/>
      <c r="D147" s="161"/>
      <c r="E147" s="164"/>
      <c r="F147" s="101"/>
      <c r="G147" s="101"/>
      <c r="H147" s="101"/>
      <c r="I147" s="101"/>
      <c r="J147" s="101"/>
      <c r="K147" s="164"/>
      <c r="L147" s="101"/>
    </row>
    <row r="148" spans="1:13" ht="12.75">
      <c r="A148" s="101"/>
      <c r="B148" s="133"/>
      <c r="C148" s="101"/>
      <c r="D148" s="161"/>
      <c r="E148" s="164"/>
      <c r="F148" s="101"/>
      <c r="G148" s="101"/>
      <c r="H148" s="101"/>
      <c r="I148" s="101"/>
      <c r="J148" s="101"/>
      <c r="K148" s="164"/>
      <c r="L148" s="101"/>
    </row>
    <row r="149" spans="1:13" ht="12.75">
      <c r="A149" s="101"/>
      <c r="B149" s="133"/>
      <c r="C149" s="101"/>
      <c r="D149" s="158" t="s">
        <v>228</v>
      </c>
      <c r="E149" s="122" t="s">
        <v>332</v>
      </c>
      <c r="F149" s="136"/>
      <c r="G149" s="101"/>
      <c r="H149" s="101"/>
      <c r="I149" s="101"/>
      <c r="J149" s="120"/>
      <c r="K149" s="137"/>
      <c r="L149" s="102"/>
      <c r="M149" s="170"/>
    </row>
    <row r="150" spans="1:13" ht="12.75">
      <c r="A150" s="101"/>
      <c r="B150" s="133"/>
      <c r="C150" s="101"/>
      <c r="D150" s="158"/>
      <c r="E150" s="122"/>
      <c r="F150" s="136"/>
      <c r="G150" s="101"/>
      <c r="H150" s="101"/>
      <c r="I150" s="101"/>
      <c r="J150" s="120"/>
      <c r="K150" s="164"/>
      <c r="L150" s="101"/>
    </row>
    <row r="151" spans="1:13" ht="12.75">
      <c r="A151" s="101"/>
      <c r="B151" s="133"/>
      <c r="C151" s="101"/>
      <c r="D151" s="104">
        <v>13</v>
      </c>
      <c r="E151" s="121" t="s">
        <v>333</v>
      </c>
      <c r="F151" s="136"/>
      <c r="G151" s="101"/>
      <c r="H151" s="101"/>
      <c r="I151" s="101"/>
      <c r="J151" s="120"/>
      <c r="K151" s="137">
        <f>K156+K154+K153</f>
        <v>99522419.289999992</v>
      </c>
      <c r="L151" s="102"/>
    </row>
    <row r="152" spans="1:13" ht="12.75">
      <c r="A152" s="101"/>
      <c r="B152" s="143" t="s">
        <v>334</v>
      </c>
      <c r="C152" s="101"/>
      <c r="D152" s="161"/>
      <c r="E152" s="142" t="s">
        <v>133</v>
      </c>
      <c r="F152" s="136"/>
      <c r="G152" s="101"/>
      <c r="H152" s="101"/>
      <c r="I152" s="101"/>
      <c r="J152" s="120"/>
      <c r="K152" s="171"/>
      <c r="L152" s="101"/>
    </row>
    <row r="153" spans="1:13" ht="12.75">
      <c r="A153" s="101"/>
      <c r="B153" s="124" t="s">
        <v>335</v>
      </c>
      <c r="C153" s="101"/>
      <c r="D153" s="161"/>
      <c r="E153" s="142" t="s">
        <v>336</v>
      </c>
      <c r="F153" s="136"/>
      <c r="G153" s="101"/>
      <c r="H153" s="101"/>
      <c r="I153" s="101"/>
      <c r="J153" s="120"/>
      <c r="K153" s="171"/>
      <c r="L153" s="101"/>
    </row>
    <row r="154" spans="1:13" ht="12.75">
      <c r="A154" s="101"/>
      <c r="B154" s="143" t="s">
        <v>337</v>
      </c>
      <c r="C154" s="101"/>
      <c r="D154" s="161"/>
      <c r="E154" s="142" t="s">
        <v>338</v>
      </c>
      <c r="F154" s="136"/>
      <c r="G154" s="101"/>
      <c r="H154" s="101"/>
      <c r="I154" s="101"/>
      <c r="J154" s="120"/>
      <c r="K154" s="165">
        <f>'1-Pasqyra e Pozicioni Financiar'!B64</f>
        <v>19237476.149999999</v>
      </c>
      <c r="L154" s="101"/>
    </row>
    <row r="155" spans="1:13" ht="12.75">
      <c r="A155" s="101"/>
      <c r="B155" s="143"/>
      <c r="C155" s="101"/>
      <c r="D155" s="132" t="s">
        <v>282</v>
      </c>
      <c r="E155" s="101" t="s">
        <v>339</v>
      </c>
      <c r="F155" s="136"/>
      <c r="G155" s="101"/>
      <c r="H155" s="101"/>
      <c r="I155" s="101"/>
      <c r="J155" s="120"/>
      <c r="K155" s="164"/>
      <c r="L155" s="101"/>
    </row>
    <row r="156" spans="1:13" ht="12.75">
      <c r="A156" s="101"/>
      <c r="B156" s="124" t="s">
        <v>340</v>
      </c>
      <c r="C156" s="101"/>
      <c r="D156" s="161"/>
      <c r="E156" s="142" t="s">
        <v>341</v>
      </c>
      <c r="F156" s="142"/>
      <c r="G156" s="172"/>
      <c r="H156" s="172"/>
      <c r="I156" s="172"/>
      <c r="J156" s="173"/>
      <c r="K156" s="174">
        <f>'1-Pasqyra e Pozicioni Financiar'!B65</f>
        <v>80284943.140000001</v>
      </c>
      <c r="L156" s="101"/>
    </row>
    <row r="157" spans="1:13" ht="12.75">
      <c r="A157" s="101"/>
      <c r="B157" s="124"/>
      <c r="C157" s="101"/>
      <c r="D157" s="132" t="s">
        <v>282</v>
      </c>
      <c r="E157" s="101" t="s">
        <v>342</v>
      </c>
      <c r="F157" s="136"/>
      <c r="G157" s="101"/>
      <c r="H157" s="101"/>
      <c r="I157" s="101"/>
      <c r="J157" s="175">
        <f>'1-Pasqyra e Pozicioni Financiar'!B65</f>
        <v>80284943.140000001</v>
      </c>
      <c r="K157" s="101"/>
      <c r="L157" s="101"/>
    </row>
    <row r="158" spans="1:13" ht="12.75">
      <c r="A158" s="101"/>
      <c r="B158" s="124"/>
      <c r="C158" s="101"/>
      <c r="D158" s="132"/>
      <c r="E158" s="101"/>
      <c r="F158" s="149" t="s">
        <v>326</v>
      </c>
      <c r="G158" s="172"/>
      <c r="H158" s="101"/>
      <c r="I158" s="101"/>
      <c r="J158" s="120"/>
      <c r="K158" s="164"/>
      <c r="L158" s="101"/>
    </row>
    <row r="159" spans="1:13" ht="12.75">
      <c r="A159" s="101"/>
      <c r="B159" s="124"/>
      <c r="C159" s="101"/>
      <c r="D159" s="161"/>
      <c r="E159" s="142"/>
      <c r="F159" s="136"/>
      <c r="G159" s="101"/>
      <c r="H159" s="101"/>
      <c r="I159" s="101"/>
      <c r="J159" s="120"/>
      <c r="K159" s="164"/>
      <c r="L159" s="101"/>
    </row>
    <row r="160" spans="1:13" ht="12.75">
      <c r="A160" s="101"/>
      <c r="B160" s="143" t="s">
        <v>343</v>
      </c>
      <c r="C160" s="101"/>
      <c r="D160" s="101"/>
      <c r="E160" s="142" t="s">
        <v>344</v>
      </c>
      <c r="F160" s="136"/>
      <c r="G160" s="101"/>
      <c r="H160" s="101"/>
      <c r="I160" s="101"/>
      <c r="J160" s="120"/>
      <c r="K160" s="168">
        <v>0</v>
      </c>
      <c r="L160" s="101"/>
    </row>
    <row r="161" spans="1:12" ht="12.75">
      <c r="A161" s="101"/>
      <c r="B161" s="124" t="s">
        <v>345</v>
      </c>
      <c r="C161" s="101"/>
      <c r="D161" s="101"/>
      <c r="E161" s="142" t="s">
        <v>346</v>
      </c>
      <c r="F161" s="136"/>
      <c r="G161" s="101"/>
      <c r="H161" s="101"/>
      <c r="I161" s="101"/>
      <c r="J161" s="120"/>
      <c r="K161" s="168">
        <v>0</v>
      </c>
      <c r="L161" s="101"/>
    </row>
    <row r="162" spans="1:12" ht="12.75">
      <c r="A162" s="101"/>
      <c r="B162" s="143" t="s">
        <v>347</v>
      </c>
      <c r="C162" s="101"/>
      <c r="D162" s="101"/>
      <c r="E162" s="142" t="s">
        <v>348</v>
      </c>
      <c r="F162" s="136"/>
      <c r="G162" s="101"/>
      <c r="H162" s="101"/>
      <c r="I162" s="101"/>
      <c r="J162" s="120"/>
      <c r="K162" s="168">
        <v>0</v>
      </c>
      <c r="L162" s="101"/>
    </row>
    <row r="163" spans="1:12" ht="13.5">
      <c r="A163" s="101"/>
      <c r="B163" s="124" t="s">
        <v>349</v>
      </c>
      <c r="C163" s="101"/>
      <c r="D163" s="101"/>
      <c r="E163" s="142" t="s">
        <v>350</v>
      </c>
      <c r="F163" s="136"/>
      <c r="G163" s="101"/>
      <c r="H163" s="101"/>
      <c r="I163" s="101"/>
      <c r="J163" s="120"/>
      <c r="K163" s="176">
        <f>J164+J166</f>
        <v>2238098</v>
      </c>
      <c r="L163" s="101"/>
    </row>
    <row r="164" spans="1:12" ht="12.75">
      <c r="A164" s="101"/>
      <c r="B164" s="124"/>
      <c r="C164" s="101"/>
      <c r="D164" s="132" t="s">
        <v>282</v>
      </c>
      <c r="E164" s="101" t="s">
        <v>351</v>
      </c>
      <c r="F164" s="136"/>
      <c r="G164" s="101"/>
      <c r="H164" s="101"/>
      <c r="I164" s="101"/>
      <c r="J164" s="175">
        <f>'1-Pasqyra e Pozicioni Financiar'!B69</f>
        <v>1508514</v>
      </c>
      <c r="K164" s="101"/>
      <c r="L164" s="101"/>
    </row>
    <row r="165" spans="1:12" ht="12.75">
      <c r="A165" s="101"/>
      <c r="B165" s="124"/>
      <c r="C165" s="101"/>
      <c r="D165" s="132" t="s">
        <v>282</v>
      </c>
      <c r="E165" s="101" t="s">
        <v>352</v>
      </c>
      <c r="F165" s="136"/>
      <c r="G165" s="101"/>
      <c r="H165" s="101"/>
      <c r="I165" s="101"/>
      <c r="J165" s="175"/>
      <c r="K165" s="101"/>
      <c r="L165" s="101"/>
    </row>
    <row r="166" spans="1:12" ht="12.75">
      <c r="A166" s="101"/>
      <c r="B166" s="124"/>
      <c r="C166" s="101"/>
      <c r="D166" s="132" t="s">
        <v>282</v>
      </c>
      <c r="E166" s="101" t="s">
        <v>353</v>
      </c>
      <c r="F166" s="136"/>
      <c r="G166" s="101"/>
      <c r="H166" s="101"/>
      <c r="I166" s="101"/>
      <c r="J166" s="177">
        <f>'1-Pasqyra e Pozicioni Financiar'!B70</f>
        <v>729584</v>
      </c>
      <c r="K166" s="101"/>
      <c r="L166" s="101"/>
    </row>
    <row r="167" spans="1:12" ht="12.75">
      <c r="A167" s="101"/>
      <c r="B167" s="124"/>
      <c r="C167" s="101"/>
      <c r="D167" s="132" t="s">
        <v>282</v>
      </c>
      <c r="E167" s="101" t="s">
        <v>354</v>
      </c>
      <c r="F167" s="136"/>
      <c r="G167" s="101"/>
      <c r="H167" s="101"/>
      <c r="I167" s="101"/>
      <c r="J167" s="171"/>
      <c r="K167" s="101"/>
      <c r="L167" s="101"/>
    </row>
    <row r="168" spans="1:12" ht="12.75">
      <c r="A168" s="101"/>
      <c r="B168" s="124"/>
      <c r="C168" s="101"/>
      <c r="D168" s="132" t="s">
        <v>282</v>
      </c>
      <c r="E168" s="101" t="s">
        <v>355</v>
      </c>
      <c r="F168" s="136"/>
      <c r="G168" s="101"/>
      <c r="H168" s="101"/>
      <c r="I168" s="101"/>
      <c r="J168" s="264">
        <f>'1-Pasqyra e Pozicioni Financiar'!B71</f>
        <v>65254114.130000003</v>
      </c>
      <c r="K168" s="101"/>
      <c r="L168" s="101"/>
    </row>
    <row r="169" spans="1:12" ht="13.5">
      <c r="A169" s="101"/>
      <c r="B169" s="143" t="s">
        <v>356</v>
      </c>
      <c r="C169" s="101"/>
      <c r="D169" s="101"/>
      <c r="E169" s="142" t="s">
        <v>357</v>
      </c>
      <c r="F169" s="136"/>
      <c r="G169" s="101"/>
      <c r="H169" s="101"/>
      <c r="I169" s="101"/>
      <c r="J169" s="120"/>
      <c r="K169" s="178"/>
      <c r="L169" s="101"/>
    </row>
    <row r="170" spans="1:12" ht="12.75">
      <c r="A170" s="101"/>
      <c r="B170" s="143"/>
      <c r="C170" s="101"/>
      <c r="D170" s="132" t="s">
        <v>282</v>
      </c>
      <c r="E170" s="101" t="s">
        <v>358</v>
      </c>
      <c r="F170" s="136"/>
      <c r="G170" s="101"/>
      <c r="H170" s="101"/>
      <c r="I170" s="101"/>
      <c r="J170" s="179"/>
      <c r="K170" s="101"/>
      <c r="L170" s="101"/>
    </row>
    <row r="171" spans="1:12" ht="13.5">
      <c r="A171" s="101"/>
      <c r="B171" s="143"/>
      <c r="C171" s="101"/>
      <c r="D171" s="180" t="s">
        <v>282</v>
      </c>
      <c r="E171" s="172" t="s">
        <v>359</v>
      </c>
      <c r="F171" s="150"/>
      <c r="G171" s="172"/>
      <c r="H171" s="172"/>
      <c r="I171" s="172"/>
      <c r="J171" s="181"/>
      <c r="K171" s="101"/>
      <c r="L171" s="101"/>
    </row>
    <row r="172" spans="1:12" ht="13.5">
      <c r="A172" s="101"/>
      <c r="B172" s="143"/>
      <c r="C172" s="101"/>
      <c r="D172" s="180" t="s">
        <v>282</v>
      </c>
      <c r="E172" s="172" t="s">
        <v>360</v>
      </c>
      <c r="F172" s="150"/>
      <c r="G172" s="172"/>
      <c r="H172" s="172"/>
      <c r="I172" s="172"/>
      <c r="J172" s="181"/>
      <c r="K172" s="101"/>
      <c r="L172" s="101"/>
    </row>
    <row r="173" spans="1:12" ht="12.75">
      <c r="A173" s="101"/>
      <c r="B173" s="143"/>
      <c r="C173" s="101"/>
      <c r="D173" s="132"/>
      <c r="E173" s="101" t="s">
        <v>361</v>
      </c>
      <c r="F173" s="136"/>
      <c r="G173" s="101"/>
      <c r="H173" s="101"/>
      <c r="I173" s="101"/>
      <c r="J173" s="182"/>
      <c r="K173" s="101"/>
      <c r="L173" s="101"/>
    </row>
    <row r="174" spans="1:12" ht="13.5">
      <c r="A174" s="101"/>
      <c r="B174" s="143"/>
      <c r="C174" s="101"/>
      <c r="D174" s="180" t="s">
        <v>282</v>
      </c>
      <c r="E174" s="172" t="s">
        <v>362</v>
      </c>
      <c r="F174" s="150"/>
      <c r="G174" s="172"/>
      <c r="H174" s="172"/>
      <c r="I174" s="172"/>
      <c r="J174" s="183"/>
      <c r="K174" s="101"/>
      <c r="L174" s="101"/>
    </row>
    <row r="175" spans="1:12" ht="12.75">
      <c r="A175" s="101"/>
      <c r="B175" s="143"/>
      <c r="C175" s="101"/>
      <c r="D175" s="132" t="s">
        <v>282</v>
      </c>
      <c r="E175" s="101" t="s">
        <v>363</v>
      </c>
      <c r="F175" s="136"/>
      <c r="G175" s="101"/>
      <c r="H175" s="101"/>
      <c r="I175" s="184"/>
      <c r="J175" s="185"/>
      <c r="K175" s="164"/>
      <c r="L175" s="101"/>
    </row>
    <row r="176" spans="1:12" ht="12.75">
      <c r="A176" s="101"/>
      <c r="B176" s="143"/>
      <c r="C176" s="101"/>
      <c r="D176" s="132" t="s">
        <v>282</v>
      </c>
      <c r="E176" s="101" t="s">
        <v>364</v>
      </c>
      <c r="F176" s="136"/>
      <c r="G176" s="101"/>
      <c r="H176" s="101"/>
      <c r="I176" s="186"/>
      <c r="J176" s="185"/>
      <c r="K176" s="164"/>
      <c r="L176" s="101"/>
    </row>
    <row r="177" spans="1:12" ht="12.75">
      <c r="A177" s="101"/>
      <c r="B177" s="143"/>
      <c r="C177" s="101"/>
      <c r="D177" s="132" t="s">
        <v>282</v>
      </c>
      <c r="E177" s="101" t="s">
        <v>365</v>
      </c>
      <c r="F177" s="136"/>
      <c r="G177" s="101"/>
      <c r="H177" s="101"/>
      <c r="I177" s="186"/>
      <c r="J177" s="185"/>
      <c r="K177" s="164"/>
      <c r="L177" s="101"/>
    </row>
    <row r="178" spans="1:12" ht="12.75">
      <c r="A178" s="101"/>
      <c r="B178" s="143"/>
      <c r="C178" s="101"/>
      <c r="D178" s="132" t="s">
        <v>282</v>
      </c>
      <c r="E178" s="101" t="s">
        <v>366</v>
      </c>
      <c r="F178" s="136"/>
      <c r="G178" s="101"/>
      <c r="H178" s="101"/>
      <c r="I178" s="186"/>
      <c r="J178" s="185"/>
      <c r="K178" s="164"/>
      <c r="L178" s="101"/>
    </row>
    <row r="179" spans="1:12" ht="12.75">
      <c r="A179" s="101"/>
      <c r="B179" s="143"/>
      <c r="C179" s="101"/>
      <c r="D179" s="132" t="s">
        <v>282</v>
      </c>
      <c r="E179" s="101" t="s">
        <v>367</v>
      </c>
      <c r="F179" s="136"/>
      <c r="G179" s="101"/>
      <c r="H179" s="101"/>
      <c r="I179" s="186"/>
      <c r="J179" s="185"/>
      <c r="K179" s="164"/>
      <c r="L179" s="101"/>
    </row>
    <row r="180" spans="1:12" ht="12.75">
      <c r="A180" s="101"/>
      <c r="B180" s="143"/>
      <c r="C180" s="101"/>
      <c r="D180" s="132" t="s">
        <v>282</v>
      </c>
      <c r="E180" s="101" t="s">
        <v>368</v>
      </c>
      <c r="F180" s="136"/>
      <c r="G180" s="101"/>
      <c r="H180" s="101"/>
      <c r="I180" s="186"/>
      <c r="J180" s="185"/>
      <c r="K180" s="164"/>
      <c r="L180" s="101"/>
    </row>
    <row r="181" spans="1:12" ht="13.5">
      <c r="A181" s="101"/>
      <c r="B181" s="143"/>
      <c r="C181" s="101"/>
      <c r="D181" s="132"/>
      <c r="E181" s="187" t="s">
        <v>369</v>
      </c>
      <c r="F181" s="188"/>
      <c r="G181" s="187"/>
      <c r="H181" s="187"/>
      <c r="I181" s="189">
        <v>0</v>
      </c>
      <c r="J181" s="185"/>
      <c r="K181" s="164"/>
      <c r="L181" s="101"/>
    </row>
    <row r="182" spans="1:12" ht="12.75">
      <c r="A182" s="101"/>
      <c r="B182" s="143"/>
      <c r="C182" s="101"/>
      <c r="D182" s="132" t="s">
        <v>282</v>
      </c>
      <c r="E182" s="101" t="s">
        <v>370</v>
      </c>
      <c r="F182" s="136"/>
      <c r="G182" s="101"/>
      <c r="H182" s="101"/>
      <c r="I182" s="101"/>
      <c r="J182" s="182"/>
      <c r="K182" s="101"/>
      <c r="L182" s="101"/>
    </row>
    <row r="183" spans="1:12" ht="12.75">
      <c r="A183" s="101"/>
      <c r="B183" s="143" t="s">
        <v>371</v>
      </c>
      <c r="C183" s="101"/>
      <c r="D183" s="101"/>
      <c r="E183" s="142" t="s">
        <v>372</v>
      </c>
      <c r="F183" s="136"/>
      <c r="G183" s="101"/>
      <c r="H183" s="101"/>
      <c r="I183" s="101"/>
      <c r="J183" s="101"/>
      <c r="K183" s="190"/>
      <c r="L183" s="101"/>
    </row>
    <row r="184" spans="1:12" ht="12.75">
      <c r="A184" s="101"/>
      <c r="B184" s="143"/>
      <c r="C184" s="101"/>
      <c r="D184" s="101"/>
      <c r="E184" s="142"/>
      <c r="F184" s="136"/>
      <c r="G184" s="101"/>
      <c r="H184" s="101"/>
      <c r="I184" s="101"/>
      <c r="J184" s="120"/>
      <c r="K184" s="169"/>
      <c r="L184" s="101"/>
    </row>
    <row r="185" spans="1:12" ht="12.75">
      <c r="A185" s="101"/>
      <c r="B185" s="133"/>
      <c r="C185" s="101"/>
      <c r="D185" s="104">
        <v>14</v>
      </c>
      <c r="E185" s="121" t="s">
        <v>373</v>
      </c>
      <c r="F185" s="136"/>
      <c r="G185" s="101"/>
      <c r="H185" s="101"/>
      <c r="I185" s="101"/>
      <c r="J185" s="120"/>
      <c r="K185" s="168">
        <v>0</v>
      </c>
      <c r="L185" s="101"/>
    </row>
    <row r="186" spans="1:12" ht="12.75">
      <c r="A186" s="101"/>
      <c r="B186" s="133"/>
      <c r="C186" s="101"/>
      <c r="D186" s="104"/>
      <c r="E186" s="121"/>
      <c r="F186" s="136"/>
      <c r="G186" s="101"/>
      <c r="H186" s="101"/>
      <c r="I186" s="101"/>
      <c r="J186" s="120"/>
      <c r="K186" s="169"/>
      <c r="L186" s="101"/>
    </row>
    <row r="187" spans="1:12" ht="12.75">
      <c r="A187" s="101"/>
      <c r="B187" s="133"/>
      <c r="C187" s="101"/>
      <c r="D187" s="104">
        <v>15</v>
      </c>
      <c r="E187" s="121" t="s">
        <v>374</v>
      </c>
      <c r="F187" s="136"/>
      <c r="G187" s="101"/>
      <c r="H187" s="101"/>
      <c r="I187" s="101"/>
      <c r="J187" s="120"/>
      <c r="K187" s="168">
        <v>0</v>
      </c>
      <c r="L187" s="101"/>
    </row>
    <row r="188" spans="1:12" ht="12.75">
      <c r="A188" s="101"/>
      <c r="B188" s="133"/>
      <c r="C188" s="101"/>
      <c r="D188" s="104"/>
      <c r="E188" s="121"/>
      <c r="F188" s="136"/>
      <c r="G188" s="101"/>
      <c r="H188" s="101"/>
      <c r="I188" s="101"/>
      <c r="J188" s="120"/>
      <c r="K188" s="169"/>
      <c r="L188" s="101"/>
    </row>
    <row r="189" spans="1:12" ht="12.75">
      <c r="A189" s="101"/>
      <c r="B189" s="133"/>
      <c r="C189" s="101"/>
      <c r="D189" s="104">
        <v>16</v>
      </c>
      <c r="E189" s="121" t="s">
        <v>73</v>
      </c>
      <c r="F189" s="136"/>
      <c r="G189" s="101"/>
      <c r="H189" s="101"/>
      <c r="I189" s="101"/>
      <c r="J189" s="120"/>
      <c r="K189" s="168">
        <v>0</v>
      </c>
      <c r="L189" s="101"/>
    </row>
    <row r="190" spans="1:12" ht="12.75">
      <c r="A190" s="101"/>
      <c r="B190" s="133"/>
      <c r="C190" s="101"/>
      <c r="D190" s="104"/>
      <c r="E190" s="121"/>
      <c r="F190" s="136"/>
      <c r="G190" s="101"/>
      <c r="H190" s="101"/>
      <c r="I190" s="101"/>
      <c r="J190" s="120"/>
      <c r="K190" s="169"/>
      <c r="L190" s="101"/>
    </row>
    <row r="191" spans="1:12" ht="12.75">
      <c r="A191" s="101"/>
      <c r="B191" s="133"/>
      <c r="C191" s="101"/>
      <c r="D191" s="104"/>
      <c r="E191" s="121"/>
      <c r="F191" s="136"/>
      <c r="G191" s="101"/>
      <c r="H191" s="101"/>
      <c r="I191" s="101"/>
      <c r="J191" s="120"/>
      <c r="K191" s="169"/>
      <c r="L191" s="101"/>
    </row>
    <row r="192" spans="1:12" ht="12.75">
      <c r="A192" s="101"/>
      <c r="B192" s="133"/>
      <c r="C192" s="101"/>
      <c r="D192" s="104">
        <v>17</v>
      </c>
      <c r="E192" s="121" t="s">
        <v>375</v>
      </c>
      <c r="F192" s="136"/>
      <c r="G192" s="101"/>
      <c r="H192" s="101"/>
      <c r="I192" s="101"/>
      <c r="J192" s="120"/>
      <c r="K192" s="168">
        <f>J195</f>
        <v>0</v>
      </c>
      <c r="L192" s="101"/>
    </row>
    <row r="193" spans="1:12" ht="12.75">
      <c r="A193" s="101"/>
      <c r="B193" s="133"/>
      <c r="C193" s="101"/>
      <c r="D193" s="104"/>
      <c r="E193" s="121"/>
      <c r="F193" s="136"/>
      <c r="G193" s="101"/>
      <c r="H193" s="101"/>
      <c r="I193" s="101"/>
      <c r="J193" s="120"/>
      <c r="K193" s="169"/>
      <c r="L193" s="101"/>
    </row>
    <row r="194" spans="1:12" ht="12.75">
      <c r="A194" s="101"/>
      <c r="B194" s="124" t="s">
        <v>376</v>
      </c>
      <c r="C194" s="101"/>
      <c r="D194" s="161"/>
      <c r="E194" s="142" t="s">
        <v>133</v>
      </c>
      <c r="F194" s="136"/>
      <c r="G194" s="101"/>
      <c r="H194" s="101"/>
      <c r="I194" s="101"/>
      <c r="J194" s="160">
        <f>'1-Pasqyra e Pozicioni Financiar'!B63</f>
        <v>0</v>
      </c>
      <c r="K194" s="101"/>
      <c r="L194" s="101"/>
    </row>
    <row r="195" spans="1:12" ht="12.75">
      <c r="A195" s="101"/>
      <c r="B195" s="143" t="s">
        <v>377</v>
      </c>
      <c r="C195" s="101"/>
      <c r="D195" s="161"/>
      <c r="E195" s="142" t="s">
        <v>336</v>
      </c>
      <c r="F195" s="136"/>
      <c r="G195" s="101"/>
      <c r="H195" s="101"/>
      <c r="I195" s="101"/>
      <c r="J195" s="191"/>
      <c r="K195" s="101"/>
      <c r="L195" s="101"/>
    </row>
    <row r="196" spans="1:12" ht="12.75">
      <c r="A196" s="101"/>
      <c r="B196" s="124" t="s">
        <v>378</v>
      </c>
      <c r="C196" s="101"/>
      <c r="D196" s="161"/>
      <c r="E196" s="142" t="s">
        <v>379</v>
      </c>
      <c r="F196" s="136"/>
      <c r="G196" s="101"/>
      <c r="H196" s="101"/>
      <c r="I196" s="101"/>
      <c r="J196" s="160">
        <v>0</v>
      </c>
      <c r="K196" s="101"/>
      <c r="L196" s="101"/>
    </row>
    <row r="197" spans="1:12" ht="12.75">
      <c r="A197" s="101"/>
      <c r="B197" s="143" t="s">
        <v>380</v>
      </c>
      <c r="C197" s="101"/>
      <c r="D197" s="161"/>
      <c r="E197" s="142" t="s">
        <v>341</v>
      </c>
      <c r="F197" s="136"/>
      <c r="G197" s="101"/>
      <c r="H197" s="101"/>
      <c r="I197" s="101"/>
      <c r="J197" s="160">
        <v>0</v>
      </c>
      <c r="K197" s="101"/>
      <c r="L197" s="102"/>
    </row>
    <row r="198" spans="1:12" ht="12.75">
      <c r="A198" s="101"/>
      <c r="B198" s="124" t="s">
        <v>381</v>
      </c>
      <c r="C198" s="101"/>
      <c r="D198" s="161"/>
      <c r="E198" s="142" t="s">
        <v>344</v>
      </c>
      <c r="F198" s="136"/>
      <c r="G198" s="101"/>
      <c r="H198" s="101"/>
      <c r="I198" s="101"/>
      <c r="J198" s="160">
        <v>0</v>
      </c>
      <c r="K198" s="101"/>
      <c r="L198" s="101"/>
    </row>
    <row r="199" spans="1:12" ht="12.75">
      <c r="A199" s="101"/>
      <c r="B199" s="143" t="s">
        <v>382</v>
      </c>
      <c r="C199" s="101"/>
      <c r="D199" s="161"/>
      <c r="E199" s="142" t="s">
        <v>346</v>
      </c>
      <c r="F199" s="136"/>
      <c r="G199" s="101"/>
      <c r="H199" s="101"/>
      <c r="I199" s="101"/>
      <c r="J199" s="160">
        <v>0</v>
      </c>
      <c r="K199" s="101"/>
      <c r="L199" s="101"/>
    </row>
    <row r="200" spans="1:12" ht="12.75">
      <c r="A200" s="101"/>
      <c r="B200" s="124" t="s">
        <v>383</v>
      </c>
      <c r="C200" s="101"/>
      <c r="D200" s="161"/>
      <c r="E200" s="142" t="s">
        <v>348</v>
      </c>
      <c r="F200" s="136"/>
      <c r="G200" s="101"/>
      <c r="H200" s="101"/>
      <c r="I200" s="101"/>
      <c r="J200" s="160">
        <v>0</v>
      </c>
      <c r="K200" s="101"/>
      <c r="L200" s="101"/>
    </row>
    <row r="201" spans="1:12" ht="12.75">
      <c r="A201" s="101"/>
      <c r="B201" s="143" t="s">
        <v>384</v>
      </c>
      <c r="C201" s="101"/>
      <c r="D201" s="161"/>
      <c r="E201" s="142" t="s">
        <v>372</v>
      </c>
      <c r="F201" s="136"/>
      <c r="G201" s="101"/>
      <c r="H201" s="101"/>
      <c r="I201" s="101"/>
      <c r="J201" s="160">
        <v>0</v>
      </c>
      <c r="K201" s="101"/>
      <c r="L201" s="101"/>
    </row>
    <row r="202" spans="1:12" ht="12.75">
      <c r="A202" s="101"/>
      <c r="B202" s="143"/>
      <c r="C202" s="101"/>
      <c r="D202" s="161"/>
      <c r="E202" s="142"/>
      <c r="F202" s="136"/>
      <c r="G202" s="101"/>
      <c r="H202" s="101"/>
      <c r="I202" s="101"/>
      <c r="J202" s="120"/>
      <c r="K202" s="192"/>
      <c r="L202" s="101"/>
    </row>
    <row r="203" spans="1:12" ht="12.75">
      <c r="A203" s="101"/>
      <c r="B203" s="133"/>
      <c r="C203" s="101"/>
      <c r="D203" s="104">
        <v>18</v>
      </c>
      <c r="E203" s="121" t="s">
        <v>385</v>
      </c>
      <c r="F203" s="136"/>
      <c r="G203" s="101"/>
      <c r="H203" s="101"/>
      <c r="I203" s="101"/>
      <c r="J203" s="120"/>
      <c r="K203" s="168">
        <v>0</v>
      </c>
      <c r="L203" s="101"/>
    </row>
    <row r="204" spans="1:12" ht="12.75">
      <c r="A204" s="101"/>
      <c r="B204" s="133"/>
      <c r="C204" s="101"/>
      <c r="D204" s="104"/>
      <c r="E204" s="121"/>
      <c r="F204" s="136"/>
      <c r="G204" s="101"/>
      <c r="H204" s="101"/>
      <c r="I204" s="101"/>
      <c r="J204" s="120"/>
      <c r="K204" s="169"/>
      <c r="L204" s="101"/>
    </row>
    <row r="205" spans="1:12" ht="12.75">
      <c r="A205" s="101"/>
      <c r="B205" s="133"/>
      <c r="C205" s="101"/>
      <c r="D205" s="104">
        <v>19</v>
      </c>
      <c r="E205" s="121" t="s">
        <v>386</v>
      </c>
      <c r="F205" s="136"/>
      <c r="G205" s="101"/>
      <c r="H205" s="101"/>
      <c r="I205" s="101"/>
      <c r="J205" s="120"/>
      <c r="K205" s="168">
        <v>0</v>
      </c>
      <c r="L205" s="101"/>
    </row>
    <row r="206" spans="1:12" ht="12.75">
      <c r="A206" s="101"/>
      <c r="B206" s="133"/>
      <c r="C206" s="101"/>
      <c r="D206" s="104"/>
      <c r="E206" s="121"/>
      <c r="F206" s="136"/>
      <c r="G206" s="101"/>
      <c r="H206" s="101"/>
      <c r="I206" s="101"/>
      <c r="J206" s="120"/>
      <c r="K206" s="169"/>
      <c r="L206" s="101"/>
    </row>
    <row r="207" spans="1:12" ht="12.75">
      <c r="A207" s="101"/>
      <c r="B207" s="133"/>
      <c r="C207" s="101"/>
      <c r="D207" s="104">
        <v>20</v>
      </c>
      <c r="E207" s="121" t="s">
        <v>387</v>
      </c>
      <c r="F207" s="136"/>
      <c r="G207" s="101"/>
      <c r="H207" s="101"/>
      <c r="I207" s="101"/>
      <c r="J207" s="120"/>
      <c r="K207" s="168">
        <v>0</v>
      </c>
      <c r="L207" s="101"/>
    </row>
    <row r="208" spans="1:12" ht="12.75">
      <c r="A208" s="101"/>
      <c r="B208" s="133"/>
      <c r="C208" s="101"/>
      <c r="D208" s="104"/>
      <c r="E208" s="121"/>
      <c r="F208" s="136"/>
      <c r="G208" s="101"/>
      <c r="H208" s="101"/>
      <c r="I208" s="101"/>
      <c r="J208" s="120"/>
      <c r="K208" s="169"/>
      <c r="L208" s="101"/>
    </row>
    <row r="209" spans="1:13" ht="12.75">
      <c r="A209" s="101"/>
      <c r="B209" s="133"/>
      <c r="C209" s="101"/>
      <c r="D209" s="104">
        <v>21</v>
      </c>
      <c r="E209" s="121" t="s">
        <v>388</v>
      </c>
      <c r="F209" s="136"/>
      <c r="G209" s="101"/>
      <c r="H209" s="101"/>
      <c r="I209" s="101"/>
      <c r="J209" s="120"/>
      <c r="K209" s="168">
        <v>0</v>
      </c>
      <c r="L209" s="101"/>
    </row>
    <row r="210" spans="1:13" ht="12.75">
      <c r="A210" s="101"/>
      <c r="B210" s="133"/>
      <c r="C210" s="101"/>
      <c r="D210" s="161"/>
      <c r="E210" s="136"/>
      <c r="F210" s="136"/>
      <c r="G210" s="101"/>
      <c r="H210" s="101"/>
      <c r="I210" s="101"/>
      <c r="J210" s="120"/>
      <c r="K210" s="164"/>
      <c r="L210" s="101"/>
    </row>
    <row r="211" spans="1:13" ht="12.75">
      <c r="A211" s="101"/>
      <c r="B211" s="133"/>
      <c r="C211" s="101"/>
      <c r="D211" s="135">
        <v>22</v>
      </c>
      <c r="E211" s="193" t="s">
        <v>33</v>
      </c>
      <c r="F211" s="136"/>
      <c r="G211" s="101"/>
      <c r="H211" s="101"/>
      <c r="I211" s="101"/>
      <c r="J211" s="120"/>
      <c r="K211" s="164"/>
      <c r="L211" s="101"/>
    </row>
    <row r="212" spans="1:13" ht="12.75">
      <c r="A212" s="101"/>
      <c r="B212" s="133"/>
      <c r="C212" s="101"/>
      <c r="D212" s="135">
        <v>23</v>
      </c>
      <c r="E212" s="193" t="s">
        <v>389</v>
      </c>
      <c r="F212" s="136"/>
      <c r="G212" s="101"/>
      <c r="H212" s="101"/>
      <c r="I212" s="101"/>
      <c r="J212" s="120"/>
      <c r="K212" s="137">
        <v>25200000</v>
      </c>
      <c r="L212" s="101"/>
    </row>
    <row r="213" spans="1:13" ht="12.75">
      <c r="A213" s="101"/>
      <c r="B213" s="133"/>
      <c r="C213" s="101"/>
      <c r="D213" s="135">
        <v>24</v>
      </c>
      <c r="E213" s="193" t="s">
        <v>35</v>
      </c>
      <c r="F213" s="136"/>
      <c r="G213" s="101"/>
      <c r="H213" s="101"/>
      <c r="I213" s="101"/>
      <c r="J213" s="120"/>
      <c r="K213" s="137">
        <v>0</v>
      </c>
      <c r="L213" s="101"/>
    </row>
    <row r="214" spans="1:13" ht="12.75">
      <c r="A214" s="101"/>
      <c r="B214" s="133"/>
      <c r="C214" s="101"/>
      <c r="D214" s="135">
        <v>25</v>
      </c>
      <c r="E214" s="193" t="s">
        <v>390</v>
      </c>
      <c r="F214" s="136"/>
      <c r="G214" s="101"/>
      <c r="H214" s="101"/>
      <c r="I214" s="101"/>
      <c r="J214" s="120"/>
      <c r="K214" s="194"/>
      <c r="L214" s="101"/>
    </row>
    <row r="215" spans="1:13" ht="12.75">
      <c r="A215" s="101"/>
      <c r="B215" s="133"/>
      <c r="C215" s="101"/>
      <c r="D215" s="135">
        <v>26</v>
      </c>
      <c r="E215" s="193" t="s">
        <v>391</v>
      </c>
      <c r="F215" s="136"/>
      <c r="G215" s="101"/>
      <c r="H215" s="101"/>
      <c r="I215" s="101"/>
      <c r="J215" s="120"/>
      <c r="K215" s="137">
        <v>260391454</v>
      </c>
      <c r="L215" s="101"/>
    </row>
    <row r="216" spans="1:13" ht="12.75">
      <c r="A216" s="101"/>
      <c r="B216" s="124" t="s">
        <v>392</v>
      </c>
      <c r="C216" s="101"/>
      <c r="D216" s="161"/>
      <c r="E216" s="142" t="s">
        <v>393</v>
      </c>
      <c r="F216" s="136"/>
      <c r="G216" s="101"/>
      <c r="H216" s="101"/>
      <c r="I216" s="101"/>
      <c r="J216" s="102">
        <v>260391454</v>
      </c>
      <c r="K216" s="101"/>
      <c r="L216" s="101"/>
    </row>
    <row r="217" spans="1:13" ht="12.75">
      <c r="A217" s="101"/>
      <c r="B217" s="143" t="s">
        <v>394</v>
      </c>
      <c r="C217" s="101"/>
      <c r="D217" s="161"/>
      <c r="E217" s="142" t="s">
        <v>91</v>
      </c>
      <c r="F217" s="136"/>
      <c r="G217" s="101"/>
      <c r="H217" s="101"/>
      <c r="I217" s="101"/>
      <c r="J217" s="101"/>
      <c r="K217" s="101"/>
      <c r="L217" s="101"/>
    </row>
    <row r="218" spans="1:13" ht="12.75">
      <c r="A218" s="101"/>
      <c r="B218" s="124" t="s">
        <v>395</v>
      </c>
      <c r="C218" s="101"/>
      <c r="D218" s="161"/>
      <c r="E218" s="142" t="s">
        <v>391</v>
      </c>
      <c r="F218" s="136"/>
      <c r="G218" s="101"/>
      <c r="H218" s="101"/>
      <c r="I218" s="101"/>
      <c r="J218" s="102"/>
      <c r="K218" s="101"/>
      <c r="L218" s="101"/>
    </row>
    <row r="219" spans="1:13" ht="12.75">
      <c r="A219" s="101"/>
      <c r="B219" s="133"/>
      <c r="C219" s="101"/>
      <c r="D219" s="135">
        <v>27</v>
      </c>
      <c r="E219" s="193" t="s">
        <v>396</v>
      </c>
      <c r="F219" s="136"/>
      <c r="G219" s="101"/>
      <c r="H219" s="101"/>
      <c r="I219" s="101"/>
      <c r="J219" s="120"/>
      <c r="K219" s="169">
        <f>'1-Pasqyra e Pozicioni Financiar'!B105</f>
        <v>24957498.730000019</v>
      </c>
      <c r="L219" s="101"/>
    </row>
    <row r="220" spans="1:13" ht="12.75">
      <c r="A220" s="101"/>
      <c r="B220" s="133"/>
      <c r="C220" s="101"/>
      <c r="D220" s="135">
        <v>28</v>
      </c>
      <c r="E220" s="193" t="s">
        <v>397</v>
      </c>
      <c r="F220" s="136"/>
      <c r="G220" s="101"/>
      <c r="H220" s="101"/>
      <c r="I220" s="101"/>
      <c r="J220" s="120"/>
      <c r="K220" s="137">
        <f>'1-Pasqyra e Pozicioni Financiar'!B106</f>
        <v>10283745.319999985</v>
      </c>
      <c r="L220" s="101"/>
    </row>
    <row r="221" spans="1:13" ht="12.75">
      <c r="A221" s="101"/>
      <c r="B221" s="133"/>
      <c r="C221" s="101"/>
      <c r="D221" s="104"/>
      <c r="E221" s="121"/>
      <c r="F221" s="136"/>
      <c r="G221" s="101"/>
      <c r="H221" s="101"/>
      <c r="I221" s="101"/>
      <c r="J221" s="120"/>
      <c r="K221" s="137"/>
      <c r="L221" s="101"/>
    </row>
    <row r="222" spans="1:13" ht="12.75">
      <c r="A222" s="101"/>
      <c r="B222" s="133"/>
      <c r="C222" s="101"/>
      <c r="D222" s="161"/>
      <c r="E222" s="270" t="s">
        <v>398</v>
      </c>
      <c r="F222" s="270"/>
      <c r="G222" s="270"/>
      <c r="H222" s="101"/>
      <c r="I222" s="101"/>
      <c r="J222" s="120"/>
      <c r="K222" s="137">
        <f>SUM(K212:K221)</f>
        <v>320832698.05000001</v>
      </c>
      <c r="L222" s="101"/>
      <c r="M222" s="170"/>
    </row>
    <row r="223" spans="1:13" ht="12.75">
      <c r="A223" s="101"/>
      <c r="B223" s="133"/>
      <c r="C223" s="101"/>
      <c r="D223" s="161"/>
      <c r="E223" s="195"/>
      <c r="F223" s="195"/>
      <c r="G223" s="195"/>
      <c r="H223" s="101"/>
      <c r="I223" s="101"/>
      <c r="J223" s="120"/>
      <c r="K223" s="137"/>
      <c r="L223" s="101"/>
    </row>
    <row r="224" spans="1:13" ht="12.75">
      <c r="A224" s="101"/>
      <c r="B224" s="133"/>
      <c r="C224" s="101"/>
      <c r="D224" s="161"/>
      <c r="E224" s="195"/>
      <c r="F224" s="195"/>
      <c r="G224" s="195"/>
      <c r="H224" s="101"/>
      <c r="I224" s="101"/>
      <c r="J224" s="120"/>
      <c r="K224" s="137"/>
      <c r="L224" s="101"/>
    </row>
    <row r="225" spans="1:12" s="202" customFormat="1" ht="15.75">
      <c r="A225" s="196"/>
      <c r="B225" s="197"/>
      <c r="C225" s="198" t="s">
        <v>230</v>
      </c>
      <c r="D225" s="199"/>
      <c r="E225" s="198" t="s">
        <v>399</v>
      </c>
      <c r="F225" s="200"/>
      <c r="G225" s="198"/>
      <c r="H225" s="198"/>
      <c r="I225" s="196"/>
      <c r="J225" s="201"/>
      <c r="K225" s="198"/>
      <c r="L225" s="196"/>
    </row>
    <row r="226" spans="1:12" ht="12.75">
      <c r="A226" s="101"/>
      <c r="B226" s="133"/>
      <c r="C226" s="101"/>
      <c r="D226" s="161"/>
      <c r="E226" s="101"/>
      <c r="F226" s="136"/>
      <c r="G226" s="101"/>
      <c r="H226" s="101"/>
      <c r="I226" s="101"/>
      <c r="J226" s="120"/>
      <c r="K226" s="164"/>
      <c r="L226" s="101"/>
    </row>
    <row r="227" spans="1:12" ht="14.25">
      <c r="A227" s="101"/>
      <c r="B227" s="133"/>
      <c r="C227" s="101"/>
      <c r="D227" s="161"/>
      <c r="E227" s="203" t="s">
        <v>400</v>
      </c>
      <c r="F227" s="136"/>
      <c r="G227" s="101"/>
      <c r="H227" s="101"/>
      <c r="I227" s="101"/>
      <c r="J227" s="120"/>
      <c r="K227" s="137"/>
      <c r="L227" s="101"/>
    </row>
    <row r="228" spans="1:12" ht="12.75">
      <c r="A228" s="101"/>
      <c r="B228" s="133"/>
      <c r="C228" s="101"/>
      <c r="D228" s="161"/>
      <c r="E228" s="204" t="s">
        <v>401</v>
      </c>
      <c r="F228" s="136"/>
      <c r="G228" s="101"/>
      <c r="H228" s="101"/>
      <c r="I228" s="101"/>
      <c r="J228" s="120"/>
      <c r="K228" s="164"/>
      <c r="L228" s="101"/>
    </row>
    <row r="229" spans="1:12" ht="12.75">
      <c r="A229" s="101"/>
      <c r="B229" s="133"/>
      <c r="C229" s="205">
        <v>1</v>
      </c>
      <c r="D229" s="206"/>
      <c r="E229" s="207" t="s">
        <v>402</v>
      </c>
      <c r="F229" s="208"/>
      <c r="G229" s="209"/>
      <c r="H229" s="209"/>
      <c r="I229" s="209"/>
      <c r="J229" s="210"/>
      <c r="K229" s="211">
        <f>SUM(K230)</f>
        <v>200783083.91</v>
      </c>
      <c r="L229" s="101"/>
    </row>
    <row r="230" spans="1:12" ht="12.75">
      <c r="A230" s="101"/>
      <c r="B230" s="133"/>
      <c r="C230" s="205"/>
      <c r="D230" s="206" t="s">
        <v>403</v>
      </c>
      <c r="E230" s="212" t="s">
        <v>404</v>
      </c>
      <c r="F230" s="213"/>
      <c r="G230" s="214"/>
      <c r="H230" s="214"/>
      <c r="I230" s="214"/>
      <c r="J230" s="215"/>
      <c r="K230" s="216">
        <f>'2.1-Pasqyra e Perform. (natyra)'!B10+'2.1-Pasqyra e Perform. (natyra)'!B11</f>
        <v>200783083.91</v>
      </c>
      <c r="L230" s="101"/>
    </row>
    <row r="231" spans="1:12" ht="12.75">
      <c r="A231" s="101"/>
      <c r="B231" s="133"/>
      <c r="C231" s="205"/>
      <c r="D231" s="206" t="s">
        <v>403</v>
      </c>
      <c r="E231" s="212" t="s">
        <v>405</v>
      </c>
      <c r="F231" s="213"/>
      <c r="G231" s="214"/>
      <c r="H231" s="214"/>
      <c r="I231" s="214"/>
      <c r="J231" s="215"/>
      <c r="K231" s="216"/>
      <c r="L231" s="101"/>
    </row>
    <row r="232" spans="1:12" ht="12.75">
      <c r="A232" s="101"/>
      <c r="B232" s="133"/>
      <c r="C232" s="205"/>
      <c r="D232" s="206"/>
      <c r="E232" s="212" t="s">
        <v>406</v>
      </c>
      <c r="F232" s="213"/>
      <c r="G232" s="214"/>
      <c r="H232" s="214"/>
      <c r="I232" s="214"/>
      <c r="J232" s="215"/>
      <c r="K232" s="217"/>
      <c r="L232" s="101"/>
    </row>
    <row r="233" spans="1:12" ht="12.75">
      <c r="A233" s="101"/>
      <c r="B233" s="133"/>
      <c r="C233" s="205"/>
      <c r="D233" s="206"/>
      <c r="E233" s="212" t="s">
        <v>407</v>
      </c>
      <c r="F233" s="213"/>
      <c r="G233" s="214"/>
      <c r="H233" s="214"/>
      <c r="I233" s="214"/>
      <c r="J233" s="215"/>
      <c r="K233" s="217"/>
      <c r="L233" s="101"/>
    </row>
    <row r="234" spans="1:12" ht="12.75">
      <c r="A234" s="101"/>
      <c r="B234" s="133"/>
      <c r="C234" s="205"/>
      <c r="D234" s="206"/>
      <c r="E234" s="218"/>
      <c r="F234" s="219"/>
      <c r="G234" s="214"/>
      <c r="H234" s="214"/>
      <c r="I234" s="214"/>
      <c r="J234" s="215"/>
      <c r="K234" s="217"/>
      <c r="L234" s="101"/>
    </row>
    <row r="235" spans="1:12" ht="12.75">
      <c r="A235" s="101"/>
      <c r="B235" s="133"/>
      <c r="C235" s="205">
        <v>2</v>
      </c>
      <c r="D235" s="206"/>
      <c r="E235" s="207" t="s">
        <v>408</v>
      </c>
      <c r="F235" s="208"/>
      <c r="G235" s="209"/>
      <c r="H235" s="209"/>
      <c r="I235" s="209"/>
      <c r="J235" s="210"/>
      <c r="K235" s="220"/>
      <c r="L235" s="101"/>
    </row>
    <row r="236" spans="1:12" ht="12.75">
      <c r="A236" s="101"/>
      <c r="B236" s="133"/>
      <c r="C236" s="205"/>
      <c r="D236" s="206" t="s">
        <v>403</v>
      </c>
      <c r="E236" s="221" t="s">
        <v>409</v>
      </c>
      <c r="F236" s="213"/>
      <c r="G236" s="214"/>
      <c r="H236" s="214"/>
      <c r="I236" s="214"/>
      <c r="J236" s="215"/>
      <c r="K236" s="216"/>
      <c r="L236" s="101"/>
    </row>
    <row r="237" spans="1:12" ht="12.75">
      <c r="A237" s="101"/>
      <c r="B237" s="133"/>
      <c r="C237" s="205"/>
      <c r="D237" s="206" t="s">
        <v>403</v>
      </c>
      <c r="E237" s="221" t="s">
        <v>410</v>
      </c>
      <c r="F237" s="213"/>
      <c r="G237" s="214"/>
      <c r="H237" s="214"/>
      <c r="I237" s="214"/>
      <c r="J237" s="215"/>
      <c r="K237" s="216"/>
      <c r="L237" s="101"/>
    </row>
    <row r="238" spans="1:12" ht="12.75">
      <c r="A238" s="101"/>
      <c r="B238" s="133"/>
      <c r="C238" s="205"/>
      <c r="D238" s="206" t="s">
        <v>403</v>
      </c>
      <c r="E238" s="222" t="s">
        <v>411</v>
      </c>
      <c r="F238" s="213"/>
      <c r="G238" s="214"/>
      <c r="H238" s="214"/>
      <c r="I238" s="214"/>
      <c r="J238" s="223"/>
      <c r="K238" s="224"/>
      <c r="L238" s="101"/>
    </row>
    <row r="239" spans="1:12" s="231" customFormat="1" ht="12.75">
      <c r="A239" s="164"/>
      <c r="B239" s="225"/>
      <c r="C239" s="226"/>
      <c r="D239" s="206"/>
      <c r="E239" s="227"/>
      <c r="F239" s="219" t="s">
        <v>412</v>
      </c>
      <c r="G239" s="228"/>
      <c r="H239" s="228"/>
      <c r="I239" s="228"/>
      <c r="J239" s="229"/>
      <c r="K239" s="230">
        <f>SUM(K230:K238)</f>
        <v>200783083.91</v>
      </c>
      <c r="L239" s="164"/>
    </row>
    <row r="240" spans="1:12" ht="12.75">
      <c r="A240" s="101"/>
      <c r="B240" s="133"/>
      <c r="C240" s="101"/>
      <c r="D240" s="161"/>
      <c r="E240" s="162"/>
      <c r="F240" s="138"/>
      <c r="G240" s="101"/>
      <c r="H240" s="101"/>
      <c r="I240" s="101"/>
      <c r="J240" s="101"/>
      <c r="K240" s="102"/>
      <c r="L240" s="101"/>
    </row>
    <row r="241" spans="1:12" ht="12.75">
      <c r="A241" s="101"/>
      <c r="B241" s="133"/>
      <c r="C241" s="101"/>
      <c r="D241" s="161"/>
      <c r="E241" s="193"/>
      <c r="F241" s="138"/>
      <c r="G241" s="101"/>
      <c r="H241" s="101"/>
      <c r="I241" s="101"/>
      <c r="J241" s="101"/>
      <c r="K241" s="102"/>
      <c r="L241" s="101"/>
    </row>
    <row r="242" spans="1:12" ht="14.25">
      <c r="A242" s="101"/>
      <c r="B242" s="133"/>
      <c r="C242" s="101"/>
      <c r="D242" s="161"/>
      <c r="E242" s="232" t="s">
        <v>413</v>
      </c>
      <c r="F242" s="136"/>
      <c r="G242" s="164"/>
      <c r="H242" s="164"/>
      <c r="I242" s="164"/>
      <c r="J242" s="164"/>
      <c r="K242" s="233"/>
      <c r="L242" s="101"/>
    </row>
    <row r="243" spans="1:12" ht="13.5">
      <c r="A243" s="101"/>
      <c r="B243" s="133"/>
      <c r="C243" s="101"/>
      <c r="D243" s="234">
        <v>1</v>
      </c>
      <c r="E243" s="235" t="s">
        <v>414</v>
      </c>
      <c r="F243" s="236"/>
      <c r="G243" s="236"/>
      <c r="H243" s="236"/>
      <c r="I243" s="236"/>
      <c r="J243" s="237"/>
      <c r="K243" s="238">
        <f>K244</f>
        <v>152050080.02000001</v>
      </c>
      <c r="L243" s="239"/>
    </row>
    <row r="244" spans="1:12" ht="13.5">
      <c r="A244" s="101"/>
      <c r="B244" s="133"/>
      <c r="C244" s="101"/>
      <c r="D244" s="234"/>
      <c r="E244" s="240" t="s">
        <v>415</v>
      </c>
      <c r="F244" s="241"/>
      <c r="G244" s="241"/>
      <c r="H244" s="241"/>
      <c r="I244" s="241"/>
      <c r="J244" s="242"/>
      <c r="K244" s="243">
        <f>-'2.1-Pasqyra e Perform. (natyra)'!B19</f>
        <v>152050080.02000001</v>
      </c>
      <c r="L244" s="239"/>
    </row>
    <row r="245" spans="1:12" ht="13.5">
      <c r="A245" s="101"/>
      <c r="B245" s="133"/>
      <c r="C245" s="101"/>
      <c r="D245" s="234"/>
      <c r="E245" s="240" t="s">
        <v>416</v>
      </c>
      <c r="F245" s="241"/>
      <c r="G245" s="241"/>
      <c r="H245" s="241"/>
      <c r="I245" s="241"/>
      <c r="J245" s="242"/>
      <c r="K245" s="243"/>
      <c r="L245" s="239"/>
    </row>
    <row r="246" spans="1:12" ht="13.5">
      <c r="A246" s="101"/>
      <c r="B246" s="133"/>
      <c r="C246" s="101"/>
      <c r="D246" s="234"/>
      <c r="E246" s="235"/>
      <c r="F246" s="236"/>
      <c r="G246" s="236"/>
      <c r="H246" s="236"/>
      <c r="I246" s="236"/>
      <c r="J246" s="237"/>
      <c r="K246" s="244"/>
      <c r="L246" s="239"/>
    </row>
    <row r="247" spans="1:12" ht="13.5">
      <c r="A247" s="101"/>
      <c r="B247" s="133"/>
      <c r="C247" s="101"/>
      <c r="D247" s="234">
        <v>2</v>
      </c>
      <c r="E247" s="235" t="s">
        <v>417</v>
      </c>
      <c r="F247" s="236"/>
      <c r="G247" s="236"/>
      <c r="H247" s="236"/>
      <c r="I247" s="236"/>
      <c r="J247" s="237"/>
      <c r="K247" s="238">
        <f>-'2.1-Pasqyra e Perform. (natyra)'!B22</f>
        <v>11922883</v>
      </c>
      <c r="L247" s="239"/>
    </row>
    <row r="248" spans="1:12" ht="13.5">
      <c r="A248" s="101"/>
      <c r="B248" s="133"/>
      <c r="C248" s="101"/>
      <c r="D248" s="234"/>
      <c r="E248" s="235"/>
      <c r="F248" s="236"/>
      <c r="G248" s="236"/>
      <c r="H248" s="236"/>
      <c r="I248" s="236"/>
      <c r="J248" s="237"/>
      <c r="K248" s="244">
        <f>-'2.1-Pasqyra e Perform. (natyra)'!B23</f>
        <v>4679310</v>
      </c>
      <c r="L248" s="239"/>
    </row>
    <row r="249" spans="1:12" ht="13.5">
      <c r="A249" s="101"/>
      <c r="B249" s="133"/>
      <c r="C249" s="101"/>
      <c r="D249" s="234">
        <v>3</v>
      </c>
      <c r="E249" s="235" t="s">
        <v>418</v>
      </c>
      <c r="F249" s="236"/>
      <c r="G249" s="236"/>
      <c r="H249" s="236"/>
      <c r="I249" s="236"/>
      <c r="J249" s="237"/>
      <c r="K249" s="238">
        <f>-+'2.1-Pasqyra e Perform. (natyra)'!B26</f>
        <v>2133200</v>
      </c>
      <c r="L249" s="239"/>
    </row>
    <row r="250" spans="1:12" ht="13.5">
      <c r="A250" s="101"/>
      <c r="B250" s="133"/>
      <c r="C250" s="101"/>
      <c r="D250" s="234"/>
      <c r="E250" s="235"/>
      <c r="F250" s="236"/>
      <c r="G250" s="236"/>
      <c r="H250" s="236"/>
      <c r="I250" s="236"/>
      <c r="J250" s="237"/>
      <c r="K250" s="244"/>
      <c r="L250" s="239"/>
    </row>
    <row r="251" spans="1:12" ht="13.5">
      <c r="A251" s="101"/>
      <c r="B251" s="133"/>
      <c r="C251" s="101"/>
      <c r="D251" s="234">
        <v>4</v>
      </c>
      <c r="E251" s="235" t="s">
        <v>419</v>
      </c>
      <c r="F251" s="236"/>
      <c r="G251" s="236"/>
      <c r="H251" s="236"/>
      <c r="I251" s="236"/>
      <c r="J251" s="237"/>
      <c r="K251" s="238">
        <f>-'2.1-Pasqyra e Perform. (natyra)'!B27</f>
        <v>17273305.57</v>
      </c>
      <c r="L251" s="239"/>
    </row>
    <row r="252" spans="1:12" ht="13.5">
      <c r="A252" s="101"/>
      <c r="B252" s="133"/>
      <c r="C252" s="101"/>
      <c r="D252" s="245"/>
      <c r="E252" s="246"/>
      <c r="F252" s="219" t="s">
        <v>420</v>
      </c>
      <c r="G252" s="228"/>
      <c r="H252" s="228"/>
      <c r="I252" s="236"/>
      <c r="J252" s="237"/>
      <c r="K252" s="247">
        <f>SUM(K244:K251)</f>
        <v>188058778.59</v>
      </c>
      <c r="L252" s="239"/>
    </row>
    <row r="253" spans="1:12" ht="13.5">
      <c r="A253" s="101"/>
      <c r="B253" s="133"/>
      <c r="C253" s="101"/>
      <c r="D253" s="248"/>
      <c r="E253" s="249"/>
      <c r="F253" s="239"/>
      <c r="G253" s="239"/>
      <c r="H253" s="239"/>
      <c r="I253" s="239"/>
      <c r="J253" s="239"/>
      <c r="K253" s="250"/>
      <c r="L253" s="239"/>
    </row>
    <row r="254" spans="1:12" ht="12.75">
      <c r="A254" s="101"/>
      <c r="B254" s="133"/>
      <c r="C254" s="101"/>
      <c r="D254" s="135">
        <v>10</v>
      </c>
      <c r="E254" s="193" t="s">
        <v>421</v>
      </c>
      <c r="F254" s="138"/>
      <c r="G254" s="101"/>
      <c r="H254" s="101"/>
      <c r="I254" s="101"/>
      <c r="J254" s="101"/>
      <c r="K254" s="165">
        <f>K239-K252</f>
        <v>12724305.319999993</v>
      </c>
      <c r="L254" s="101"/>
    </row>
    <row r="255" spans="1:12" ht="12.75">
      <c r="A255" s="101"/>
      <c r="B255" s="133"/>
      <c r="C255" s="101"/>
      <c r="D255" s="120"/>
      <c r="E255" s="101"/>
      <c r="F255" s="101"/>
      <c r="G255" s="101"/>
      <c r="H255" s="101"/>
      <c r="I255" s="101"/>
      <c r="J255" s="101"/>
      <c r="K255" s="102"/>
      <c r="L255" s="101"/>
    </row>
    <row r="256" spans="1:12" ht="12.75">
      <c r="A256" s="101"/>
      <c r="B256" s="133"/>
      <c r="C256" s="101"/>
      <c r="D256" s="251" t="s">
        <v>403</v>
      </c>
      <c r="E256" s="101" t="s">
        <v>422</v>
      </c>
      <c r="F256" s="101"/>
      <c r="G256" s="101"/>
      <c r="H256" s="101"/>
      <c r="I256" s="102">
        <f>K254</f>
        <v>12724305.319999993</v>
      </c>
      <c r="J256" s="120"/>
      <c r="K256" s="101"/>
      <c r="L256" s="101"/>
    </row>
    <row r="257" spans="1:12" ht="12.75">
      <c r="A257" s="101"/>
      <c r="B257" s="133"/>
      <c r="C257" s="101"/>
      <c r="D257" s="251" t="s">
        <v>403</v>
      </c>
      <c r="E257" s="101" t="s">
        <v>423</v>
      </c>
      <c r="F257" s="101"/>
      <c r="G257" s="101"/>
      <c r="H257" s="101"/>
      <c r="I257" s="148">
        <v>3546094.68</v>
      </c>
      <c r="J257" s="120"/>
      <c r="K257" s="101"/>
      <c r="L257" s="101"/>
    </row>
    <row r="258" spans="1:12" ht="12.75">
      <c r="A258" s="101"/>
      <c r="B258" s="133"/>
      <c r="C258" s="101"/>
      <c r="D258" s="251"/>
      <c r="E258" s="101" t="s">
        <v>424</v>
      </c>
      <c r="F258" s="101"/>
      <c r="G258" s="101"/>
      <c r="H258" s="101"/>
      <c r="I258" s="148"/>
      <c r="J258" s="120"/>
      <c r="K258" s="101"/>
      <c r="L258" s="101"/>
    </row>
    <row r="259" spans="1:12" ht="12.75">
      <c r="A259" s="101"/>
      <c r="B259" s="133"/>
      <c r="C259" s="101"/>
      <c r="D259" s="251" t="s">
        <v>403</v>
      </c>
      <c r="E259" s="101" t="s">
        <v>425</v>
      </c>
      <c r="F259" s="101"/>
      <c r="G259" s="101"/>
      <c r="H259" s="101"/>
      <c r="I259" s="148">
        <f>SUM(I256:I258)</f>
        <v>16270399.999999993</v>
      </c>
      <c r="J259" s="120"/>
      <c r="K259" s="101"/>
      <c r="L259" s="101"/>
    </row>
    <row r="260" spans="1:12" ht="12.75">
      <c r="A260" s="101"/>
      <c r="B260" s="133"/>
      <c r="C260" s="101"/>
      <c r="D260" s="251" t="s">
        <v>403</v>
      </c>
      <c r="E260" s="101" t="s">
        <v>4</v>
      </c>
      <c r="F260" s="101"/>
      <c r="G260" s="101"/>
      <c r="H260" s="101"/>
      <c r="I260" s="148">
        <f>I259*0.15</f>
        <v>2440559.9999999986</v>
      </c>
      <c r="J260" s="120"/>
      <c r="K260" s="101"/>
      <c r="L260" s="101"/>
    </row>
    <row r="261" spans="1:12" ht="13.5">
      <c r="A261" s="101"/>
      <c r="B261" s="133"/>
      <c r="C261" s="101"/>
      <c r="D261" s="248"/>
      <c r="E261" s="249"/>
      <c r="F261" s="239"/>
      <c r="G261" s="239"/>
      <c r="H261" s="239"/>
      <c r="I261" s="239"/>
      <c r="J261" s="239"/>
      <c r="K261" s="250"/>
      <c r="L261" s="239"/>
    </row>
    <row r="262" spans="1:12" ht="13.5">
      <c r="A262" s="101"/>
      <c r="B262" s="133"/>
      <c r="C262" s="101"/>
      <c r="D262" s="252"/>
      <c r="E262" s="253"/>
      <c r="F262" s="253"/>
      <c r="G262" s="253"/>
      <c r="H262" s="253"/>
      <c r="I262" s="253"/>
      <c r="J262" s="253"/>
      <c r="K262" s="253"/>
      <c r="L262" s="239"/>
    </row>
    <row r="263" spans="1:12" ht="12.75">
      <c r="A263" s="101"/>
      <c r="B263" s="133"/>
      <c r="C263" s="271" t="s">
        <v>426</v>
      </c>
      <c r="D263" s="271"/>
      <c r="E263" s="138" t="s">
        <v>427</v>
      </c>
      <c r="F263" s="101"/>
      <c r="G263" s="254"/>
      <c r="H263" s="101"/>
      <c r="I263" s="101"/>
      <c r="J263" s="255"/>
      <c r="K263" s="255">
        <v>282398557</v>
      </c>
      <c r="L263" s="255"/>
    </row>
    <row r="264" spans="1:12" ht="12.75">
      <c r="A264" s="101"/>
      <c r="B264" s="133"/>
      <c r="C264" s="101"/>
      <c r="D264" s="120"/>
      <c r="E264" s="101"/>
      <c r="F264" s="101"/>
      <c r="G264" s="101"/>
      <c r="H264" s="101"/>
      <c r="I264" s="101"/>
      <c r="J264" s="101"/>
      <c r="K264" s="101"/>
      <c r="L264" s="101"/>
    </row>
    <row r="265" spans="1:12" ht="12.75">
      <c r="A265" s="101"/>
      <c r="B265" s="133"/>
      <c r="C265" s="101"/>
      <c r="D265" s="120"/>
      <c r="E265" s="101" t="s">
        <v>428</v>
      </c>
      <c r="F265" s="101"/>
      <c r="G265" s="101"/>
      <c r="H265" s="101"/>
      <c r="I265" s="101"/>
      <c r="J265" s="101"/>
      <c r="K265" s="101"/>
      <c r="L265" s="101"/>
    </row>
    <row r="266" spans="1:12" ht="15.75">
      <c r="A266" s="101"/>
      <c r="B266" s="133"/>
      <c r="C266" s="101"/>
      <c r="D266" s="96" t="s">
        <v>429</v>
      </c>
      <c r="E266" s="101"/>
      <c r="F266" s="101"/>
      <c r="G266" s="101"/>
      <c r="H266" s="101"/>
      <c r="I266" s="101"/>
      <c r="J266" s="256"/>
      <c r="K266" s="101"/>
      <c r="L266" s="101"/>
    </row>
    <row r="267" spans="1:12" ht="12.75">
      <c r="A267" s="101"/>
      <c r="B267" s="133"/>
      <c r="C267" s="101"/>
      <c r="D267" s="120"/>
      <c r="E267" s="101" t="s">
        <v>430</v>
      </c>
      <c r="F267" s="101"/>
      <c r="G267" s="101"/>
      <c r="H267" s="101"/>
      <c r="I267" s="101"/>
      <c r="J267" s="101"/>
      <c r="K267" s="101"/>
      <c r="L267" s="101"/>
    </row>
    <row r="268" spans="1:12" ht="12.75">
      <c r="A268" s="101"/>
      <c r="B268" s="133"/>
      <c r="C268" s="101"/>
      <c r="D268" s="96" t="s">
        <v>431</v>
      </c>
      <c r="E268" s="101"/>
      <c r="F268" s="101"/>
      <c r="G268" s="101"/>
      <c r="H268" s="101"/>
      <c r="I268" s="101"/>
      <c r="J268" s="101"/>
      <c r="K268" s="101"/>
      <c r="L268" s="101"/>
    </row>
    <row r="269" spans="1:12" ht="12.75">
      <c r="A269" s="101"/>
      <c r="B269" s="133"/>
      <c r="C269" s="101"/>
      <c r="D269" s="96"/>
      <c r="E269" s="101"/>
      <c r="F269" s="101"/>
      <c r="G269" s="101"/>
      <c r="H269" s="101"/>
      <c r="I269" s="101"/>
      <c r="J269" s="101"/>
      <c r="K269" s="101"/>
      <c r="L269" s="101"/>
    </row>
    <row r="270" spans="1:12" ht="12.75">
      <c r="A270" s="101"/>
      <c r="B270" s="133"/>
      <c r="C270" s="101"/>
      <c r="D270" s="120"/>
      <c r="E270" s="101"/>
      <c r="F270" s="101"/>
      <c r="G270" s="101"/>
      <c r="H270" s="101"/>
      <c r="I270" s="101"/>
      <c r="J270" s="101"/>
      <c r="K270" s="101"/>
      <c r="L270" s="101"/>
    </row>
    <row r="271" spans="1:12" ht="12.75">
      <c r="A271" s="101"/>
      <c r="B271" s="272"/>
      <c r="C271" s="272"/>
      <c r="D271" s="272"/>
      <c r="E271" s="272"/>
      <c r="F271" s="272"/>
      <c r="G271" s="101"/>
      <c r="H271" s="101"/>
      <c r="I271" s="272" t="s">
        <v>432</v>
      </c>
      <c r="J271" s="272"/>
      <c r="K271" s="272"/>
      <c r="L271" s="272"/>
    </row>
    <row r="272" spans="1:12" ht="12.75">
      <c r="A272" s="101"/>
      <c r="B272" s="267"/>
      <c r="C272" s="267"/>
      <c r="D272" s="267"/>
      <c r="E272" s="267"/>
      <c r="F272" s="267"/>
      <c r="G272" s="101"/>
      <c r="H272" s="101"/>
      <c r="I272" s="267" t="s">
        <v>433</v>
      </c>
      <c r="J272" s="267"/>
      <c r="K272" s="267"/>
      <c r="L272" s="267"/>
    </row>
    <row r="273" spans="1:12" ht="12.75">
      <c r="A273" s="101"/>
      <c r="B273" s="129"/>
      <c r="C273" s="120"/>
      <c r="D273" s="120"/>
      <c r="E273" s="120"/>
      <c r="F273" s="120"/>
      <c r="G273" s="101"/>
      <c r="H273" s="101"/>
      <c r="I273" s="120"/>
      <c r="J273" s="120"/>
      <c r="K273" s="120"/>
      <c r="L273" s="120"/>
    </row>
    <row r="274" spans="1:12" ht="12.75">
      <c r="A274" s="257"/>
      <c r="B274" s="258"/>
      <c r="C274" s="257"/>
      <c r="D274" s="259"/>
      <c r="E274" s="257"/>
      <c r="F274" s="257"/>
      <c r="G274" s="257"/>
      <c r="H274" s="257"/>
      <c r="I274" s="257"/>
      <c r="J274" s="257"/>
      <c r="K274" s="257"/>
      <c r="L274" s="257"/>
    </row>
    <row r="275" spans="1:12" ht="12.75">
      <c r="A275" s="260"/>
      <c r="B275" s="261"/>
      <c r="C275" s="260"/>
      <c r="D275" s="260"/>
      <c r="E275" s="260"/>
      <c r="F275" s="260"/>
      <c r="G275" s="260"/>
      <c r="H275" s="260"/>
      <c r="I275" s="260"/>
      <c r="J275" s="260"/>
      <c r="K275" s="262"/>
      <c r="L275" s="262"/>
    </row>
    <row r="276" spans="1:12" ht="12.75"/>
  </sheetData>
  <mergeCells count="9">
    <mergeCell ref="B272:F272"/>
    <mergeCell ref="I272:L272"/>
    <mergeCell ref="A3:L3"/>
    <mergeCell ref="C61:D61"/>
    <mergeCell ref="F143:H143"/>
    <mergeCell ref="E222:G222"/>
    <mergeCell ref="C263:D263"/>
    <mergeCell ref="B271:F271"/>
    <mergeCell ref="I271:L271"/>
  </mergeCells>
  <pageMargins left="0.7" right="0.7" top="0.75" bottom="0.75" header="0.3" footer="0.3"/>
  <pageSetup scale="73" orientation="portrait" r:id="rId1"/>
  <rowBreaks count="3" manualBreakCount="3">
    <brk id="58" max="16383" man="1"/>
    <brk id="130" max="16383" man="1"/>
    <brk id="20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1-Pasqyra e Pozicioni Financiar</vt:lpstr>
      <vt:lpstr>2.1-Pasqyra e Perform. (natyra)</vt:lpstr>
      <vt:lpstr>3.1-CashFlow (indirekt)</vt:lpstr>
      <vt:lpstr>4-Pasq. e Levizjeve ne Kapital</vt:lpstr>
      <vt:lpstr>Sheet1</vt:lpstr>
      <vt:lpstr>'1-Pasqyra e Pozicioni Financiar'!Print_Area</vt:lpstr>
      <vt:lpstr>'3.1-CashFlow (indirekt)'!Print_Area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2022-03-30T22:06:20Z</cp:lastPrinted>
  <dcterms:created xsi:type="dcterms:W3CDTF">2012-01-19T09:31:29Z</dcterms:created>
  <dcterms:modified xsi:type="dcterms:W3CDTF">2024-07-31T12:34:12Z</dcterms:modified>
</cp:coreProperties>
</file>