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 activeTab="4"/>
  </bookViews>
  <sheets>
    <sheet name="Assets" sheetId="1" r:id="rId1"/>
    <sheet name="Equity &amp; Liabilities" sheetId="2" r:id="rId2"/>
    <sheet name="P&amp;L" sheetId="3" r:id="rId3"/>
    <sheet name="CF Indirekte" sheetId="4" r:id="rId4"/>
    <sheet name="Changes in Equity" sheetId="5" r:id="rId5"/>
  </sheets>
  <externalReferences>
    <externalReference r:id="rId6"/>
  </externalReferences>
  <definedNames>
    <definedName name="BalanceSheetDates">#REF!</definedName>
    <definedName name="ColorNames">#REF!</definedName>
    <definedName name="Conventions">#REF!</definedName>
    <definedName name="IncomeStatementDates">#REF!</definedName>
    <definedName name="_xlnm.Print_Area" localSheetId="0">Assets!$A$1:$F$50</definedName>
    <definedName name="_xlnm.Print_Area" localSheetId="3">'CF Indirekte'!$B$1:$F$37</definedName>
    <definedName name="_xlnm.Print_Area" localSheetId="4">'Changes in Equity'!#REF!</definedName>
    <definedName name="_xlnm.Print_Area" localSheetId="1">'Equity &amp; Liabilities'!$A$1:$F$43</definedName>
    <definedName name="_xlnm.Print_Area" localSheetId="2">'P&amp;L'!$A$1:$F$28</definedName>
    <definedName name="sectionNames">#REF!</definedName>
    <definedName name="Units">#REF!</definedName>
  </definedNames>
  <calcPr calcId="145621"/>
</workbook>
</file>

<file path=xl/calcChain.xml><?xml version="1.0" encoding="utf-8"?>
<calcChain xmlns="http://schemas.openxmlformats.org/spreadsheetml/2006/main">
  <c r="D21" i="5" l="1"/>
  <c r="G19" i="5"/>
  <c r="E18" i="5"/>
  <c r="E21" i="5" s="1"/>
  <c r="D18" i="5"/>
  <c r="G17" i="5"/>
  <c r="F18" i="5"/>
  <c r="D15" i="5"/>
  <c r="G14" i="5"/>
  <c r="G13" i="5"/>
  <c r="G12" i="5"/>
  <c r="C11" i="5"/>
  <c r="C15" i="5" s="1"/>
  <c r="C18" i="5" s="1"/>
  <c r="F10" i="5"/>
  <c r="E10" i="5"/>
  <c r="D10" i="5"/>
  <c r="C10" i="5"/>
  <c r="G9" i="5"/>
  <c r="G8" i="5"/>
  <c r="G7" i="5"/>
  <c r="G6" i="5"/>
  <c r="G5" i="5"/>
  <c r="G10" i="5" s="1"/>
  <c r="D35" i="4"/>
  <c r="D30" i="4"/>
  <c r="L17" i="4"/>
  <c r="K17" i="4"/>
  <c r="D16" i="4"/>
  <c r="D14" i="4"/>
  <c r="D10" i="4"/>
  <c r="D15" i="4" s="1"/>
  <c r="D7" i="4"/>
  <c r="K26" i="3"/>
  <c r="M24" i="3"/>
  <c r="L24" i="3"/>
  <c r="L25" i="3" s="1"/>
  <c r="L27" i="3" s="1"/>
  <c r="K24" i="3"/>
  <c r="E24" i="3"/>
  <c r="E25" i="3" s="1"/>
  <c r="E27" i="3" s="1"/>
  <c r="D24" i="3"/>
  <c r="M19" i="3"/>
  <c r="K19" i="3"/>
  <c r="L11" i="3"/>
  <c r="L10" i="3" s="1"/>
  <c r="M10" i="3"/>
  <c r="M15" i="3" s="1"/>
  <c r="M16" i="3" s="1"/>
  <c r="M25" i="3" s="1"/>
  <c r="M27" i="3" s="1"/>
  <c r="K10" i="3"/>
  <c r="K15" i="3" s="1"/>
  <c r="K16" i="3" s="1"/>
  <c r="D28" i="2"/>
  <c r="D29" i="4" s="1"/>
  <c r="D32" i="4" s="1"/>
  <c r="L24" i="2"/>
  <c r="L28" i="2" s="1"/>
  <c r="D24" i="2"/>
  <c r="L16" i="2"/>
  <c r="L9" i="2"/>
  <c r="K45" i="1"/>
  <c r="K39" i="1"/>
  <c r="D39" i="1"/>
  <c r="K33" i="1"/>
  <c r="D33" i="1"/>
  <c r="D20" i="4" s="1"/>
  <c r="D25" i="4" s="1"/>
  <c r="K22" i="1"/>
  <c r="D22" i="1"/>
  <c r="D12" i="4" s="1"/>
  <c r="M15" i="1"/>
  <c r="M26" i="1" s="1"/>
  <c r="M49" i="1" s="1"/>
  <c r="K15" i="1"/>
  <c r="D15" i="1"/>
  <c r="D36" i="4"/>
  <c r="G16" i="5" l="1"/>
  <c r="K25" i="3"/>
  <c r="K27" i="3" s="1"/>
  <c r="D15" i="3"/>
  <c r="D16" i="3" s="1"/>
  <c r="D25" i="3" s="1"/>
  <c r="L19" i="2"/>
  <c r="G11" i="5"/>
  <c r="K26" i="1"/>
  <c r="K49" i="1" s="1"/>
  <c r="D19" i="2"/>
  <c r="C21" i="5"/>
  <c r="D8" i="4"/>
  <c r="D9" i="1"/>
  <c r="D49" i="1" s="1"/>
  <c r="G15" i="5"/>
  <c r="D13" i="4" l="1"/>
  <c r="L39" i="2"/>
  <c r="L41" i="2" s="1"/>
  <c r="L43" i="2" s="1"/>
  <c r="D5" i="4"/>
  <c r="D17" i="4" s="1"/>
  <c r="D34" i="4" s="1"/>
  <c r="D27" i="3"/>
  <c r="D41" i="2" l="1"/>
  <c r="D43" i="2" s="1"/>
  <c r="F20" i="5"/>
  <c r="G20" i="5" l="1"/>
  <c r="F21" i="5"/>
</calcChain>
</file>

<file path=xl/sharedStrings.xml><?xml version="1.0" encoding="utf-8"?>
<sst xmlns="http://schemas.openxmlformats.org/spreadsheetml/2006/main" count="370" uniqueCount="170">
  <si>
    <t>AKTIVET</t>
  </si>
  <si>
    <t>Shenime</t>
  </si>
  <si>
    <t>I</t>
  </si>
  <si>
    <t>AKTIVET AFATSHKURTERA</t>
  </si>
  <si>
    <t>Aktive Monetare</t>
  </si>
  <si>
    <t>Derivative dhe aktive te  mbajtura per tregtim</t>
  </si>
  <si>
    <t>(i)</t>
  </si>
  <si>
    <t>Derivativet</t>
  </si>
  <si>
    <t>(ii)</t>
  </si>
  <si>
    <t>Aktivet e mbajtura per tregtim</t>
  </si>
  <si>
    <t>TOTALI 2</t>
  </si>
  <si>
    <t>Aktive te tjera financiare afatshkurtra</t>
  </si>
  <si>
    <t>Llogari/Kerkesa te arketueshme</t>
  </si>
  <si>
    <t>Llogari/Kerkesa te tjera te arketueshme</t>
  </si>
  <si>
    <t>(iii)</t>
  </si>
  <si>
    <t>Instrumente te tjera borxhi</t>
  </si>
  <si>
    <t>(iv)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</si>
  <si>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</si>
  <si>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</si>
  <si>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</si>
  <si>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</si>
  <si>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</si>
  <si>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</si>
  <si>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</si>
  <si>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(v)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</si>
  <si>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</si>
  <si>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</si>
  <si>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</si>
  <si>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</si>
  <si>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</si>
  <si>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 (1)</t>
  </si>
  <si>
    <t>II</t>
  </si>
  <si>
    <t>AKTIVET AFATGJATA</t>
  </si>
  <si>
    <t>Investimet financiare afatgjata</t>
  </si>
  <si>
    <t>Pjesemarrje te tjera ne njesi te kontrolluara (vetem ne PF)</t>
  </si>
  <si>
    <t>Aksione dhe investime te tjera ne pjesmarrje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</si>
  <si>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</si>
  <si>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</si>
  <si>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</si>
  <si>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</si>
  <si>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</si>
  <si>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</si>
  <si>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paisje</t>
  </si>
  <si>
    <t>Aktive te tjera afatgjata materiale (me vl. Neto Kontab)</t>
  </si>
  <si>
    <t>Totali 2</t>
  </si>
  <si>
    <t>Aktivet biologjike afatgjata</t>
  </si>
  <si>
    <t>Aktive afatgjata jo materiale</t>
  </si>
  <si>
    <t>Emri I mire</t>
  </si>
  <si>
    <t>Shpenzimet e zhvillimit</t>
  </si>
  <si>
    <t xml:space="preserve">Aktive te tjera afatgjata jo materiale </t>
  </si>
  <si>
    <t>Kapital aksionar i papaguar</t>
  </si>
  <si>
    <t>Kapital aksionar I papaguar</t>
  </si>
  <si>
    <t>Aktive te tjera afatgjata</t>
  </si>
  <si>
    <t>TOTALI I AKTIVEVE AFATGJATA  (II)</t>
  </si>
  <si>
    <t>TOTALI I AKTIVEVE  (I+II)</t>
  </si>
  <si>
    <t>DETYRIME DHE KAPITALI</t>
  </si>
  <si>
    <t>DETYRIMET AFATSHKURTRA</t>
  </si>
  <si>
    <t>Huamarrjet</t>
  </si>
  <si>
    <t>(a)</t>
  </si>
  <si>
    <t>Huat dhe obligacionet afatshkurtra</t>
  </si>
  <si>
    <t>(b)</t>
  </si>
  <si>
    <t>Kthimet/ripagesat e huave afatgjata</t>
  </si>
  <si>
    <t>( c)</t>
  </si>
  <si>
    <t>Bono te konvertueshme</t>
  </si>
  <si>
    <t>Huat dhe parapagimet</t>
  </si>
  <si>
    <t>Te pagueshme ndaj furnitoreve</t>
  </si>
  <si>
    <t>Te pagueshme ndaj punonjesve</t>
  </si>
  <si>
    <t>(c)</t>
  </si>
  <si>
    <t>Detyrime tatimore</t>
  </si>
  <si>
    <t>(d)</t>
  </si>
  <si>
    <t>Detyrime te tjera</t>
  </si>
  <si>
    <t>(e)</t>
  </si>
  <si>
    <t xml:space="preserve">Parapagimet e arketuara </t>
  </si>
  <si>
    <t>TOTALI 3</t>
  </si>
  <si>
    <t>Grantet dhe te ardhurat e Shtyra</t>
  </si>
  <si>
    <t>Provizionet afatshkurtra</t>
  </si>
  <si>
    <t>TOTALI I DETYR.AFATSHKURTRA (I)</t>
  </si>
  <si>
    <t>DETYRIMET AFATGJATA</t>
  </si>
  <si>
    <t>Huat afatgjata</t>
  </si>
  <si>
    <t>Hua,Bono dhe detyrimenga qirate financiare</t>
  </si>
  <si>
    <t>Bonot e Konvertueshme</t>
  </si>
  <si>
    <t>TOTALI 1</t>
  </si>
  <si>
    <t>Huamarrje te tjera afatgjata</t>
  </si>
  <si>
    <t>Provizionet afatsgjata</t>
  </si>
  <si>
    <t>TOTALI I DETYR.AFATGJATA (II)</t>
  </si>
  <si>
    <t>III</t>
  </si>
  <si>
    <t>KAPITALI</t>
  </si>
  <si>
    <t>Aksionet e pakices (perdoret vetem ne pasqyrat financiare te konsoliduara)</t>
  </si>
  <si>
    <t>Kapitali qe I perket aksionareve te shoqerise meme (perdoret vetem ne pasqyrat financiare te konsoliduara)</t>
  </si>
  <si>
    <t>Kapitali aksionar</t>
  </si>
  <si>
    <t>Primi I Aksionit</t>
  </si>
  <si>
    <t>Njesite ose Aksionet e thesarit (negative)</t>
  </si>
  <si>
    <t>Rezerva Statutore</t>
  </si>
  <si>
    <t>Rezerva Ligjore</t>
  </si>
  <si>
    <t>Rezerva te tjera</t>
  </si>
  <si>
    <t>Fitimet  e pashperndara</t>
  </si>
  <si>
    <t>Fitimi (Humbja) e vitit financiar</t>
  </si>
  <si>
    <t>TOTALI I KAPITALIT</t>
  </si>
  <si>
    <t>TOTALI I DETYRIMEVE KAPITALIT (I,II,III)</t>
  </si>
  <si>
    <t>PASQYRA E TE ARDHURAVE DHE SHPENZIMEVE</t>
  </si>
  <si>
    <t>(Bazuar ne klasifikimin e shpenzimeve sipas natyres)</t>
  </si>
  <si>
    <t>Nr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</si>
  <si>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</si>
  <si>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</si>
  <si>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</si>
  <si>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</si>
  <si>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</si>
  <si>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Kosto e punes</t>
  </si>
  <si>
    <t>-paga e personelit</t>
  </si>
  <si>
    <t>-shpenzimet per sigurimet  shoqerore dhe shendetesore</t>
  </si>
  <si>
    <t>Amortizimet dhe zhvleresimet</t>
  </si>
  <si>
    <t>Shpenzime te tjera</t>
  </si>
  <si>
    <t>Totali i shpenzimeve  (shuma 4-7)</t>
  </si>
  <si>
    <t>Fitimi apo humbja nga veprimtaria kryesore (1+2+/-3-8)</t>
  </si>
  <si>
    <t xml:space="preserve">Te ardhurat dhe shpenzimet financiare nga njesite e kontrolluara 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</si>
  <si>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</si>
  <si>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</si>
  <si>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</si>
  <si>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</si>
  <si>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</si>
  <si>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 dhe shpenzime te tjera financiare</t>
  </si>
  <si>
    <t>Totali I te ardhurave dhe shpenzimeve financiare (10+/-11+/-12)</t>
  </si>
  <si>
    <t>Fitimi (humbja) para tatimit (9+/-13)</t>
  </si>
  <si>
    <t>Shpenzimet e tatimit mbi fitimin</t>
  </si>
  <si>
    <t>Fitimi (humbja) neto e vitit financiar (14-15)</t>
  </si>
  <si>
    <t>Pasqyra e fluksit monetar-Metoda indirekte</t>
  </si>
  <si>
    <t>Fluksi monetar nga veprimtarite e shfrytezimit</t>
  </si>
  <si>
    <t>Fitimi para tatimit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</si>
  <si>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</si>
  <si>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</si>
  <si>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</si>
  <si>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 Te ardhura nga investimet</t>
  </si>
  <si>
    <t xml:space="preserve">                             Shpenzime per interesa</t>
  </si>
  <si>
    <t>Rritje / renie ne tepricen e kerkesave te arketueshme nga aktiviteti, si dhe kerkesa te arketueshme te tjera</t>
  </si>
  <si>
    <t>Rritje / renie ne tepricen e inventarit</t>
  </si>
  <si>
    <t>Rritje / renie ne tepricen e detyrimeve, per tu paguar nga aktiviteti</t>
  </si>
  <si>
    <t>MM te perfituara nga aktiviteti</t>
  </si>
  <si>
    <t>Interesi i paguar</t>
  </si>
  <si>
    <t>Tatim mbi fitimin i paguar</t>
  </si>
  <si>
    <t>MM neto nga aktivitetet e shfrytezimit</t>
  </si>
  <si>
    <t>Fluksi monetar nga veprimtarite investuese</t>
  </si>
  <si>
    <t>Blerja e shoqerise 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</si>
  <si>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</si>
  <si>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</si>
  <si>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</si>
  <si>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</si>
  <si>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e perdorur ne aktivitetet investuese</t>
  </si>
  <si>
    <t>Fluksi monetar nga veprimtarite financiare</t>
  </si>
  <si>
    <t>Te ardhura nga emetimi i kapitalit aksioner</t>
  </si>
  <si>
    <t>Te ardhura nga huamarrje afatgjata</t>
  </si>
  <si>
    <t>Pagesat e detyrimeve te qirase financiare</t>
  </si>
  <si>
    <t>Dividentet e paguar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</si>
  <si>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</si>
  <si>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</si>
  <si>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</si>
  <si>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</si>
  <si>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Kapitali Aksionar</t>
  </si>
  <si>
    <t>Primi i aksionit</t>
  </si>
  <si>
    <t>Fitimi i pashperndare</t>
  </si>
  <si>
    <t>Fitimi i vitit ushtrimor</t>
  </si>
  <si>
    <t>Totali i Kapitalit</t>
  </si>
  <si>
    <t>Pozicioni në 31 Dhjetor 2009</t>
  </si>
  <si>
    <t>Fitimi i vitit</t>
  </si>
  <si>
    <t>Efekti i ndryshimit ne politikat kontabel</t>
  </si>
  <si>
    <t>Pozicioni i rregulluar</t>
  </si>
  <si>
    <t>Dividendë të paguar</t>
  </si>
  <si>
    <t>Pozicioni në 01 Janar 2011</t>
  </si>
  <si>
    <t>Pozicioni në 31 Dhjetor 2011</t>
  </si>
  <si>
    <t>Pozicioni në 31 Dhjetor 2012</t>
  </si>
  <si>
    <t>Pozicioni në 30 Prill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</si>
</sst>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_);@_)"/>
    <numFmt numFmtId="166" formatCode="0%_);\(0%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Garamond"/>
      <family val="1"/>
    </font>
    <font>
      <sz val="11"/>
      <color theme="1"/>
      <name val="Garamond"/>
      <family val="1"/>
    </font>
    <font>
      <b/>
      <u/>
      <sz val="11"/>
      <color indexed="8"/>
      <name val="Garamond"/>
      <family val="1"/>
    </font>
    <font>
      <b/>
      <sz val="11"/>
      <color theme="1"/>
      <name val="Garamond"/>
      <family val="1"/>
    </font>
    <font>
      <sz val="11"/>
      <color indexed="8"/>
      <name val="Calibri"/>
      <family val="2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i/>
      <sz val="11"/>
      <color indexed="8"/>
      <name val="Garamond"/>
      <family val="1"/>
    </font>
    <font>
      <sz val="8"/>
      <color indexed="10"/>
      <name val="Garamond"/>
      <family val="1"/>
    </font>
    <font>
      <u/>
      <sz val="11"/>
      <color theme="10"/>
      <name val="Garamond"/>
      <family val="1"/>
    </font>
    <font>
      <b/>
      <sz val="12"/>
      <color indexed="8"/>
      <name val="Garamond"/>
      <family val="1"/>
    </font>
    <font>
      <b/>
      <i/>
      <sz val="11"/>
      <color indexed="8"/>
      <name val="Garamond"/>
      <family val="1"/>
    </font>
    <font>
      <sz val="11"/>
      <color theme="0" tint="-0.14999847407452621"/>
      <name val="Garamond"/>
      <family val="1"/>
    </font>
    <font>
      <sz val="11"/>
      <color indexed="10"/>
      <name val="Garamond"/>
      <family val="1"/>
    </font>
    <font>
      <b/>
      <sz val="11"/>
      <color rgb="FF000000"/>
      <name val="Garamond"/>
      <family val="1"/>
    </font>
    <font>
      <sz val="11"/>
      <color rgb="FFFF0066"/>
      <name val="Garamond"/>
      <family val="1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32">
    <xf numFmtId="0" fontId="0" fillId="0" borderId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9" fontId="20" fillId="0" borderId="0" applyFont="0" applyFill="0" applyBorder="0" applyAlignment="0" applyProtection="0">
      <alignment horizontal="left"/>
    </xf>
    <xf numFmtId="165" fontId="21" fillId="0" borderId="0" applyAlignment="0" applyProtection="0"/>
    <xf numFmtId="166" fontId="22" fillId="0" borderId="0" applyFill="0" applyBorder="0" applyAlignment="0" applyProtection="0"/>
    <xf numFmtId="49" fontId="22" fillId="0" borderId="0" applyNumberFormat="0" applyAlignment="0" applyProtection="0">
      <alignment horizontal="left"/>
    </xf>
    <xf numFmtId="49" fontId="23" fillId="0" borderId="4" applyNumberFormat="0" applyAlignment="0" applyProtection="0">
      <alignment horizontal="left" wrapText="1"/>
    </xf>
    <xf numFmtId="49" fontId="23" fillId="0" borderId="0" applyNumberFormat="0" applyAlignment="0" applyProtection="0">
      <alignment horizontal="left" wrapText="1"/>
    </xf>
    <xf numFmtId="49" fontId="24" fillId="0" borderId="0" applyAlignment="0" applyProtection="0">
      <alignment horizontal="left"/>
    </xf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0" fontId="1" fillId="0" borderId="0"/>
    <xf numFmtId="0" fontId="25" fillId="0" borderId="0"/>
    <xf numFmtId="0" fontId="1" fillId="0" borderId="0"/>
    <xf numFmtId="165" fontId="28" fillId="0" borderId="0"/>
    <xf numFmtId="0" fontId="1" fillId="0" borderId="0"/>
    <xf numFmtId="9" fontId="26" fillId="0" borderId="0" applyFont="0" applyFill="0" applyBorder="0" applyAlignment="0" applyProtection="0"/>
    <xf numFmtId="165" fontId="29" fillId="0" borderId="0" applyNumberFormat="0" applyFill="0" applyBorder="0" applyAlignment="0" applyProtection="0"/>
    <xf numFmtId="165" fontId="28" fillId="4" borderId="0" applyNumberFormat="0" applyFont="0" applyBorder="0" applyAlignment="0" applyProtection="0"/>
    <xf numFmtId="0" fontId="28" fillId="0" borderId="0" applyFill="0" applyBorder="0" applyProtection="0"/>
    <xf numFmtId="165" fontId="28" fillId="5" borderId="0" applyNumberFormat="0" applyFont="0" applyBorder="0" applyAlignment="0" applyProtection="0"/>
    <xf numFmtId="166" fontId="28" fillId="0" borderId="0" applyFill="0" applyBorder="0" applyAlignment="0" applyProtection="0"/>
    <xf numFmtId="0" fontId="30" fillId="0" borderId="0" applyNumberFormat="0" applyAlignment="0" applyProtection="0"/>
    <xf numFmtId="0" fontId="29" fillId="0" borderId="5" applyFill="0" applyProtection="0">
      <alignment horizontal="right" wrapText="1"/>
    </xf>
    <xf numFmtId="0" fontId="29" fillId="0" borderId="0" applyFill="0" applyProtection="0">
      <alignment wrapText="1"/>
    </xf>
    <xf numFmtId="165" fontId="31" fillId="0" borderId="6" applyNumberFormat="0" applyFill="0" applyAlignment="0" applyProtection="0"/>
    <xf numFmtId="0" fontId="2" fillId="0" borderId="0" applyAlignment="0" applyProtection="0"/>
    <xf numFmtId="0" fontId="31" fillId="0" borderId="7" applyNumberFormat="0" applyFill="0" applyAlignment="0" applyProtection="0"/>
  </cellStyleXfs>
  <cellXfs count="104">
    <xf numFmtId="0" fontId="0" fillId="0" borderId="0" xfId="0"/>
    <xf numFmtId="0" fontId="4" fillId="2" borderId="0" xfId="2" applyFont="1" applyFill="1" applyAlignment="1" applyProtection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41" fontId="5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41" fontId="9" fillId="2" borderId="0" xfId="1" applyNumberFormat="1" applyFont="1" applyFill="1" applyBorder="1"/>
    <xf numFmtId="41" fontId="10" fillId="2" borderId="0" xfId="1" applyNumberFormat="1" applyFont="1" applyFill="1" applyBorder="1"/>
    <xf numFmtId="0" fontId="11" fillId="2" borderId="0" xfId="0" applyFont="1" applyFill="1" applyBorder="1"/>
    <xf numFmtId="41" fontId="9" fillId="2" borderId="1" xfId="1" applyNumberFormat="1" applyFont="1" applyFill="1" applyBorder="1"/>
    <xf numFmtId="41" fontId="9" fillId="2" borderId="2" xfId="1" applyNumberFormat="1" applyFont="1" applyFill="1" applyBorder="1" applyAlignment="1">
      <alignment horizontal="right"/>
    </xf>
    <xf numFmtId="41" fontId="9" fillId="2" borderId="0" xfId="1" applyNumberFormat="1" applyFont="1" applyFill="1" applyBorder="1" applyAlignment="1">
      <alignment horizontal="right"/>
    </xf>
    <xf numFmtId="41" fontId="9" fillId="2" borderId="2" xfId="1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9" fillId="3" borderId="0" xfId="0" applyFont="1" applyFill="1" applyBorder="1"/>
    <xf numFmtId="0" fontId="7" fillId="3" borderId="0" xfId="0" applyFont="1" applyFill="1" applyBorder="1" applyAlignment="1">
      <alignment horizontal="center"/>
    </xf>
    <xf numFmtId="164" fontId="9" fillId="3" borderId="2" xfId="1" applyNumberFormat="1" applyFont="1" applyFill="1" applyBorder="1"/>
    <xf numFmtId="41" fontId="9" fillId="3" borderId="0" xfId="1" applyNumberFormat="1" applyFont="1" applyFill="1" applyBorder="1"/>
    <xf numFmtId="41" fontId="9" fillId="3" borderId="2" xfId="1" applyNumberFormat="1" applyFont="1" applyFill="1" applyBorder="1"/>
    <xf numFmtId="41" fontId="12" fillId="2" borderId="0" xfId="0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/>
    <xf numFmtId="0" fontId="13" fillId="2" borderId="0" xfId="2" applyFont="1" applyFill="1" applyAlignment="1" applyProtection="1"/>
    <xf numFmtId="0" fontId="5" fillId="2" borderId="0" xfId="0" applyFont="1" applyFill="1"/>
    <xf numFmtId="0" fontId="5" fillId="3" borderId="0" xfId="0" applyFont="1" applyFill="1" applyBorder="1"/>
    <xf numFmtId="164" fontId="10" fillId="2" borderId="0" xfId="1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164" fontId="9" fillId="2" borderId="0" xfId="1" applyNumberFormat="1" applyFont="1" applyFill="1" applyBorder="1"/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164" fontId="9" fillId="2" borderId="2" xfId="1" applyNumberFormat="1" applyFont="1" applyFill="1" applyBorder="1"/>
    <xf numFmtId="0" fontId="5" fillId="2" borderId="0" xfId="0" applyFont="1" applyFill="1" applyBorder="1" applyAlignment="1">
      <alignment horizontal="left"/>
    </xf>
    <xf numFmtId="164" fontId="5" fillId="2" borderId="0" xfId="0" applyNumberFormat="1" applyFont="1" applyFill="1"/>
    <xf numFmtId="0" fontId="10" fillId="2" borderId="0" xfId="0" applyFont="1" applyFill="1" applyBorder="1" applyAlignment="1">
      <alignment horizontal="left" vertical="center" wrapText="1"/>
    </xf>
    <xf numFmtId="164" fontId="9" fillId="2" borderId="0" xfId="1" applyNumberFormat="1" applyFont="1" applyFill="1" applyBorder="1" applyAlignment="1"/>
    <xf numFmtId="0" fontId="9" fillId="3" borderId="0" xfId="0" applyFont="1" applyFill="1" applyBorder="1" applyAlignment="1">
      <alignment horizontal="left"/>
    </xf>
    <xf numFmtId="164" fontId="9" fillId="3" borderId="0" xfId="1" applyNumberFormat="1" applyFont="1" applyFill="1" applyBorder="1"/>
    <xf numFmtId="0" fontId="9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164" fontId="10" fillId="2" borderId="1" xfId="1" applyNumberFormat="1" applyFont="1" applyFill="1" applyBorder="1"/>
    <xf numFmtId="41" fontId="10" fillId="2" borderId="2" xfId="1" applyNumberFormat="1" applyFont="1" applyFill="1" applyBorder="1"/>
    <xf numFmtId="164" fontId="10" fillId="2" borderId="2" xfId="1" applyNumberFormat="1" applyFont="1" applyFill="1" applyBorder="1"/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1" fontId="16" fillId="2" borderId="0" xfId="1" applyNumberFormat="1" applyFont="1" applyFill="1" applyBorder="1"/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7" fillId="2" borderId="0" xfId="0" applyFont="1" applyFill="1"/>
    <xf numFmtId="41" fontId="5" fillId="2" borderId="0" xfId="0" applyNumberFormat="1" applyFont="1" applyFill="1"/>
    <xf numFmtId="41" fontId="9" fillId="2" borderId="2" xfId="0" applyNumberFormat="1" applyFont="1" applyFill="1" applyBorder="1"/>
    <xf numFmtId="41" fontId="9" fillId="2" borderId="0" xfId="0" applyNumberFormat="1" applyFont="1" applyFill="1" applyBorder="1"/>
    <xf numFmtId="41" fontId="5" fillId="2" borderId="2" xfId="0" applyNumberFormat="1" applyFont="1" applyFill="1" applyBorder="1"/>
    <xf numFmtId="0" fontId="7" fillId="2" borderId="0" xfId="0" applyFont="1" applyFill="1" applyAlignment="1">
      <alignment horizontal="center"/>
    </xf>
    <xf numFmtId="164" fontId="5" fillId="2" borderId="0" xfId="1" applyNumberFormat="1" applyFont="1" applyFill="1"/>
    <xf numFmtId="41" fontId="17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41" fontId="7" fillId="2" borderId="3" xfId="0" applyNumberFormat="1" applyFont="1" applyFill="1" applyBorder="1" applyAlignment="1">
      <alignment horizontal="right"/>
    </xf>
    <xf numFmtId="41" fontId="5" fillId="2" borderId="0" xfId="0" applyNumberFormat="1" applyFont="1" applyFill="1" applyAlignment="1">
      <alignment horizontal="right" vertical="top" wrapText="1"/>
    </xf>
    <xf numFmtId="41" fontId="5" fillId="2" borderId="0" xfId="0" applyNumberFormat="1" applyFont="1" applyFill="1" applyAlignment="1">
      <alignment horizontal="right"/>
    </xf>
    <xf numFmtId="41" fontId="7" fillId="2" borderId="0" xfId="0" applyNumberFormat="1" applyFont="1" applyFill="1" applyAlignment="1">
      <alignment horizontal="right"/>
    </xf>
    <xf numFmtId="41" fontId="7" fillId="2" borderId="3" xfId="0" applyNumberFormat="1" applyFont="1" applyFill="1" applyBorder="1" applyAlignment="1">
      <alignment horizontal="right" vertical="top" wrapText="1"/>
    </xf>
    <xf numFmtId="41" fontId="19" fillId="2" borderId="0" xfId="0" applyNumberFormat="1" applyFont="1" applyFill="1"/>
    <xf numFmtId="41" fontId="5" fillId="2" borderId="3" xfId="0" applyNumberFormat="1" applyFont="1" applyFill="1" applyBorder="1" applyAlignment="1">
      <alignment horizontal="right" vertical="top" wrapText="1"/>
    </xf>
    <xf numFmtId="43" fontId="5" fillId="2" borderId="0" xfId="1" applyFont="1" applyFill="1"/>
    <xf numFmtId="37" fontId="5" fillId="2" borderId="0" xfId="0" applyNumberFormat="1" applyFont="1" applyFill="1"/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41" fontId="9" fillId="0" borderId="2" xfId="1" applyNumberFormat="1" applyFont="1" applyFill="1" applyBorder="1"/>
    <xf numFmtId="0" fontId="14" fillId="2" borderId="0" xfId="0" applyFont="1" applyFill="1" applyBorder="1" applyAlignment="1">
      <alignment horizontal="center" wrapText="1"/>
    </xf>
    <xf numFmtId="14" fontId="9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wrapText="1"/>
    </xf>
  </cellXfs>
  <cellStyles count="32">
    <cellStyle name="Brand Align Left Text" xfId="3"/>
    <cellStyle name="Brand Default" xfId="4"/>
    <cellStyle name="Brand Percent" xfId="5"/>
    <cellStyle name="Brand Source" xfId="6"/>
    <cellStyle name="Brand Subtitle with Underline" xfId="7"/>
    <cellStyle name="Brand Subtitle without Underline" xfId="8"/>
    <cellStyle name="Brand Title" xfId="9"/>
    <cellStyle name="Comma" xfId="1" builtinId="3"/>
    <cellStyle name="Comma 2" xfId="10"/>
    <cellStyle name="Comma 3" xfId="11"/>
    <cellStyle name="Hyperlink" xfId="2" builtinId="8"/>
    <cellStyle name="Normal" xfId="0" builtinId="0"/>
    <cellStyle name="Normal 2" xfId="12"/>
    <cellStyle name="Normal 2 2" xfId="13"/>
    <cellStyle name="Normal 3" xfId="14"/>
    <cellStyle name="Normal 3 2" xfId="15"/>
    <cellStyle name="Normal 3 3" xfId="16"/>
    <cellStyle name="Normal 4" xfId="17"/>
    <cellStyle name="Normal 5" xfId="18"/>
    <cellStyle name="Normal 6" xfId="19"/>
    <cellStyle name="Percent 2" xfId="20"/>
    <cellStyle name="Smart Bold" xfId="21"/>
    <cellStyle name="Smart Forecast" xfId="22"/>
    <cellStyle name="Smart General" xfId="23"/>
    <cellStyle name="Smart Highlight" xfId="24"/>
    <cellStyle name="Smart Percent" xfId="25"/>
    <cellStyle name="Smart Source" xfId="26"/>
    <cellStyle name="Smart Subtitle 1" xfId="27"/>
    <cellStyle name="Smart Subtitle 2" xfId="28"/>
    <cellStyle name="Smart Subtotal" xfId="29"/>
    <cellStyle name="Smart Title" xfId="30"/>
    <cellStyle name="Smart Total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AppData/Local/Temp/Rar$DIa0.184/PASQYRA%20%2031.03.13-Cal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0)"/>
      <sheetName val="INDEX"/>
      <sheetName val="Acc.regist"/>
      <sheetName val="TB 2013"/>
      <sheetName val="TB_03.13"/>
      <sheetName val="Assets"/>
      <sheetName val="Equity &amp; Liabilities"/>
      <sheetName val="P&amp;L"/>
      <sheetName val="CF Indirekte"/>
      <sheetName val="Changes in Equity"/>
      <sheetName val="Notes"/>
      <sheetName val="rez.mbar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zoomScale="80" workbookViewId="0">
      <selection activeCell="B52" sqref="B52"/>
    </sheetView>
  </sheetViews>
  <sheetFormatPr defaultColWidth="9.109375" defaultRowHeight="14.4" x14ac:dyDescent="0.3"/>
  <cols>
    <col min="1" max="1" width="4.33203125" style="2" bestFit="1" customWidth="1"/>
    <col min="2" max="2" width="47" style="3" customWidth="1"/>
    <col min="3" max="3" width="8.88671875" style="3" bestFit="1" customWidth="1"/>
    <col min="4" max="4" width="18.44140625" style="3" customWidth="1"/>
    <col min="5" max="5" width="2.44140625" style="3" customWidth="1"/>
    <col min="6" max="6" width="16.109375" style="3" customWidth="1"/>
    <col min="7" max="8" width="9.109375" style="3" customWidth="1"/>
    <col min="9" max="9" width="45.109375" style="3" hidden="1" customWidth="1"/>
    <col min="10" max="10" width="11" style="3" hidden="1" customWidth="1"/>
    <col min="11" max="11" width="18.44140625" style="3" hidden="1" customWidth="1"/>
    <col min="12" max="12" width="1.44140625" style="3" hidden="1" customWidth="1"/>
    <col min="13" max="13" width="19.88671875" style="3" hidden="1" customWidth="1"/>
    <col min="14" max="16384" width="9.109375" style="3"/>
  </cols>
  <sheetData>
    <row r="2" spans="1:13" x14ac:dyDescent="0.3">
      <c r="G2" s="1"/>
      <c r="H2" s="1"/>
    </row>
    <row r="3" spans="1:13" x14ac:dyDescent="0.3">
      <c r="B3" s="81" t="s">
        <v>0</v>
      </c>
      <c r="C3" s="82" t="s">
        <v>1</v>
      </c>
      <c r="D3" s="84">
        <v>41394</v>
      </c>
      <c r="E3" s="83"/>
      <c r="F3" s="84">
        <v>41274</v>
      </c>
      <c r="I3" s="5" t="s">
        <v>0</v>
      </c>
      <c r="J3" s="6" t="s">
        <v>1</v>
      </c>
      <c r="K3" s="7">
        <v>40787</v>
      </c>
      <c r="L3" s="6"/>
      <c r="M3" s="7">
        <v>40543</v>
      </c>
    </row>
    <row r="4" spans="1:13" x14ac:dyDescent="0.3">
      <c r="A4" s="9" t="s">
        <v>2</v>
      </c>
      <c r="B4" s="10" t="s">
        <v>3</v>
      </c>
      <c r="D4" s="11"/>
      <c r="E4" s="11"/>
      <c r="F4" s="11"/>
      <c r="I4" s="10" t="s">
        <v>3</v>
      </c>
      <c r="K4" s="11"/>
      <c r="L4" s="11"/>
      <c r="M4" s="11"/>
    </row>
    <row r="5" spans="1:13" x14ac:dyDescent="0.3">
      <c r="A5" s="9">
        <v>1</v>
      </c>
      <c r="B5" s="10" t="s">
        <v>4</v>
      </c>
      <c r="C5" s="12">
        <v>3</v>
      </c>
      <c r="D5" s="13">
        <v>13467</v>
      </c>
      <c r="E5" s="13"/>
      <c r="F5" s="13">
        <v>13415.536723690224</v>
      </c>
      <c r="I5" s="10" t="s">
        <v>4</v>
      </c>
      <c r="J5" s="12">
        <v>3</v>
      </c>
      <c r="K5" s="13">
        <v>13443</v>
      </c>
      <c r="L5" s="13"/>
      <c r="M5" s="13">
        <v>13377.768218433048</v>
      </c>
    </row>
    <row r="6" spans="1:13" x14ac:dyDescent="0.3">
      <c r="A6" s="9">
        <v>2</v>
      </c>
      <c r="B6" s="10" t="s">
        <v>5</v>
      </c>
      <c r="C6" s="12"/>
      <c r="D6" s="14"/>
      <c r="E6" s="14"/>
      <c r="F6" s="13"/>
      <c r="I6" s="10" t="s">
        <v>5</v>
      </c>
      <c r="J6" s="12"/>
      <c r="K6" s="14"/>
      <c r="L6" s="14"/>
      <c r="M6" s="13">
        <v>0</v>
      </c>
    </row>
    <row r="7" spans="1:13" x14ac:dyDescent="0.3">
      <c r="A7" s="2" t="s">
        <v>6</v>
      </c>
      <c r="B7" s="15" t="s">
        <v>7</v>
      </c>
      <c r="C7" s="12"/>
      <c r="D7" s="14"/>
      <c r="E7" s="14"/>
      <c r="F7" s="13"/>
      <c r="I7" s="15" t="s">
        <v>7</v>
      </c>
      <c r="J7" s="12"/>
      <c r="K7" s="14"/>
      <c r="L7" s="14"/>
      <c r="M7" s="13">
        <v>0</v>
      </c>
    </row>
    <row r="8" spans="1:13" x14ac:dyDescent="0.3">
      <c r="A8" s="2" t="s">
        <v>8</v>
      </c>
      <c r="B8" s="15" t="s">
        <v>9</v>
      </c>
      <c r="C8" s="12"/>
      <c r="D8" s="14"/>
      <c r="E8" s="14"/>
      <c r="F8" s="16"/>
      <c r="I8" s="15" t="s">
        <v>9</v>
      </c>
      <c r="J8" s="12"/>
      <c r="K8" s="14"/>
      <c r="L8" s="14"/>
      <c r="M8" s="16">
        <v>0</v>
      </c>
    </row>
    <row r="9" spans="1:13" x14ac:dyDescent="0.3">
      <c r="A9" s="9"/>
      <c r="B9" s="10" t="s">
        <v>10</v>
      </c>
      <c r="C9" s="12"/>
      <c r="D9" s="17">
        <f>D5</f>
        <v>13467</v>
      </c>
      <c r="E9" s="18"/>
      <c r="F9" s="17">
        <v>13415.536723690224</v>
      </c>
      <c r="I9" s="10" t="s">
        <v>10</v>
      </c>
      <c r="J9" s="12"/>
      <c r="K9" s="17">
        <v>0</v>
      </c>
      <c r="L9" s="18"/>
      <c r="M9" s="17">
        <v>0</v>
      </c>
    </row>
    <row r="10" spans="1:13" x14ac:dyDescent="0.3">
      <c r="A10" s="9">
        <v>3</v>
      </c>
      <c r="B10" s="10" t="s">
        <v>11</v>
      </c>
      <c r="C10" s="12"/>
      <c r="D10" s="14"/>
      <c r="E10" s="14"/>
      <c r="F10" s="13"/>
      <c r="I10" s="10" t="s">
        <v>11</v>
      </c>
      <c r="J10" s="12"/>
      <c r="K10" s="14"/>
      <c r="L10" s="14"/>
      <c r="M10" s="13">
        <v>0</v>
      </c>
    </row>
    <row r="11" spans="1:13" x14ac:dyDescent="0.3">
      <c r="A11" s="2" t="s">
        <v>6</v>
      </c>
      <c r="B11" s="15" t="s">
        <v>12</v>
      </c>
      <c r="C11" s="12"/>
      <c r="D11" s="14"/>
      <c r="E11" s="14"/>
      <c r="F11" s="13"/>
      <c r="I11" s="15" t="s">
        <v>12</v>
      </c>
      <c r="J11" s="12"/>
      <c r="K11" s="14"/>
      <c r="L11" s="14"/>
      <c r="M11" s="13">
        <v>0</v>
      </c>
    </row>
    <row r="12" spans="1:13" x14ac:dyDescent="0.3">
      <c r="A12" s="2" t="s">
        <v>8</v>
      </c>
      <c r="B12" s="15" t="s">
        <v>13</v>
      </c>
      <c r="C12" s="12">
        <v>4</v>
      </c>
      <c r="D12" s="14">
        <v>1341789</v>
      </c>
      <c r="E12" s="14"/>
      <c r="F12" s="14">
        <v>1341789.2039999999</v>
      </c>
      <c r="I12" s="15" t="s">
        <v>13</v>
      </c>
      <c r="J12" s="12">
        <v>4</v>
      </c>
      <c r="K12" s="14">
        <v>1555305.5540101191</v>
      </c>
      <c r="L12" s="14"/>
      <c r="M12" s="14">
        <v>1434322.254</v>
      </c>
    </row>
    <row r="13" spans="1:13" x14ac:dyDescent="0.3">
      <c r="A13" s="2" t="s">
        <v>14</v>
      </c>
      <c r="B13" s="15" t="s">
        <v>15</v>
      </c>
      <c r="C13" s="12"/>
      <c r="D13" s="14"/>
      <c r="E13" s="14"/>
      <c r="F13" s="13"/>
      <c r="I13" s="15" t="s">
        <v>15</v>
      </c>
      <c r="J13" s="12"/>
      <c r="K13" s="14"/>
      <c r="L13" s="14"/>
      <c r="M13" s="13">
        <v>0</v>
      </c>
    </row>
    <row r="14" spans="1:13" x14ac:dyDescent="0.3">
      <c r="A14" s="2" t="s">
        <v>16</v>
      </c>
      <c r="B14" s="15" t="s">
        <v>17</v>
      </c>
      <c r="C14" s="12"/>
      <c r="D14" s="14"/>
      <c r="E14" s="14"/>
      <c r="F14" s="16"/>
      <c r="I14" s="15" t="s">
        <v>17</v>
      </c>
      <c r="J14" s="12"/>
      <c r="K14" s="14"/>
      <c r="L14" s="14"/>
      <c r="M14" s="16">
        <v>0</v>
      </c>
    </row>
    <row r="15" spans="1:13" x14ac:dyDescent="0.3">
      <c r="A15" s="9"/>
      <c r="B15" s="10" t="s">
        <v>18</v>
      </c>
      <c r="C15" s="12"/>
      <c r="D15" s="19">
        <f>SUM(D11:D14)</f>
        <v>1341789</v>
      </c>
      <c r="E15" s="13"/>
      <c r="F15" s="19">
        <v>1341789.2039999999</v>
      </c>
      <c r="I15" s="10" t="s">
        <v>18</v>
      </c>
      <c r="J15" s="12"/>
      <c r="K15" s="19">
        <f>SUM(K11:K14)</f>
        <v>1555305.5540101191</v>
      </c>
      <c r="L15" s="13"/>
      <c r="M15" s="19">
        <f>SUM(M11:M14)</f>
        <v>1434322.254</v>
      </c>
    </row>
    <row r="16" spans="1:13" x14ac:dyDescent="0.3">
      <c r="A16" s="9">
        <v>4</v>
      </c>
      <c r="B16" s="10" t="s">
        <v>19</v>
      </c>
      <c r="C16" s="12"/>
      <c r="D16" s="14"/>
      <c r="E16" s="14"/>
      <c r="F16" s="13"/>
      <c r="I16" s="10" t="s">
        <v>19</v>
      </c>
      <c r="J16" s="12"/>
      <c r="K16" s="14"/>
      <c r="L16" s="14"/>
      <c r="M16" s="13">
        <v>0</v>
      </c>
    </row>
    <row r="17" spans="1:13" hidden="1" x14ac:dyDescent="0.3">
      <c r="A17" s="2" t="s">
        <v>6</v>
      </c>
      <c r="B17" s="15" t="s">
        <v>20</v>
      </c>
      <c r="C17" s="12"/>
      <c r="D17" s="14"/>
      <c r="E17" s="14"/>
      <c r="F17" s="13"/>
      <c r="I17" s="15" t="s">
        <v>20</v>
      </c>
      <c r="J17" s="12"/>
      <c r="K17" s="14"/>
      <c r="L17" s="14"/>
      <c r="M17" s="13">
        <v>0</v>
      </c>
    </row>
    <row r="18" spans="1:13" hidden="1" x14ac:dyDescent="0.3">
      <c r="A18" s="2" t="s">
        <v>8</v>
      </c>
      <c r="B18" s="15" t="s">
        <v>21</v>
      </c>
      <c r="C18" s="12"/>
      <c r="D18" s="14"/>
      <c r="E18" s="14"/>
      <c r="F18" s="13"/>
      <c r="I18" s="15" t="s">
        <v>21</v>
      </c>
      <c r="J18" s="12"/>
      <c r="K18" s="14"/>
      <c r="L18" s="14"/>
      <c r="M18" s="13">
        <v>0</v>
      </c>
    </row>
    <row r="19" spans="1:13" hidden="1" x14ac:dyDescent="0.3">
      <c r="A19" s="2" t="s">
        <v>14</v>
      </c>
      <c r="B19" s="15" t="s">
        <v>22</v>
      </c>
      <c r="C19" s="12"/>
      <c r="D19" s="14"/>
      <c r="E19" s="14"/>
      <c r="F19" s="13"/>
      <c r="I19" s="15" t="s">
        <v>22</v>
      </c>
      <c r="J19" s="12"/>
      <c r="K19" s="14"/>
      <c r="L19" s="14"/>
      <c r="M19" s="13">
        <v>0</v>
      </c>
    </row>
    <row r="20" spans="1:13" hidden="1" x14ac:dyDescent="0.3">
      <c r="A20" s="2" t="s">
        <v>16</v>
      </c>
      <c r="B20" s="15" t="s">
        <v>23</v>
      </c>
      <c r="C20" s="12"/>
      <c r="D20" s="14"/>
      <c r="E20" s="14"/>
      <c r="F20" s="13"/>
      <c r="I20" s="15" t="s">
        <v>23</v>
      </c>
      <c r="J20" s="12"/>
      <c r="K20" s="14"/>
      <c r="L20" s="14"/>
      <c r="M20" s="13">
        <v>0</v>
      </c>
    </row>
    <row r="21" spans="1:13" hidden="1" x14ac:dyDescent="0.3">
      <c r="A21" s="2" t="s">
        <v>24</v>
      </c>
      <c r="B21" s="15" t="s">
        <v>25</v>
      </c>
      <c r="C21" s="12"/>
      <c r="D21" s="14"/>
      <c r="E21" s="14"/>
      <c r="F21" s="13"/>
      <c r="I21" s="15" t="s">
        <v>25</v>
      </c>
      <c r="J21" s="12"/>
      <c r="K21" s="14"/>
      <c r="L21" s="14"/>
      <c r="M21" s="13">
        <v>0</v>
      </c>
    </row>
    <row r="22" spans="1:13" collapsed="1" x14ac:dyDescent="0.3">
      <c r="A22" s="9"/>
      <c r="B22" s="10" t="s">
        <v>26</v>
      </c>
      <c r="C22" s="12"/>
      <c r="D22" s="19">
        <f>SUM(D17:D21)</f>
        <v>0</v>
      </c>
      <c r="E22" s="13"/>
      <c r="F22" s="19">
        <v>0</v>
      </c>
      <c r="I22" s="10" t="s">
        <v>26</v>
      </c>
      <c r="J22" s="12"/>
      <c r="K22" s="19">
        <f>SUM(K17:K21)</f>
        <v>0</v>
      </c>
      <c r="L22" s="13"/>
      <c r="M22" s="19">
        <v>0</v>
      </c>
    </row>
    <row r="23" spans="1:13" x14ac:dyDescent="0.3">
      <c r="A23" s="9">
        <v>5</v>
      </c>
      <c r="B23" s="10" t="s">
        <v>27</v>
      </c>
      <c r="C23" s="12"/>
      <c r="D23" s="14"/>
      <c r="E23" s="14"/>
      <c r="F23" s="13"/>
      <c r="I23" s="10" t="s">
        <v>27</v>
      </c>
      <c r="J23" s="12"/>
      <c r="K23" s="14"/>
      <c r="L23" s="14"/>
      <c r="M23" s="13">
        <v>0</v>
      </c>
    </row>
    <row r="24" spans="1:13" x14ac:dyDescent="0.3">
      <c r="A24" s="9">
        <v>6</v>
      </c>
      <c r="B24" s="10" t="s">
        <v>28</v>
      </c>
      <c r="C24" s="12"/>
      <c r="D24" s="14"/>
      <c r="E24" s="14"/>
      <c r="F24" s="13"/>
      <c r="I24" s="10" t="s">
        <v>28</v>
      </c>
      <c r="J24" s="12"/>
      <c r="K24" s="14"/>
      <c r="L24" s="14"/>
      <c r="M24" s="13">
        <v>0</v>
      </c>
    </row>
    <row r="25" spans="1:13" x14ac:dyDescent="0.3">
      <c r="A25" s="9">
        <v>7</v>
      </c>
      <c r="B25" s="10" t="s">
        <v>29</v>
      </c>
      <c r="C25" s="12"/>
      <c r="D25" s="14"/>
      <c r="E25" s="14"/>
      <c r="F25" s="16"/>
      <c r="I25" s="10" t="s">
        <v>29</v>
      </c>
      <c r="J25" s="12"/>
      <c r="K25" s="14"/>
      <c r="L25" s="14"/>
      <c r="M25" s="16">
        <v>0</v>
      </c>
    </row>
    <row r="26" spans="1:13" x14ac:dyDescent="0.3">
      <c r="A26" s="9"/>
      <c r="B26" s="10" t="s">
        <v>30</v>
      </c>
      <c r="C26" s="12"/>
      <c r="D26" s="19">
        <v>1355257</v>
      </c>
      <c r="E26" s="13"/>
      <c r="F26" s="19">
        <v>1355204.74072369</v>
      </c>
      <c r="I26" s="10" t="s">
        <v>30</v>
      </c>
      <c r="J26" s="12"/>
      <c r="K26" s="19">
        <f>K5+K9+K15+K22+K23+K24+K25</f>
        <v>1568748.5540101191</v>
      </c>
      <c r="L26" s="13"/>
      <c r="M26" s="19">
        <f>M5+M9+M15+M22+M23+M24+M25</f>
        <v>1447700.022218433</v>
      </c>
    </row>
    <row r="27" spans="1:13" x14ac:dyDescent="0.3">
      <c r="A27" s="9" t="s">
        <v>31</v>
      </c>
      <c r="B27" s="10" t="s">
        <v>32</v>
      </c>
      <c r="C27" s="12"/>
      <c r="D27" s="14"/>
      <c r="E27" s="14"/>
      <c r="F27" s="13"/>
      <c r="I27" s="10" t="s">
        <v>32</v>
      </c>
      <c r="J27" s="12"/>
      <c r="K27" s="14"/>
      <c r="L27" s="14"/>
      <c r="M27" s="13">
        <v>0</v>
      </c>
    </row>
    <row r="28" spans="1:13" x14ac:dyDescent="0.3">
      <c r="A28" s="9">
        <v>1</v>
      </c>
      <c r="B28" s="10" t="s">
        <v>33</v>
      </c>
      <c r="C28" s="12"/>
      <c r="D28" s="14"/>
      <c r="E28" s="14"/>
      <c r="F28" s="13"/>
      <c r="I28" s="10" t="s">
        <v>33</v>
      </c>
      <c r="J28" s="12"/>
      <c r="K28" s="14"/>
      <c r="L28" s="14"/>
      <c r="M28" s="13">
        <v>0</v>
      </c>
    </row>
    <row r="29" spans="1:13" hidden="1" x14ac:dyDescent="0.3">
      <c r="A29" s="20" t="s">
        <v>6</v>
      </c>
      <c r="B29" s="21" t="s">
        <v>34</v>
      </c>
      <c r="C29" s="12"/>
      <c r="D29" s="14"/>
      <c r="E29" s="14"/>
      <c r="F29" s="13"/>
      <c r="I29" s="21" t="s">
        <v>34</v>
      </c>
      <c r="J29" s="12"/>
      <c r="K29" s="14"/>
      <c r="L29" s="14"/>
      <c r="M29" s="13">
        <v>0</v>
      </c>
    </row>
    <row r="30" spans="1:13" hidden="1" x14ac:dyDescent="0.3">
      <c r="A30" s="2" t="s">
        <v>8</v>
      </c>
      <c r="B30" s="15" t="s">
        <v>35</v>
      </c>
      <c r="C30" s="12"/>
      <c r="D30" s="14"/>
      <c r="E30" s="14"/>
      <c r="F30" s="13"/>
      <c r="I30" s="15" t="s">
        <v>35</v>
      </c>
      <c r="J30" s="12"/>
      <c r="K30" s="14"/>
      <c r="L30" s="14"/>
      <c r="M30" s="13">
        <v>0</v>
      </c>
    </row>
    <row r="31" spans="1:13" hidden="1" x14ac:dyDescent="0.3">
      <c r="A31" s="2" t="s">
        <v>14</v>
      </c>
      <c r="B31" s="15" t="s">
        <v>36</v>
      </c>
      <c r="C31" s="12"/>
      <c r="D31" s="14"/>
      <c r="E31" s="14"/>
      <c r="F31" s="13"/>
      <c r="I31" s="15" t="s">
        <v>36</v>
      </c>
      <c r="J31" s="12"/>
      <c r="K31" s="14"/>
      <c r="L31" s="14"/>
      <c r="M31" s="13">
        <v>0</v>
      </c>
    </row>
    <row r="32" spans="1:13" hidden="1" x14ac:dyDescent="0.3">
      <c r="A32" s="2" t="s">
        <v>16</v>
      </c>
      <c r="B32" s="15" t="s">
        <v>37</v>
      </c>
      <c r="C32" s="12"/>
      <c r="D32" s="14"/>
      <c r="E32" s="14"/>
      <c r="F32" s="13"/>
      <c r="I32" s="15" t="s">
        <v>37</v>
      </c>
      <c r="J32" s="12"/>
      <c r="K32" s="14"/>
      <c r="L32" s="14"/>
      <c r="M32" s="13">
        <v>0</v>
      </c>
    </row>
    <row r="33" spans="1:13" hidden="1" x14ac:dyDescent="0.3">
      <c r="B33" s="10" t="s">
        <v>38</v>
      </c>
      <c r="C33" s="12"/>
      <c r="D33" s="13">
        <f>SUM(D29:D32)</f>
        <v>0</v>
      </c>
      <c r="E33" s="13"/>
      <c r="F33" s="13">
        <v>0</v>
      </c>
      <c r="I33" s="10" t="s">
        <v>38</v>
      </c>
      <c r="J33" s="12"/>
      <c r="K33" s="13">
        <f>SUM(K29:K32)</f>
        <v>0</v>
      </c>
      <c r="L33" s="13"/>
      <c r="M33" s="13">
        <v>0</v>
      </c>
    </row>
    <row r="34" spans="1:13" collapsed="1" x14ac:dyDescent="0.3">
      <c r="A34" s="9">
        <v>2</v>
      </c>
      <c r="B34" s="10" t="s">
        <v>39</v>
      </c>
      <c r="C34" s="12"/>
      <c r="D34" s="14"/>
      <c r="E34" s="14"/>
      <c r="F34" s="13"/>
      <c r="I34" s="10" t="s">
        <v>39</v>
      </c>
      <c r="J34" s="12"/>
      <c r="K34" s="14"/>
      <c r="L34" s="14"/>
      <c r="M34" s="13">
        <v>0</v>
      </c>
    </row>
    <row r="35" spans="1:13" hidden="1" x14ac:dyDescent="0.3">
      <c r="A35" s="2" t="s">
        <v>6</v>
      </c>
      <c r="B35" s="15" t="s">
        <v>40</v>
      </c>
      <c r="C35" s="12"/>
      <c r="D35" s="14"/>
      <c r="E35" s="14"/>
      <c r="F35" s="13"/>
      <c r="I35" s="15" t="s">
        <v>40</v>
      </c>
      <c r="J35" s="12"/>
      <c r="K35" s="14"/>
      <c r="L35" s="14"/>
      <c r="M35" s="13">
        <v>0</v>
      </c>
    </row>
    <row r="36" spans="1:13" hidden="1" x14ac:dyDescent="0.3">
      <c r="A36" s="2" t="s">
        <v>8</v>
      </c>
      <c r="B36" s="15" t="s">
        <v>41</v>
      </c>
      <c r="C36" s="12"/>
      <c r="D36" s="14"/>
      <c r="E36" s="14"/>
      <c r="F36" s="13"/>
      <c r="I36" s="15" t="s">
        <v>41</v>
      </c>
      <c r="J36" s="12"/>
      <c r="K36" s="14"/>
      <c r="L36" s="14"/>
      <c r="M36" s="13">
        <v>0</v>
      </c>
    </row>
    <row r="37" spans="1:13" hidden="1" x14ac:dyDescent="0.3">
      <c r="A37" s="2" t="s">
        <v>14</v>
      </c>
      <c r="B37" s="15" t="s">
        <v>42</v>
      </c>
      <c r="C37" s="12"/>
      <c r="D37" s="14"/>
      <c r="E37" s="14"/>
      <c r="F37" s="13"/>
      <c r="I37" s="15" t="s">
        <v>42</v>
      </c>
      <c r="J37" s="12"/>
      <c r="K37" s="14"/>
      <c r="L37" s="14"/>
      <c r="M37" s="13">
        <v>0</v>
      </c>
    </row>
    <row r="38" spans="1:13" hidden="1" x14ac:dyDescent="0.3">
      <c r="A38" s="2" t="s">
        <v>16</v>
      </c>
      <c r="B38" s="15" t="s">
        <v>43</v>
      </c>
      <c r="C38" s="12"/>
      <c r="D38" s="14"/>
      <c r="E38" s="14"/>
      <c r="F38" s="13"/>
      <c r="I38" s="15" t="s">
        <v>43</v>
      </c>
      <c r="J38" s="12"/>
      <c r="K38" s="14"/>
      <c r="L38" s="14"/>
      <c r="M38" s="13">
        <v>0</v>
      </c>
    </row>
    <row r="39" spans="1:13" collapsed="1" x14ac:dyDescent="0.3">
      <c r="A39" s="9"/>
      <c r="B39" s="10" t="s">
        <v>44</v>
      </c>
      <c r="C39" s="12"/>
      <c r="D39" s="19">
        <f>SUM(D35:D38)</f>
        <v>0</v>
      </c>
      <c r="E39" s="13"/>
      <c r="F39" s="19">
        <v>0</v>
      </c>
      <c r="I39" s="10" t="s">
        <v>44</v>
      </c>
      <c r="J39" s="12"/>
      <c r="K39" s="19">
        <f>SUM(K35:K38)</f>
        <v>0</v>
      </c>
      <c r="L39" s="13"/>
      <c r="M39" s="19">
        <v>0</v>
      </c>
    </row>
    <row r="40" spans="1:13" x14ac:dyDescent="0.3">
      <c r="A40" s="9">
        <v>3</v>
      </c>
      <c r="B40" s="10" t="s">
        <v>45</v>
      </c>
      <c r="C40" s="12"/>
      <c r="D40" s="14"/>
      <c r="E40" s="14"/>
      <c r="F40" s="13"/>
      <c r="I40" s="10" t="s">
        <v>45</v>
      </c>
      <c r="J40" s="12"/>
      <c r="K40" s="14"/>
      <c r="L40" s="14"/>
      <c r="M40" s="13">
        <v>0</v>
      </c>
    </row>
    <row r="41" spans="1:13" x14ac:dyDescent="0.3">
      <c r="A41" s="9">
        <v>4</v>
      </c>
      <c r="B41" s="10" t="s">
        <v>46</v>
      </c>
      <c r="C41" s="12"/>
      <c r="D41" s="14"/>
      <c r="E41" s="14"/>
      <c r="F41" s="13"/>
      <c r="I41" s="10" t="s">
        <v>46</v>
      </c>
      <c r="J41" s="12"/>
      <c r="K41" s="14"/>
      <c r="L41" s="14"/>
      <c r="M41" s="13">
        <v>0</v>
      </c>
    </row>
    <row r="42" spans="1:13" x14ac:dyDescent="0.3">
      <c r="A42" s="2" t="s">
        <v>6</v>
      </c>
      <c r="B42" s="15" t="s">
        <v>47</v>
      </c>
      <c r="C42" s="12"/>
      <c r="D42" s="14"/>
      <c r="E42" s="14"/>
      <c r="F42" s="13"/>
      <c r="I42" s="15" t="s">
        <v>47</v>
      </c>
      <c r="J42" s="12"/>
      <c r="K42" s="14"/>
      <c r="L42" s="14"/>
      <c r="M42" s="13">
        <v>0</v>
      </c>
    </row>
    <row r="43" spans="1:13" x14ac:dyDescent="0.3">
      <c r="A43" s="2" t="s">
        <v>8</v>
      </c>
      <c r="B43" s="15" t="s">
        <v>48</v>
      </c>
      <c r="C43" s="12"/>
      <c r="D43" s="14"/>
      <c r="E43" s="14"/>
      <c r="F43" s="13"/>
      <c r="I43" s="15" t="s">
        <v>48</v>
      </c>
      <c r="J43" s="12"/>
      <c r="K43" s="14"/>
      <c r="L43" s="14"/>
      <c r="M43" s="13">
        <v>0</v>
      </c>
    </row>
    <row r="44" spans="1:13" x14ac:dyDescent="0.3">
      <c r="A44" s="2" t="s">
        <v>14</v>
      </c>
      <c r="B44" s="15" t="s">
        <v>49</v>
      </c>
      <c r="C44" s="12"/>
      <c r="D44" s="14"/>
      <c r="E44" s="14"/>
      <c r="F44" s="13"/>
      <c r="I44" s="15" t="s">
        <v>49</v>
      </c>
      <c r="J44" s="12"/>
      <c r="K44" s="14"/>
      <c r="L44" s="14"/>
      <c r="M44" s="13">
        <v>0</v>
      </c>
    </row>
    <row r="45" spans="1:13" x14ac:dyDescent="0.3">
      <c r="A45" s="9"/>
      <c r="B45" s="10" t="s">
        <v>26</v>
      </c>
      <c r="C45" s="12"/>
      <c r="D45" s="13"/>
      <c r="E45" s="13"/>
      <c r="F45" s="13"/>
      <c r="I45" s="10" t="s">
        <v>26</v>
      </c>
      <c r="J45" s="12"/>
      <c r="K45" s="13">
        <f>SUM(K42:K44)</f>
        <v>0</v>
      </c>
      <c r="L45" s="13"/>
      <c r="M45" s="13">
        <v>0</v>
      </c>
    </row>
    <row r="46" spans="1:13" x14ac:dyDescent="0.3">
      <c r="A46" s="9">
        <v>5</v>
      </c>
      <c r="B46" s="10" t="s">
        <v>50</v>
      </c>
      <c r="C46" s="12"/>
      <c r="D46" s="14"/>
      <c r="E46" s="14"/>
      <c r="F46" s="13"/>
      <c r="I46" s="10" t="s">
        <v>51</v>
      </c>
      <c r="J46" s="12"/>
      <c r="K46" s="14"/>
      <c r="L46" s="14"/>
      <c r="M46" s="13">
        <v>0</v>
      </c>
    </row>
    <row r="47" spans="1:13" x14ac:dyDescent="0.3">
      <c r="A47" s="9">
        <v>6</v>
      </c>
      <c r="B47" s="10" t="s">
        <v>52</v>
      </c>
      <c r="C47" s="12"/>
      <c r="D47" s="14"/>
      <c r="E47" s="14"/>
      <c r="F47" s="16"/>
      <c r="I47" s="10" t="s">
        <v>52</v>
      </c>
      <c r="J47" s="12"/>
      <c r="K47" s="14"/>
      <c r="L47" s="14"/>
      <c r="M47" s="16">
        <v>0</v>
      </c>
    </row>
    <row r="48" spans="1:13" x14ac:dyDescent="0.3">
      <c r="A48" s="9"/>
      <c r="B48" s="10" t="s">
        <v>53</v>
      </c>
      <c r="C48" s="12"/>
      <c r="D48" s="19"/>
      <c r="E48" s="13"/>
      <c r="F48" s="19"/>
      <c r="I48" s="10" t="s">
        <v>53</v>
      </c>
      <c r="J48" s="12"/>
      <c r="K48" s="19"/>
      <c r="L48" s="13"/>
      <c r="M48" s="19">
        <v>0</v>
      </c>
    </row>
    <row r="49" spans="1:13" x14ac:dyDescent="0.3">
      <c r="A49" s="9"/>
      <c r="B49" s="10" t="s">
        <v>54</v>
      </c>
      <c r="C49" s="58"/>
      <c r="D49" s="37">
        <f>D26+D48</f>
        <v>1355257</v>
      </c>
      <c r="E49" s="13"/>
      <c r="F49" s="19">
        <v>1355204.74072369</v>
      </c>
      <c r="I49" s="22" t="s">
        <v>54</v>
      </c>
      <c r="J49" s="23"/>
      <c r="K49" s="26">
        <f>K26+K48</f>
        <v>1568748.5540101191</v>
      </c>
      <c r="L49" s="25"/>
      <c r="M49" s="26">
        <f>M26+M48</f>
        <v>1447700.022218433</v>
      </c>
    </row>
    <row r="50" spans="1:13" x14ac:dyDescent="0.3">
      <c r="C50" s="12"/>
      <c r="D50" s="11"/>
      <c r="E50" s="11"/>
      <c r="F50" s="11"/>
      <c r="K50" s="11"/>
    </row>
    <row r="51" spans="1:13" x14ac:dyDescent="0.3">
      <c r="C51" s="12"/>
    </row>
    <row r="52" spans="1:13" x14ac:dyDescent="0.3">
      <c r="C52" s="12"/>
    </row>
    <row r="53" spans="1:13" x14ac:dyDescent="0.3">
      <c r="C53" s="12"/>
      <c r="D53" s="27"/>
      <c r="E53" s="27"/>
      <c r="F53" s="27"/>
      <c r="K53" s="27"/>
    </row>
  </sheetData>
  <pageMargins left="0.48" right="0.52" top="0.75" bottom="0.75" header="0.3" footer="0.3"/>
  <pageSetup paperSize="9" scale="85" orientation="portrait" r:id="rId1"/>
  <headerFooter>
    <oddFooter>&amp;R&amp;8&amp;KFF0000&amp;A;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="80" workbookViewId="0">
      <selection activeCell="O28" sqref="O28"/>
    </sheetView>
  </sheetViews>
  <sheetFormatPr defaultColWidth="9.109375" defaultRowHeight="14.4" x14ac:dyDescent="0.3"/>
  <cols>
    <col min="1" max="1" width="3.88671875" style="3" bestFit="1" customWidth="1"/>
    <col min="2" max="2" width="42.44140625" style="3" customWidth="1"/>
    <col min="3" max="3" width="8.88671875" style="3" bestFit="1" customWidth="1"/>
    <col min="4" max="4" width="19.109375" style="28" customWidth="1"/>
    <col min="5" max="5" width="2" style="28" customWidth="1"/>
    <col min="6" max="6" width="17.44140625" style="28" customWidth="1"/>
    <col min="7" max="7" width="9.109375" style="30" customWidth="1"/>
    <col min="8" max="8" width="13.109375" style="30" customWidth="1"/>
    <col min="9" max="9" width="9.109375" style="30" hidden="1" customWidth="1"/>
    <col min="10" max="10" width="48.44140625" style="30" hidden="1" customWidth="1"/>
    <col min="11" max="11" width="9.109375" style="30" hidden="1" customWidth="1"/>
    <col min="12" max="12" width="18.5546875" style="30" hidden="1" customWidth="1"/>
    <col min="13" max="13" width="1.33203125" style="30" hidden="1" customWidth="1"/>
    <col min="14" max="16384" width="9.109375" style="30"/>
  </cols>
  <sheetData>
    <row r="1" spans="1:13" x14ac:dyDescent="0.3">
      <c r="G1" s="29"/>
    </row>
    <row r="2" spans="1:13" x14ac:dyDescent="0.3">
      <c r="A2" s="85"/>
      <c r="B2" s="86" t="s">
        <v>55</v>
      </c>
      <c r="C2" s="87" t="s">
        <v>1</v>
      </c>
      <c r="D2" s="89">
        <v>41394</v>
      </c>
      <c r="E2" s="88"/>
      <c r="F2" s="89">
        <v>41274</v>
      </c>
      <c r="I2" s="31"/>
      <c r="J2" s="5" t="s">
        <v>55</v>
      </c>
      <c r="K2" s="6" t="s">
        <v>1</v>
      </c>
      <c r="L2" s="7">
        <v>40787</v>
      </c>
      <c r="M2" s="8"/>
    </row>
    <row r="3" spans="1:13" x14ac:dyDescent="0.3">
      <c r="A3" s="2" t="s">
        <v>2</v>
      </c>
      <c r="B3" s="10" t="s">
        <v>56</v>
      </c>
      <c r="C3" s="12"/>
      <c r="I3" s="2" t="s">
        <v>2</v>
      </c>
      <c r="J3" s="10" t="s">
        <v>56</v>
      </c>
      <c r="K3" s="12"/>
      <c r="L3" s="28"/>
      <c r="M3" s="28"/>
    </row>
    <row r="4" spans="1:13" x14ac:dyDescent="0.3">
      <c r="A4" s="2">
        <v>1</v>
      </c>
      <c r="B4" s="10" t="s">
        <v>7</v>
      </c>
      <c r="C4" s="12"/>
      <c r="D4" s="32"/>
      <c r="E4" s="32"/>
      <c r="F4" s="32"/>
      <c r="I4" s="2">
        <v>1</v>
      </c>
      <c r="J4" s="10" t="s">
        <v>7</v>
      </c>
      <c r="K4" s="12"/>
      <c r="L4" s="32"/>
      <c r="M4" s="32"/>
    </row>
    <row r="5" spans="1:13" x14ac:dyDescent="0.3">
      <c r="A5" s="2">
        <v>2</v>
      </c>
      <c r="B5" s="3" t="s">
        <v>57</v>
      </c>
      <c r="C5" s="12"/>
      <c r="D5" s="32"/>
      <c r="E5" s="32"/>
      <c r="F5" s="32"/>
      <c r="I5" s="2">
        <v>2</v>
      </c>
      <c r="J5" s="3" t="s">
        <v>57</v>
      </c>
      <c r="K5" s="12"/>
      <c r="L5" s="32"/>
      <c r="M5" s="32"/>
    </row>
    <row r="6" spans="1:13" x14ac:dyDescent="0.3">
      <c r="A6" s="2" t="s">
        <v>58</v>
      </c>
      <c r="B6" s="15" t="s">
        <v>59</v>
      </c>
      <c r="C6" s="12"/>
      <c r="D6" s="32"/>
      <c r="E6" s="32"/>
      <c r="F6" s="32"/>
      <c r="I6" s="2" t="s">
        <v>58</v>
      </c>
      <c r="J6" s="15" t="s">
        <v>59</v>
      </c>
      <c r="K6" s="12"/>
      <c r="L6" s="32"/>
      <c r="M6" s="32"/>
    </row>
    <row r="7" spans="1:13" x14ac:dyDescent="0.3">
      <c r="A7" s="2" t="s">
        <v>60</v>
      </c>
      <c r="B7" s="15" t="s">
        <v>61</v>
      </c>
      <c r="C7" s="12"/>
      <c r="D7" s="32"/>
      <c r="E7" s="32"/>
      <c r="F7" s="32"/>
      <c r="I7" s="2" t="s">
        <v>60</v>
      </c>
      <c r="J7" s="15" t="s">
        <v>61</v>
      </c>
      <c r="K7" s="12"/>
      <c r="L7" s="32"/>
      <c r="M7" s="32"/>
    </row>
    <row r="8" spans="1:13" x14ac:dyDescent="0.3">
      <c r="A8" s="33" t="s">
        <v>62</v>
      </c>
      <c r="B8" s="15" t="s">
        <v>63</v>
      </c>
      <c r="C8" s="12"/>
      <c r="D8" s="32"/>
      <c r="E8" s="32"/>
      <c r="F8" s="32"/>
      <c r="I8" s="33" t="s">
        <v>62</v>
      </c>
      <c r="J8" s="15" t="s">
        <v>63</v>
      </c>
      <c r="K8" s="12"/>
      <c r="L8" s="32"/>
      <c r="M8" s="32"/>
    </row>
    <row r="9" spans="1:13" x14ac:dyDescent="0.3">
      <c r="A9" s="2"/>
      <c r="B9" s="9" t="s">
        <v>10</v>
      </c>
      <c r="C9" s="12"/>
      <c r="D9" s="34"/>
      <c r="E9" s="34"/>
      <c r="F9" s="32"/>
      <c r="I9" s="2"/>
      <c r="J9" s="9" t="s">
        <v>10</v>
      </c>
      <c r="K9" s="12"/>
      <c r="L9" s="34">
        <f>SUM(L6:L8)</f>
        <v>0</v>
      </c>
      <c r="M9" s="34"/>
    </row>
    <row r="10" spans="1:13" ht="15.75" customHeight="1" x14ac:dyDescent="0.3">
      <c r="A10" s="2">
        <v>3</v>
      </c>
      <c r="B10" s="10" t="s">
        <v>64</v>
      </c>
      <c r="C10" s="12"/>
      <c r="D10" s="32"/>
      <c r="E10" s="32"/>
      <c r="F10" s="32"/>
      <c r="I10" s="2">
        <v>3</v>
      </c>
      <c r="J10" s="10" t="s">
        <v>64</v>
      </c>
      <c r="K10" s="12"/>
      <c r="L10" s="32"/>
      <c r="M10" s="32"/>
    </row>
    <row r="11" spans="1:13" x14ac:dyDescent="0.3">
      <c r="A11" s="2" t="s">
        <v>58</v>
      </c>
      <c r="B11" s="15" t="s">
        <v>65</v>
      </c>
      <c r="C11" s="12">
        <v>5</v>
      </c>
      <c r="D11" s="14">
        <v>354614</v>
      </c>
      <c r="E11" s="32"/>
      <c r="F11" s="32">
        <v>117255.6</v>
      </c>
      <c r="I11" s="2" t="s">
        <v>58</v>
      </c>
      <c r="J11" s="15" t="s">
        <v>65</v>
      </c>
      <c r="K11" s="12">
        <v>5</v>
      </c>
      <c r="L11" s="32">
        <v>235344.88087427648</v>
      </c>
      <c r="M11" s="32"/>
    </row>
    <row r="12" spans="1:13" x14ac:dyDescent="0.3">
      <c r="A12" s="2" t="s">
        <v>60</v>
      </c>
      <c r="B12" s="15" t="s">
        <v>66</v>
      </c>
      <c r="C12" s="12"/>
      <c r="D12" s="14"/>
      <c r="E12" s="32"/>
      <c r="F12" s="32"/>
      <c r="I12" s="2" t="s">
        <v>60</v>
      </c>
      <c r="J12" s="15" t="s">
        <v>66</v>
      </c>
      <c r="K12" s="12"/>
      <c r="L12" s="32">
        <v>30320.404000000271</v>
      </c>
      <c r="M12" s="32"/>
    </row>
    <row r="13" spans="1:13" x14ac:dyDescent="0.3">
      <c r="A13" s="33" t="s">
        <v>67</v>
      </c>
      <c r="B13" s="15" t="s">
        <v>68</v>
      </c>
      <c r="C13" s="12">
        <v>6</v>
      </c>
      <c r="D13" s="14">
        <v>1100</v>
      </c>
      <c r="E13" s="32"/>
      <c r="F13" s="32">
        <v>1100</v>
      </c>
      <c r="I13" s="33" t="s">
        <v>67</v>
      </c>
      <c r="J13" s="15" t="s">
        <v>68</v>
      </c>
      <c r="K13" s="12">
        <v>6</v>
      </c>
      <c r="L13" s="32"/>
      <c r="M13" s="32"/>
    </row>
    <row r="14" spans="1:13" x14ac:dyDescent="0.3">
      <c r="A14" s="2" t="s">
        <v>69</v>
      </c>
      <c r="B14" s="15" t="s">
        <v>70</v>
      </c>
      <c r="C14" s="12">
        <v>7</v>
      </c>
      <c r="D14" s="14">
        <v>1169608</v>
      </c>
      <c r="E14" s="32"/>
      <c r="F14" s="32">
        <v>1156666.2231210021</v>
      </c>
      <c r="I14" s="2" t="s">
        <v>69</v>
      </c>
      <c r="J14" s="15" t="s">
        <v>70</v>
      </c>
      <c r="K14" s="12">
        <v>7</v>
      </c>
      <c r="L14" s="32">
        <v>6076566.2412648518</v>
      </c>
      <c r="M14" s="32"/>
    </row>
    <row r="15" spans="1:13" x14ac:dyDescent="0.3">
      <c r="A15" s="2" t="s">
        <v>71</v>
      </c>
      <c r="B15" s="15" t="s">
        <v>72</v>
      </c>
      <c r="C15" s="12"/>
      <c r="D15" s="32"/>
      <c r="E15" s="32"/>
      <c r="F15" s="32"/>
      <c r="I15" s="2" t="s">
        <v>71</v>
      </c>
      <c r="J15" s="35" t="s">
        <v>72</v>
      </c>
      <c r="K15" s="12"/>
      <c r="L15" s="32"/>
      <c r="M15" s="32"/>
    </row>
    <row r="16" spans="1:13" x14ac:dyDescent="0.3">
      <c r="A16" s="2"/>
      <c r="B16" s="36" t="s">
        <v>73</v>
      </c>
      <c r="C16" s="12"/>
      <c r="D16" s="37">
        <v>1525323</v>
      </c>
      <c r="E16" s="34"/>
      <c r="F16" s="37">
        <v>1275021.8231210022</v>
      </c>
      <c r="I16" s="2"/>
      <c r="J16" s="36" t="s">
        <v>73</v>
      </c>
      <c r="K16" s="12"/>
      <c r="L16" s="37">
        <f>SUM(L11:L15)</f>
        <v>6342231.526139129</v>
      </c>
      <c r="M16" s="34"/>
    </row>
    <row r="17" spans="1:13" x14ac:dyDescent="0.3">
      <c r="A17" s="2">
        <v>4</v>
      </c>
      <c r="B17" s="38" t="s">
        <v>74</v>
      </c>
      <c r="C17" s="12"/>
      <c r="D17" s="32"/>
      <c r="E17" s="32"/>
      <c r="F17" s="32"/>
      <c r="I17" s="2">
        <v>4</v>
      </c>
      <c r="J17" s="38" t="s">
        <v>74</v>
      </c>
      <c r="K17" s="12"/>
      <c r="L17" s="32"/>
      <c r="M17" s="32"/>
    </row>
    <row r="18" spans="1:13" x14ac:dyDescent="0.3">
      <c r="A18" s="2">
        <v>5</v>
      </c>
      <c r="B18" s="38" t="s">
        <v>75</v>
      </c>
      <c r="C18" s="12"/>
      <c r="D18" s="32"/>
      <c r="E18" s="32"/>
      <c r="F18" s="32"/>
      <c r="I18" s="2">
        <v>5</v>
      </c>
      <c r="J18" s="38" t="s">
        <v>75</v>
      </c>
      <c r="K18" s="12"/>
      <c r="L18" s="32"/>
      <c r="M18" s="32"/>
    </row>
    <row r="19" spans="1:13" x14ac:dyDescent="0.3">
      <c r="A19" s="2"/>
      <c r="B19" s="36" t="s">
        <v>76</v>
      </c>
      <c r="C19" s="12"/>
      <c r="D19" s="37">
        <f>SUM(D4+D9+D16+D17+D18)</f>
        <v>1525323</v>
      </c>
      <c r="E19" s="34"/>
      <c r="F19" s="37">
        <v>1275021.8231210022</v>
      </c>
      <c r="H19" s="39"/>
      <c r="I19" s="2"/>
      <c r="J19" s="36" t="s">
        <v>76</v>
      </c>
      <c r="K19" s="12"/>
      <c r="L19" s="37">
        <f>SUM(L4+L9+L16+L17+L18)</f>
        <v>6342231.526139129</v>
      </c>
      <c r="M19" s="34"/>
    </row>
    <row r="20" spans="1:13" x14ac:dyDescent="0.3">
      <c r="A20" s="2" t="s">
        <v>31</v>
      </c>
      <c r="B20" s="36" t="s">
        <v>77</v>
      </c>
      <c r="C20" s="12"/>
      <c r="D20" s="32"/>
      <c r="E20" s="32"/>
      <c r="F20" s="32"/>
      <c r="I20" s="2" t="s">
        <v>31</v>
      </c>
      <c r="J20" s="36" t="s">
        <v>77</v>
      </c>
      <c r="K20" s="12"/>
      <c r="L20" s="32"/>
      <c r="M20" s="32"/>
    </row>
    <row r="21" spans="1:13" x14ac:dyDescent="0.3">
      <c r="A21" s="2">
        <v>1</v>
      </c>
      <c r="B21" s="38" t="s">
        <v>78</v>
      </c>
      <c r="C21" s="12"/>
      <c r="D21" s="32"/>
      <c r="E21" s="32"/>
      <c r="F21" s="32"/>
      <c r="I21" s="2">
        <v>1</v>
      </c>
      <c r="J21" s="38" t="s">
        <v>78</v>
      </c>
      <c r="K21" s="12"/>
      <c r="L21" s="32"/>
      <c r="M21" s="32"/>
    </row>
    <row r="22" spans="1:13" hidden="1" x14ac:dyDescent="0.3">
      <c r="A22" s="2" t="s">
        <v>58</v>
      </c>
      <c r="B22" s="35" t="s">
        <v>79</v>
      </c>
      <c r="C22" s="12"/>
      <c r="D22" s="32"/>
      <c r="E22" s="32"/>
      <c r="F22" s="32"/>
      <c r="I22" s="2" t="s">
        <v>58</v>
      </c>
      <c r="J22" s="35" t="s">
        <v>79</v>
      </c>
      <c r="K22" s="12"/>
      <c r="L22" s="32"/>
      <c r="M22" s="32"/>
    </row>
    <row r="23" spans="1:13" hidden="1" x14ac:dyDescent="0.3">
      <c r="A23" s="2" t="s">
        <v>60</v>
      </c>
      <c r="B23" s="35" t="s">
        <v>80</v>
      </c>
      <c r="C23" s="12"/>
      <c r="D23" s="32"/>
      <c r="E23" s="32"/>
      <c r="F23" s="32"/>
      <c r="I23" s="2" t="s">
        <v>60</v>
      </c>
      <c r="J23" s="35" t="s">
        <v>80</v>
      </c>
      <c r="K23" s="12"/>
      <c r="L23" s="32"/>
      <c r="M23" s="32"/>
    </row>
    <row r="24" spans="1:13" hidden="1" x14ac:dyDescent="0.3">
      <c r="A24" s="2"/>
      <c r="B24" s="36" t="s">
        <v>81</v>
      </c>
      <c r="C24" s="12"/>
      <c r="D24" s="34">
        <f>SUM(D22:D23)</f>
        <v>0</v>
      </c>
      <c r="E24" s="34"/>
      <c r="F24" s="32">
        <v>0</v>
      </c>
      <c r="I24" s="2"/>
      <c r="J24" s="36" t="s">
        <v>81</v>
      </c>
      <c r="K24" s="12"/>
      <c r="L24" s="34">
        <f>SUM(L22:L23)</f>
        <v>0</v>
      </c>
      <c r="M24" s="34"/>
    </row>
    <row r="25" spans="1:13" collapsed="1" x14ac:dyDescent="0.3">
      <c r="A25" s="2">
        <v>2</v>
      </c>
      <c r="B25" s="38" t="s">
        <v>82</v>
      </c>
      <c r="C25" s="12"/>
      <c r="D25" s="32"/>
      <c r="E25" s="32"/>
      <c r="F25" s="32"/>
      <c r="I25" s="2">
        <v>2</v>
      </c>
      <c r="J25" s="38" t="s">
        <v>82</v>
      </c>
      <c r="K25" s="12"/>
      <c r="L25" s="32"/>
      <c r="M25" s="32"/>
    </row>
    <row r="26" spans="1:13" x14ac:dyDescent="0.3">
      <c r="A26" s="2">
        <v>3</v>
      </c>
      <c r="B26" s="38" t="s">
        <v>83</v>
      </c>
      <c r="C26" s="12"/>
      <c r="D26" s="32"/>
      <c r="E26" s="32"/>
      <c r="F26" s="32"/>
      <c r="I26" s="2">
        <v>3</v>
      </c>
      <c r="J26" s="38" t="s">
        <v>83</v>
      </c>
      <c r="K26" s="12"/>
      <c r="L26" s="32"/>
      <c r="M26" s="32"/>
    </row>
    <row r="27" spans="1:13" x14ac:dyDescent="0.3">
      <c r="A27" s="2">
        <v>4</v>
      </c>
      <c r="B27" s="38" t="s">
        <v>74</v>
      </c>
      <c r="C27" s="12"/>
      <c r="D27" s="32"/>
      <c r="E27" s="32"/>
      <c r="F27" s="32"/>
      <c r="I27" s="2">
        <v>4</v>
      </c>
      <c r="J27" s="38" t="s">
        <v>74</v>
      </c>
      <c r="K27" s="12"/>
      <c r="L27" s="32"/>
      <c r="M27" s="32"/>
    </row>
    <row r="28" spans="1:13" x14ac:dyDescent="0.3">
      <c r="A28" s="2"/>
      <c r="B28" s="36" t="s">
        <v>84</v>
      </c>
      <c r="C28" s="12"/>
      <c r="D28" s="37">
        <f>D24+D25+D26+D27</f>
        <v>0</v>
      </c>
      <c r="E28" s="34"/>
      <c r="F28" s="37">
        <v>0</v>
      </c>
      <c r="I28" s="2"/>
      <c r="J28" s="36" t="s">
        <v>84</v>
      </c>
      <c r="K28" s="12"/>
      <c r="L28" s="37">
        <f>L24+L25+L26+L27</f>
        <v>0</v>
      </c>
      <c r="M28" s="34"/>
    </row>
    <row r="29" spans="1:13" x14ac:dyDescent="0.3">
      <c r="A29" s="2" t="s">
        <v>85</v>
      </c>
      <c r="B29" s="36" t="s">
        <v>86</v>
      </c>
      <c r="C29" s="12"/>
      <c r="D29" s="32"/>
      <c r="E29" s="32"/>
      <c r="F29" s="32"/>
      <c r="I29" s="2" t="s">
        <v>85</v>
      </c>
      <c r="J29" s="36" t="s">
        <v>86</v>
      </c>
      <c r="K29" s="12"/>
      <c r="L29" s="32"/>
      <c r="M29" s="32"/>
    </row>
    <row r="30" spans="1:13" ht="28.8" x14ac:dyDescent="0.3">
      <c r="A30" s="20">
        <v>1</v>
      </c>
      <c r="B30" s="40" t="s">
        <v>87</v>
      </c>
      <c r="C30" s="12"/>
      <c r="D30" s="32"/>
      <c r="E30" s="32"/>
      <c r="F30" s="32"/>
      <c r="I30" s="20">
        <v>1</v>
      </c>
      <c r="J30" s="40" t="s">
        <v>87</v>
      </c>
      <c r="K30" s="12"/>
      <c r="L30" s="32"/>
      <c r="M30" s="32"/>
    </row>
    <row r="31" spans="1:13" ht="43.2" x14ac:dyDescent="0.3">
      <c r="A31" s="20">
        <v>2</v>
      </c>
      <c r="B31" s="40" t="s">
        <v>88</v>
      </c>
      <c r="C31" s="12"/>
      <c r="D31" s="32"/>
      <c r="E31" s="32"/>
      <c r="F31" s="32"/>
      <c r="I31" s="20">
        <v>2</v>
      </c>
      <c r="J31" s="40" t="s">
        <v>88</v>
      </c>
      <c r="K31" s="12"/>
      <c r="L31" s="32"/>
      <c r="M31" s="32"/>
    </row>
    <row r="32" spans="1:13" x14ac:dyDescent="0.3">
      <c r="A32" s="2">
        <v>3</v>
      </c>
      <c r="B32" s="38" t="s">
        <v>89</v>
      </c>
      <c r="C32" s="12"/>
      <c r="D32" s="14">
        <v>2000000</v>
      </c>
      <c r="E32" s="32"/>
      <c r="F32" s="32">
        <v>2000000</v>
      </c>
      <c r="I32" s="2">
        <v>3</v>
      </c>
      <c r="J32" s="38" t="s">
        <v>89</v>
      </c>
      <c r="K32" s="12"/>
      <c r="L32" s="32">
        <v>2000000</v>
      </c>
      <c r="M32" s="32"/>
    </row>
    <row r="33" spans="1:13" x14ac:dyDescent="0.3">
      <c r="A33" s="2">
        <v>4</v>
      </c>
      <c r="B33" s="38" t="s">
        <v>90</v>
      </c>
      <c r="C33" s="12"/>
      <c r="D33" s="32"/>
      <c r="E33" s="32"/>
      <c r="F33" s="32"/>
      <c r="I33" s="2">
        <v>4</v>
      </c>
      <c r="J33" s="38" t="s">
        <v>90</v>
      </c>
      <c r="K33" s="12"/>
      <c r="L33" s="32"/>
      <c r="M33" s="32"/>
    </row>
    <row r="34" spans="1:13" x14ac:dyDescent="0.3">
      <c r="A34" s="2">
        <v>5</v>
      </c>
      <c r="B34" s="38" t="s">
        <v>91</v>
      </c>
      <c r="C34" s="12"/>
      <c r="D34" s="32"/>
      <c r="E34" s="32"/>
      <c r="F34" s="32"/>
      <c r="I34" s="2">
        <v>5</v>
      </c>
      <c r="J34" s="38" t="s">
        <v>91</v>
      </c>
      <c r="K34" s="12"/>
      <c r="L34" s="32"/>
      <c r="M34" s="32"/>
    </row>
    <row r="35" spans="1:13" x14ac:dyDescent="0.3">
      <c r="A35" s="2">
        <v>6</v>
      </c>
      <c r="B35" s="38" t="s">
        <v>92</v>
      </c>
      <c r="C35" s="12"/>
      <c r="D35" s="32"/>
      <c r="E35" s="32"/>
      <c r="F35" s="32"/>
      <c r="I35" s="2">
        <v>6</v>
      </c>
      <c r="J35" s="38" t="s">
        <v>92</v>
      </c>
      <c r="K35" s="12"/>
      <c r="L35" s="32"/>
      <c r="M35" s="32"/>
    </row>
    <row r="36" spans="1:13" x14ac:dyDescent="0.3">
      <c r="A36" s="2">
        <v>7</v>
      </c>
      <c r="B36" s="38" t="s">
        <v>93</v>
      </c>
      <c r="C36" s="12"/>
      <c r="D36" s="32"/>
      <c r="E36" s="32"/>
      <c r="F36" s="32"/>
      <c r="I36" s="2">
        <v>7</v>
      </c>
      <c r="J36" s="38" t="s">
        <v>93</v>
      </c>
      <c r="K36" s="12"/>
      <c r="L36" s="32"/>
      <c r="M36" s="32"/>
    </row>
    <row r="37" spans="1:13" x14ac:dyDescent="0.3">
      <c r="A37" s="2">
        <v>8</v>
      </c>
      <c r="B37" s="38" t="s">
        <v>94</v>
      </c>
      <c r="C37" s="12"/>
      <c r="D37" s="32"/>
      <c r="E37" s="32"/>
      <c r="F37" s="32"/>
      <c r="I37" s="2">
        <v>8</v>
      </c>
      <c r="J37" s="38" t="s">
        <v>94</v>
      </c>
      <c r="K37" s="12"/>
      <c r="L37" s="32"/>
      <c r="M37" s="32"/>
    </row>
    <row r="38" spans="1:13" x14ac:dyDescent="0.3">
      <c r="A38" s="2">
        <v>9</v>
      </c>
      <c r="B38" s="38" t="s">
        <v>95</v>
      </c>
      <c r="C38" s="12"/>
      <c r="D38" s="14">
        <v>-1919817</v>
      </c>
      <c r="E38" s="32"/>
      <c r="F38" s="32">
        <v>-1135056.8119999999</v>
      </c>
      <c r="I38" s="2">
        <v>9</v>
      </c>
      <c r="J38" s="38" t="s">
        <v>95</v>
      </c>
      <c r="K38" s="12"/>
      <c r="L38" s="32">
        <v>-5864988.4229999986</v>
      </c>
      <c r="M38" s="32"/>
    </row>
    <row r="39" spans="1:13" x14ac:dyDescent="0.3">
      <c r="A39" s="2">
        <v>10</v>
      </c>
      <c r="B39" s="38" t="s">
        <v>96</v>
      </c>
      <c r="C39" s="12">
        <v>11</v>
      </c>
      <c r="D39" s="14">
        <v>-250249</v>
      </c>
      <c r="E39" s="32"/>
      <c r="F39" s="32">
        <v>-784760.2</v>
      </c>
      <c r="I39" s="2">
        <v>10</v>
      </c>
      <c r="J39" s="38" t="s">
        <v>96</v>
      </c>
      <c r="K39" s="12">
        <v>8</v>
      </c>
      <c r="L39" s="32">
        <f>'P&amp;L'!K25</f>
        <v>-908494.478</v>
      </c>
      <c r="M39" s="32"/>
    </row>
    <row r="40" spans="1:13" ht="5.25" customHeight="1" x14ac:dyDescent="0.3">
      <c r="A40" s="2"/>
      <c r="B40" s="38"/>
      <c r="C40" s="12"/>
      <c r="D40" s="32"/>
      <c r="E40" s="32"/>
      <c r="F40" s="32"/>
      <c r="I40" s="2"/>
      <c r="J40" s="38"/>
      <c r="K40" s="12"/>
      <c r="L40" s="32"/>
      <c r="M40" s="32"/>
    </row>
    <row r="41" spans="1:13" x14ac:dyDescent="0.3">
      <c r="A41" s="2"/>
      <c r="B41" s="36" t="s">
        <v>97</v>
      </c>
      <c r="C41" s="12"/>
      <c r="D41" s="37">
        <f>SUM(D30:D39)</f>
        <v>-170066</v>
      </c>
      <c r="E41" s="34"/>
      <c r="F41" s="37">
        <v>80182.988000000129</v>
      </c>
      <c r="I41" s="2"/>
      <c r="J41" s="36" t="s">
        <v>97</v>
      </c>
      <c r="K41" s="12"/>
      <c r="L41" s="37">
        <f>SUM(L30:L39)</f>
        <v>-4773482.9009999987</v>
      </c>
      <c r="M41" s="34"/>
    </row>
    <row r="42" spans="1:13" ht="5.25" customHeight="1" x14ac:dyDescent="0.3">
      <c r="A42" s="2"/>
      <c r="D42" s="34"/>
      <c r="E42" s="34"/>
      <c r="F42" s="41"/>
      <c r="I42" s="2"/>
      <c r="J42" s="38"/>
      <c r="K42" s="3"/>
      <c r="L42" s="34"/>
      <c r="M42" s="34"/>
    </row>
    <row r="43" spans="1:13" x14ac:dyDescent="0.3">
      <c r="A43" s="90"/>
      <c r="B43" s="91" t="s">
        <v>98</v>
      </c>
      <c r="C43" s="85"/>
      <c r="D43" s="92">
        <f>D19+D28+D41</f>
        <v>1355257</v>
      </c>
      <c r="E43" s="93"/>
      <c r="F43" s="92">
        <v>1355204.8111210023</v>
      </c>
      <c r="I43" s="4"/>
      <c r="J43" s="42" t="s">
        <v>98</v>
      </c>
      <c r="K43" s="31"/>
      <c r="L43" s="24">
        <f>L19+L28+L41</f>
        <v>1568748.6251391303</v>
      </c>
      <c r="M43" s="43"/>
    </row>
  </sheetData>
  <pageMargins left="0.38" right="0.35" top="0.75" bottom="0.75" header="0.3" footer="0.3"/>
  <pageSetup paperSize="9" orientation="portrait" r:id="rId1"/>
  <headerFooter>
    <oddFooter>&amp;R&amp;8&amp;A;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zoomScale="85" zoomScaleNormal="85" zoomScaleSheetLayoutView="75" workbookViewId="0">
      <selection activeCell="D5" sqref="D5"/>
    </sheetView>
  </sheetViews>
  <sheetFormatPr defaultColWidth="9.109375" defaultRowHeight="14.4" x14ac:dyDescent="0.3"/>
  <cols>
    <col min="1" max="1" width="5.109375" style="2" bestFit="1" customWidth="1"/>
    <col min="2" max="2" width="53.109375" style="3" customWidth="1"/>
    <col min="3" max="3" width="10.5546875" style="3" customWidth="1"/>
    <col min="4" max="4" width="16.5546875" style="3" customWidth="1"/>
    <col min="5" max="5" width="1.44140625" style="3" customWidth="1"/>
    <col min="6" max="6" width="15.109375" style="28" customWidth="1"/>
    <col min="7" max="7" width="9.109375" style="30"/>
    <col min="8" max="8" width="6.44140625" style="30" hidden="1" customWidth="1"/>
    <col min="9" max="9" width="53.33203125" style="30" hidden="1" customWidth="1"/>
    <col min="10" max="10" width="10.5546875" style="30" hidden="1" customWidth="1"/>
    <col min="11" max="11" width="13.88671875" style="30" hidden="1" customWidth="1"/>
    <col min="12" max="12" width="1.33203125" style="30" hidden="1" customWidth="1"/>
    <col min="13" max="13" width="15" style="30" hidden="1" customWidth="1"/>
    <col min="14" max="16384" width="9.109375" style="30"/>
  </cols>
  <sheetData>
    <row r="2" spans="1:13" ht="15" customHeight="1" x14ac:dyDescent="0.3">
      <c r="B2" s="98" t="s">
        <v>99</v>
      </c>
      <c r="C2" s="98"/>
      <c r="D2" s="98"/>
      <c r="E2" s="98"/>
      <c r="F2" s="98"/>
      <c r="G2" s="1"/>
      <c r="H2" s="2"/>
      <c r="I2" s="98"/>
      <c r="J2" s="98"/>
      <c r="K2" s="98"/>
      <c r="L2" s="98"/>
      <c r="M2" s="98"/>
    </row>
    <row r="3" spans="1:13" ht="15" customHeight="1" x14ac:dyDescent="0.3">
      <c r="B3" s="98" t="s">
        <v>100</v>
      </c>
      <c r="C3" s="98"/>
      <c r="D3" s="98"/>
      <c r="E3" s="98"/>
      <c r="F3" s="98"/>
      <c r="H3" s="2"/>
      <c r="I3" s="98"/>
      <c r="J3" s="98"/>
      <c r="K3" s="98"/>
      <c r="L3" s="98"/>
      <c r="M3" s="98"/>
    </row>
    <row r="4" spans="1:13" x14ac:dyDescent="0.3">
      <c r="H4" s="2"/>
      <c r="I4" s="3"/>
      <c r="J4" s="3"/>
      <c r="K4" s="3"/>
      <c r="L4" s="3"/>
      <c r="M4" s="28"/>
    </row>
    <row r="5" spans="1:13" ht="24" customHeight="1" x14ac:dyDescent="0.3">
      <c r="A5" s="94" t="s">
        <v>101</v>
      </c>
      <c r="B5" s="94" t="s">
        <v>102</v>
      </c>
      <c r="C5" s="87" t="s">
        <v>1</v>
      </c>
      <c r="D5" s="89">
        <v>41394</v>
      </c>
      <c r="E5" s="88"/>
      <c r="F5" s="89">
        <v>41274</v>
      </c>
      <c r="H5" s="44" t="s">
        <v>101</v>
      </c>
      <c r="I5" s="44" t="s">
        <v>102</v>
      </c>
      <c r="J5" s="6" t="s">
        <v>1</v>
      </c>
      <c r="K5" s="7">
        <v>40787</v>
      </c>
      <c r="L5" s="8"/>
      <c r="M5" s="7">
        <v>40543</v>
      </c>
    </row>
    <row r="6" spans="1:13" ht="22.5" customHeight="1" x14ac:dyDescent="0.3">
      <c r="A6" s="2">
        <v>1</v>
      </c>
      <c r="B6" s="3" t="s">
        <v>103</v>
      </c>
      <c r="C6" s="12"/>
      <c r="D6" s="14"/>
      <c r="E6" s="14"/>
      <c r="F6" s="32"/>
      <c r="H6" s="2">
        <v>1</v>
      </c>
      <c r="I6" s="3" t="s">
        <v>103</v>
      </c>
      <c r="J6" s="12"/>
      <c r="K6" s="14"/>
      <c r="L6" s="14"/>
      <c r="M6" s="32">
        <v>0</v>
      </c>
    </row>
    <row r="7" spans="1:13" ht="28.5" customHeight="1" x14ac:dyDescent="0.3">
      <c r="A7" s="20">
        <v>2</v>
      </c>
      <c r="B7" s="45" t="s">
        <v>104</v>
      </c>
      <c r="C7" s="12"/>
      <c r="D7" s="14"/>
      <c r="E7" s="14"/>
      <c r="F7" s="32"/>
      <c r="H7" s="20">
        <v>2</v>
      </c>
      <c r="I7" s="45" t="s">
        <v>104</v>
      </c>
      <c r="J7" s="12"/>
      <c r="K7" s="14"/>
      <c r="L7" s="14"/>
      <c r="M7" s="32">
        <v>0</v>
      </c>
    </row>
    <row r="8" spans="1:13" ht="33.75" customHeight="1" x14ac:dyDescent="0.3">
      <c r="A8" s="20">
        <v>3</v>
      </c>
      <c r="B8" s="46" t="s">
        <v>105</v>
      </c>
      <c r="C8" s="12"/>
      <c r="D8" s="14"/>
      <c r="E8" s="14"/>
      <c r="F8" s="32"/>
      <c r="H8" s="20">
        <v>3</v>
      </c>
      <c r="I8" s="45" t="s">
        <v>105</v>
      </c>
      <c r="J8" s="12"/>
      <c r="K8" s="14"/>
      <c r="L8" s="14"/>
      <c r="M8" s="32">
        <v>0</v>
      </c>
    </row>
    <row r="9" spans="1:13" ht="22.5" customHeight="1" x14ac:dyDescent="0.3">
      <c r="A9" s="2">
        <v>4</v>
      </c>
      <c r="B9" s="3" t="s">
        <v>106</v>
      </c>
      <c r="C9" s="12"/>
      <c r="D9" s="14"/>
      <c r="E9" s="14"/>
      <c r="F9" s="47"/>
      <c r="H9" s="2">
        <v>4</v>
      </c>
      <c r="I9" s="3" t="s">
        <v>106</v>
      </c>
      <c r="J9" s="12"/>
      <c r="K9" s="14"/>
      <c r="L9" s="14"/>
      <c r="M9" s="47">
        <v>0</v>
      </c>
    </row>
    <row r="10" spans="1:13" ht="21.75" customHeight="1" x14ac:dyDescent="0.3">
      <c r="A10" s="20">
        <v>5</v>
      </c>
      <c r="B10" s="3" t="s">
        <v>107</v>
      </c>
      <c r="C10" s="12">
        <v>8</v>
      </c>
      <c r="D10" s="48">
        <v>-4400</v>
      </c>
      <c r="E10" s="13"/>
      <c r="F10" s="49">
        <v>-12600</v>
      </c>
      <c r="H10" s="20">
        <v>5</v>
      </c>
      <c r="I10" s="3" t="s">
        <v>107</v>
      </c>
      <c r="J10" s="12">
        <v>8</v>
      </c>
      <c r="K10" s="19">
        <f>K11+K12</f>
        <v>-242560</v>
      </c>
      <c r="L10" s="13" t="e">
        <f t="shared" ref="L10" si="0">L11+L12</f>
        <v>#REF!</v>
      </c>
      <c r="M10" s="49">
        <f>M11+M12</f>
        <v>-363840</v>
      </c>
    </row>
    <row r="11" spans="1:13" ht="20.25" customHeight="1" x14ac:dyDescent="0.3">
      <c r="A11" s="50"/>
      <c r="B11" s="3" t="s">
        <v>108</v>
      </c>
      <c r="C11" s="12"/>
      <c r="D11" s="14">
        <v>-4400</v>
      </c>
      <c r="E11" s="14"/>
      <c r="F11" s="32">
        <v>-12600</v>
      </c>
      <c r="H11" s="50"/>
      <c r="I11" s="3" t="s">
        <v>108</v>
      </c>
      <c r="J11" s="12"/>
      <c r="K11" s="14">
        <v>-135680</v>
      </c>
      <c r="L11" s="14" t="e">
        <f>-SUMIF(#REF!,H11,#REF!)</f>
        <v>#REF!</v>
      </c>
      <c r="M11" s="32">
        <v>-203520</v>
      </c>
    </row>
    <row r="12" spans="1:13" ht="20.25" customHeight="1" x14ac:dyDescent="0.3">
      <c r="A12" s="50"/>
      <c r="B12" s="45" t="s">
        <v>109</v>
      </c>
      <c r="C12" s="12"/>
      <c r="D12" s="14"/>
      <c r="E12" s="14"/>
      <c r="F12" s="32"/>
      <c r="H12" s="50"/>
      <c r="I12" s="45" t="s">
        <v>109</v>
      </c>
      <c r="J12" s="12"/>
      <c r="K12" s="14">
        <v>-106880</v>
      </c>
      <c r="L12" s="14"/>
      <c r="M12" s="32">
        <v>-160320</v>
      </c>
    </row>
    <row r="13" spans="1:13" x14ac:dyDescent="0.3">
      <c r="A13" s="2">
        <v>6</v>
      </c>
      <c r="B13" s="45" t="s">
        <v>110</v>
      </c>
      <c r="C13" s="12"/>
      <c r="D13" s="14"/>
      <c r="E13" s="14"/>
      <c r="F13" s="32"/>
      <c r="H13" s="2">
        <v>6</v>
      </c>
      <c r="I13" s="45" t="s">
        <v>110</v>
      </c>
      <c r="J13" s="12"/>
      <c r="K13" s="14"/>
      <c r="L13" s="14"/>
      <c r="M13" s="32">
        <v>-151248.72</v>
      </c>
    </row>
    <row r="14" spans="1:13" ht="21" customHeight="1" x14ac:dyDescent="0.3">
      <c r="A14" s="2">
        <v>7</v>
      </c>
      <c r="B14" s="45" t="s">
        <v>111</v>
      </c>
      <c r="C14" s="12">
        <v>9</v>
      </c>
      <c r="D14" s="14">
        <v>-235145</v>
      </c>
      <c r="E14" s="14"/>
      <c r="F14" s="32">
        <v>-767577.2</v>
      </c>
      <c r="H14" s="2">
        <v>7</v>
      </c>
      <c r="I14" s="45" t="s">
        <v>111</v>
      </c>
      <c r="J14" s="12">
        <v>9</v>
      </c>
      <c r="K14" s="14">
        <v>-630085.5</v>
      </c>
      <c r="L14" s="14"/>
      <c r="M14" s="32">
        <v>-982475.68400000001</v>
      </c>
    </row>
    <row r="15" spans="1:13" ht="16.5" customHeight="1" x14ac:dyDescent="0.3">
      <c r="A15" s="9">
        <v>8</v>
      </c>
      <c r="B15" s="51" t="s">
        <v>112</v>
      </c>
      <c r="C15" s="12"/>
      <c r="D15" s="19">
        <f>D9+D10+D13+D14</f>
        <v>-239545</v>
      </c>
      <c r="E15" s="13"/>
      <c r="F15" s="37">
        <v>-780177.2</v>
      </c>
      <c r="H15" s="9">
        <v>8</v>
      </c>
      <c r="I15" s="51" t="s">
        <v>112</v>
      </c>
      <c r="J15" s="12"/>
      <c r="K15" s="19">
        <f>K9+K10+K13+K14</f>
        <v>-872645.5</v>
      </c>
      <c r="L15" s="13"/>
      <c r="M15" s="37">
        <f>M9+M10+M13+M14</f>
        <v>-1497564.4040000001</v>
      </c>
    </row>
    <row r="16" spans="1:13" ht="16.5" customHeight="1" x14ac:dyDescent="0.3">
      <c r="A16" s="52">
        <v>9</v>
      </c>
      <c r="B16" s="51" t="s">
        <v>113</v>
      </c>
      <c r="C16" s="12"/>
      <c r="D16" s="19">
        <f>D6+D7+D8+D15</f>
        <v>-239545</v>
      </c>
      <c r="E16" s="13"/>
      <c r="F16" s="37">
        <v>-780177.2</v>
      </c>
      <c r="H16" s="52">
        <v>9</v>
      </c>
      <c r="I16" s="51" t="s">
        <v>113</v>
      </c>
      <c r="J16" s="12"/>
      <c r="K16" s="19">
        <f>K6+K7+K8+K15</f>
        <v>-872645.5</v>
      </c>
      <c r="L16" s="13"/>
      <c r="M16" s="37">
        <f>M6+M7+M8+M15</f>
        <v>-1497564.4040000001</v>
      </c>
    </row>
    <row r="17" spans="1:13" ht="15.75" customHeight="1" x14ac:dyDescent="0.3">
      <c r="A17" s="20">
        <v>10</v>
      </c>
      <c r="B17" s="45" t="s">
        <v>114</v>
      </c>
      <c r="C17" s="12"/>
      <c r="D17" s="14"/>
      <c r="E17" s="14"/>
      <c r="F17" s="32"/>
      <c r="H17" s="20">
        <v>10</v>
      </c>
      <c r="I17" s="45" t="s">
        <v>114</v>
      </c>
      <c r="J17" s="12"/>
      <c r="K17" s="14"/>
      <c r="L17" s="14"/>
      <c r="M17" s="32">
        <v>0</v>
      </c>
    </row>
    <row r="18" spans="1:13" ht="15" customHeight="1" x14ac:dyDescent="0.3">
      <c r="A18" s="20">
        <v>11</v>
      </c>
      <c r="B18" s="45" t="s">
        <v>115</v>
      </c>
      <c r="C18" s="12"/>
      <c r="D18" s="14"/>
      <c r="E18" s="14"/>
      <c r="F18" s="32"/>
      <c r="H18" s="20">
        <v>11</v>
      </c>
      <c r="I18" s="45" t="s">
        <v>115</v>
      </c>
      <c r="J18" s="12"/>
      <c r="K18" s="14"/>
      <c r="L18" s="14"/>
      <c r="M18" s="32">
        <v>0</v>
      </c>
    </row>
    <row r="19" spans="1:13" x14ac:dyDescent="0.3">
      <c r="A19" s="20">
        <v>12</v>
      </c>
      <c r="B19" s="3" t="s">
        <v>116</v>
      </c>
      <c r="C19" s="12"/>
      <c r="D19" s="13"/>
      <c r="E19" s="14"/>
      <c r="F19" s="32"/>
      <c r="H19" s="20">
        <v>12</v>
      </c>
      <c r="I19" s="3" t="s">
        <v>116</v>
      </c>
      <c r="J19" s="12"/>
      <c r="K19" s="13">
        <f>K22+K23</f>
        <v>-35848.978000000003</v>
      </c>
      <c r="L19" s="14"/>
      <c r="M19" s="32">
        <f>M22</f>
        <v>-18354.25</v>
      </c>
    </row>
    <row r="20" spans="1:13" x14ac:dyDescent="0.3">
      <c r="A20" s="20">
        <v>12.1</v>
      </c>
      <c r="B20" s="38" t="s">
        <v>117</v>
      </c>
      <c r="C20" s="12"/>
      <c r="D20" s="14"/>
      <c r="E20" s="14"/>
      <c r="F20" s="32"/>
      <c r="H20" s="20">
        <v>12.1</v>
      </c>
      <c r="I20" s="38" t="s">
        <v>117</v>
      </c>
      <c r="J20" s="12"/>
      <c r="K20" s="14"/>
      <c r="L20" s="14"/>
      <c r="M20" s="32">
        <v>0</v>
      </c>
    </row>
    <row r="21" spans="1:13" x14ac:dyDescent="0.3">
      <c r="A21" s="20">
        <v>12.2</v>
      </c>
      <c r="B21" s="45" t="s">
        <v>118</v>
      </c>
      <c r="C21" s="12"/>
      <c r="D21" s="14"/>
      <c r="E21" s="14"/>
      <c r="F21" s="32"/>
      <c r="H21" s="20">
        <v>12.2</v>
      </c>
      <c r="I21" s="45" t="s">
        <v>118</v>
      </c>
      <c r="J21" s="12"/>
      <c r="K21" s="14"/>
      <c r="L21" s="14"/>
      <c r="M21" s="32">
        <v>0</v>
      </c>
    </row>
    <row r="22" spans="1:13" x14ac:dyDescent="0.3">
      <c r="A22" s="20">
        <v>12.3</v>
      </c>
      <c r="B22" s="45" t="s">
        <v>119</v>
      </c>
      <c r="C22" s="12">
        <v>10</v>
      </c>
      <c r="D22" s="14">
        <v>-10704</v>
      </c>
      <c r="E22" s="14"/>
      <c r="F22" s="32">
        <v>-4583</v>
      </c>
      <c r="H22" s="20">
        <v>12.3</v>
      </c>
      <c r="I22" s="45" t="s">
        <v>119</v>
      </c>
      <c r="J22" s="12">
        <v>10</v>
      </c>
      <c r="K22" s="14">
        <v>-35848.978000000003</v>
      </c>
      <c r="L22" s="14"/>
      <c r="M22" s="32">
        <v>-18354.25</v>
      </c>
    </row>
    <row r="23" spans="1:13" x14ac:dyDescent="0.3">
      <c r="A23" s="20">
        <v>12.4</v>
      </c>
      <c r="B23" s="53" t="s">
        <v>120</v>
      </c>
      <c r="C23" s="12"/>
      <c r="D23" s="14"/>
      <c r="E23" s="14"/>
      <c r="F23" s="32"/>
      <c r="H23" s="20">
        <v>12.4</v>
      </c>
      <c r="I23" s="53" t="s">
        <v>120</v>
      </c>
      <c r="J23" s="12">
        <v>11</v>
      </c>
      <c r="K23" s="14"/>
      <c r="L23" s="14"/>
      <c r="M23" s="32">
        <v>0</v>
      </c>
    </row>
    <row r="24" spans="1:13" ht="30.75" customHeight="1" x14ac:dyDescent="0.3">
      <c r="A24" s="52">
        <v>13</v>
      </c>
      <c r="B24" s="54" t="s">
        <v>121</v>
      </c>
      <c r="C24" s="9"/>
      <c r="D24" s="13">
        <f>SUM(D22:D23)</f>
        <v>-10704</v>
      </c>
      <c r="E24" s="13">
        <f t="shared" ref="E24" si="1">SUM(E22:E23)</f>
        <v>0</v>
      </c>
      <c r="F24" s="13">
        <v>-4583</v>
      </c>
      <c r="H24" s="52">
        <v>13</v>
      </c>
      <c r="I24" s="54" t="s">
        <v>121</v>
      </c>
      <c r="J24" s="9"/>
      <c r="K24" s="13">
        <f>SUM(K22:K23)</f>
        <v>-35848.978000000003</v>
      </c>
      <c r="L24" s="13">
        <f t="shared" ref="L24" si="2">SUM(L22:L23)</f>
        <v>0</v>
      </c>
      <c r="M24" s="13">
        <f>SUM(M22:M23)</f>
        <v>-18354.25</v>
      </c>
    </row>
    <row r="25" spans="1:13" x14ac:dyDescent="0.3">
      <c r="A25" s="52">
        <v>14</v>
      </c>
      <c r="B25" s="55" t="s">
        <v>122</v>
      </c>
      <c r="C25" s="12"/>
      <c r="D25" s="19">
        <f>D16+D24</f>
        <v>-250249</v>
      </c>
      <c r="E25" s="19">
        <f t="shared" ref="E25" si="3">E16+E24</f>
        <v>0</v>
      </c>
      <c r="F25" s="19">
        <v>-784760.2</v>
      </c>
      <c r="H25" s="52">
        <v>14</v>
      </c>
      <c r="I25" s="55" t="s">
        <v>122</v>
      </c>
      <c r="J25" s="12"/>
      <c r="K25" s="19">
        <f>K16+K24</f>
        <v>-908494.478</v>
      </c>
      <c r="L25" s="19">
        <f t="shared" ref="L25:M25" si="4">L16+L24</f>
        <v>0</v>
      </c>
      <c r="M25" s="19">
        <f t="shared" si="4"/>
        <v>-1515918.6540000001</v>
      </c>
    </row>
    <row r="26" spans="1:13" x14ac:dyDescent="0.3">
      <c r="A26" s="20">
        <v>15</v>
      </c>
      <c r="B26" s="45" t="s">
        <v>123</v>
      </c>
      <c r="C26" s="12"/>
      <c r="D26" s="14"/>
      <c r="E26" s="14"/>
      <c r="F26" s="32"/>
      <c r="H26" s="20">
        <v>15</v>
      </c>
      <c r="I26" s="45" t="s">
        <v>123</v>
      </c>
      <c r="J26" s="12"/>
      <c r="K26" s="14">
        <f>-[1]Notes!V10</f>
        <v>0</v>
      </c>
      <c r="L26" s="14"/>
      <c r="M26" s="32"/>
    </row>
    <row r="27" spans="1:13" x14ac:dyDescent="0.3">
      <c r="A27" s="94">
        <v>16</v>
      </c>
      <c r="B27" s="95" t="s">
        <v>124</v>
      </c>
      <c r="C27" s="96">
        <v>11</v>
      </c>
      <c r="D27" s="97">
        <f>D25+D26</f>
        <v>-250249</v>
      </c>
      <c r="E27" s="97">
        <f t="shared" ref="E27" si="5">E25+E26</f>
        <v>0</v>
      </c>
      <c r="F27" s="97">
        <v>-784760.2</v>
      </c>
      <c r="H27" s="44">
        <v>16</v>
      </c>
      <c r="I27" s="56" t="s">
        <v>124</v>
      </c>
      <c r="J27" s="23">
        <v>12</v>
      </c>
      <c r="K27" s="26">
        <f>K25+K26</f>
        <v>-908494.478</v>
      </c>
      <c r="L27" s="26">
        <f t="shared" ref="L27:M27" si="6">L25+L26</f>
        <v>0</v>
      </c>
      <c r="M27" s="26">
        <f t="shared" si="6"/>
        <v>-1515918.6540000001</v>
      </c>
    </row>
    <row r="28" spans="1:13" x14ac:dyDescent="0.3">
      <c r="A28" s="20"/>
      <c r="B28" s="45"/>
      <c r="C28" s="12"/>
      <c r="D28" s="57"/>
      <c r="E28" s="14"/>
      <c r="F28" s="32"/>
    </row>
    <row r="29" spans="1:13" x14ac:dyDescent="0.3">
      <c r="C29" s="12"/>
      <c r="D29" s="11"/>
      <c r="E29" s="11"/>
    </row>
    <row r="30" spans="1:13" x14ac:dyDescent="0.3">
      <c r="C30" s="12"/>
      <c r="D30" s="11"/>
      <c r="E30" s="11"/>
    </row>
    <row r="31" spans="1:13" x14ac:dyDescent="0.3">
      <c r="C31" s="12"/>
      <c r="D31" s="11"/>
      <c r="E31" s="11"/>
    </row>
    <row r="32" spans="1:13" x14ac:dyDescent="0.3">
      <c r="C32" s="12"/>
      <c r="D32" s="11"/>
      <c r="E32" s="11"/>
    </row>
    <row r="33" spans="4:5" x14ac:dyDescent="0.3">
      <c r="D33" s="11"/>
      <c r="E33" s="11"/>
    </row>
  </sheetData>
  <mergeCells count="4">
    <mergeCell ref="B2:F2"/>
    <mergeCell ref="I2:M2"/>
    <mergeCell ref="B3:F3"/>
    <mergeCell ref="I3:M3"/>
  </mergeCells>
  <pageMargins left="0.48" right="0.41" top="0.75" bottom="0.75" header="0.3" footer="0.3"/>
  <pageSetup paperSize="9" scale="88" orientation="portrait" r:id="rId1"/>
  <headerFooter>
    <oddFooter>&amp;R&amp;8&amp;A;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9"/>
  <sheetViews>
    <sheetView zoomScale="90" zoomScaleNormal="90" workbookViewId="0">
      <selection activeCell="D39" sqref="D39"/>
    </sheetView>
  </sheetViews>
  <sheetFormatPr defaultColWidth="9.109375" defaultRowHeight="14.4" x14ac:dyDescent="0.3"/>
  <cols>
    <col min="1" max="1" width="9.109375" style="30"/>
    <col min="2" max="2" width="6.6640625" style="65" customWidth="1"/>
    <col min="3" max="3" width="55.109375" style="30" bestFit="1" customWidth="1"/>
    <col min="4" max="4" width="17.44140625" style="30" customWidth="1"/>
    <col min="5" max="5" width="4" style="30" customWidth="1"/>
    <col min="6" max="6" width="17.5546875" style="30" customWidth="1"/>
    <col min="7" max="7" width="9.109375" style="30"/>
    <col min="8" max="8" width="10.5546875" style="30" bestFit="1" customWidth="1"/>
    <col min="9" max="9" width="0" style="30" hidden="1" customWidth="1"/>
    <col min="10" max="10" width="53" style="30" hidden="1" customWidth="1"/>
    <col min="11" max="11" width="21.5546875" style="66" hidden="1" customWidth="1"/>
    <col min="12" max="12" width="23.88671875" style="66" hidden="1" customWidth="1"/>
    <col min="13" max="16384" width="9.109375" style="30"/>
  </cols>
  <sheetData>
    <row r="2" spans="2:12" x14ac:dyDescent="0.3">
      <c r="B2" s="101"/>
      <c r="C2" s="102" t="s">
        <v>125</v>
      </c>
      <c r="D2" s="103">
        <v>2013</v>
      </c>
      <c r="E2" s="59"/>
      <c r="F2" s="103">
        <v>2012</v>
      </c>
      <c r="G2" s="1"/>
      <c r="J2" s="60" t="s">
        <v>125</v>
      </c>
      <c r="K2" s="99">
        <v>40787</v>
      </c>
      <c r="L2" s="99">
        <v>40543</v>
      </c>
    </row>
    <row r="3" spans="2:12" x14ac:dyDescent="0.3">
      <c r="B3" s="101"/>
      <c r="C3" s="102"/>
      <c r="D3" s="103"/>
      <c r="E3" s="59"/>
      <c r="F3" s="103"/>
      <c r="K3" s="100"/>
      <c r="L3" s="100"/>
    </row>
    <row r="4" spans="2:12" x14ac:dyDescent="0.3">
      <c r="B4" s="12" t="s">
        <v>2</v>
      </c>
      <c r="C4" s="10" t="s">
        <v>126</v>
      </c>
      <c r="D4" s="11"/>
      <c r="E4" s="11"/>
      <c r="F4" s="11"/>
      <c r="I4" s="60" t="s">
        <v>2</v>
      </c>
      <c r="J4" s="10" t="s">
        <v>126</v>
      </c>
      <c r="K4" s="11"/>
      <c r="L4" s="11"/>
    </row>
    <row r="5" spans="2:12" x14ac:dyDescent="0.3">
      <c r="B5" s="12"/>
      <c r="C5" s="3" t="s">
        <v>127</v>
      </c>
      <c r="D5" s="11">
        <f>'P&amp;L'!D25</f>
        <v>-250249</v>
      </c>
      <c r="E5" s="11"/>
      <c r="F5" s="11">
        <v>-784760.2</v>
      </c>
      <c r="H5" s="61"/>
      <c r="J5" s="3" t="s">
        <v>127</v>
      </c>
      <c r="K5" s="11">
        <v>-908494.77800000005</v>
      </c>
      <c r="L5" s="11">
        <v>-1515918.6540000001</v>
      </c>
    </row>
    <row r="6" spans="2:12" x14ac:dyDescent="0.3">
      <c r="B6" s="12"/>
      <c r="C6" s="3" t="s">
        <v>128</v>
      </c>
      <c r="D6" s="11"/>
      <c r="E6" s="11"/>
      <c r="F6" s="11"/>
      <c r="J6" s="3" t="s">
        <v>128</v>
      </c>
      <c r="K6" s="11"/>
      <c r="L6" s="11"/>
    </row>
    <row r="7" spans="2:12" x14ac:dyDescent="0.3">
      <c r="B7" s="12"/>
      <c r="C7" s="3" t="s">
        <v>129</v>
      </c>
      <c r="D7" s="11">
        <f>-'P&amp;L'!D13</f>
        <v>0</v>
      </c>
      <c r="E7" s="11"/>
      <c r="F7" s="11">
        <v>0</v>
      </c>
      <c r="H7" s="61"/>
      <c r="J7" s="3" t="s">
        <v>129</v>
      </c>
      <c r="K7" s="11">
        <v>0</v>
      </c>
      <c r="L7" s="11">
        <v>151248.72</v>
      </c>
    </row>
    <row r="8" spans="2:12" x14ac:dyDescent="0.3">
      <c r="B8" s="12"/>
      <c r="C8" s="3" t="s">
        <v>130</v>
      </c>
      <c r="D8" s="11">
        <f>-'P&amp;L'!D22</f>
        <v>10704</v>
      </c>
      <c r="E8" s="11"/>
      <c r="F8" s="11"/>
      <c r="J8" s="3" t="s">
        <v>130</v>
      </c>
      <c r="K8" s="11"/>
      <c r="L8" s="11">
        <v>18354.25</v>
      </c>
    </row>
    <row r="9" spans="2:12" x14ac:dyDescent="0.3">
      <c r="B9" s="12"/>
      <c r="C9" s="3" t="s">
        <v>131</v>
      </c>
      <c r="D9" s="11"/>
      <c r="E9" s="11"/>
      <c r="F9" s="11"/>
      <c r="J9" s="3" t="s">
        <v>131</v>
      </c>
      <c r="K9" s="11"/>
      <c r="L9" s="11">
        <v>0</v>
      </c>
    </row>
    <row r="10" spans="2:12" x14ac:dyDescent="0.3">
      <c r="B10" s="12"/>
      <c r="C10" s="3" t="s">
        <v>132</v>
      </c>
      <c r="D10" s="11">
        <f>-'P&amp;L'!D21</f>
        <v>0</v>
      </c>
      <c r="E10" s="11"/>
      <c r="F10" s="11">
        <v>0</v>
      </c>
      <c r="J10" s="3" t="s">
        <v>132</v>
      </c>
      <c r="K10" s="11">
        <v>0</v>
      </c>
      <c r="L10" s="11">
        <v>0</v>
      </c>
    </row>
    <row r="11" spans="2:12" ht="28.8" x14ac:dyDescent="0.3">
      <c r="B11" s="12"/>
      <c r="C11" s="45" t="s">
        <v>133</v>
      </c>
      <c r="D11" s="11">
        <v>0</v>
      </c>
      <c r="E11" s="11"/>
      <c r="F11" s="11">
        <v>40000.350000000093</v>
      </c>
      <c r="H11" s="61"/>
      <c r="J11" s="45" t="s">
        <v>133</v>
      </c>
      <c r="K11" s="11">
        <v>-120983.30000302568</v>
      </c>
      <c r="L11" s="11">
        <v>-84318.40430104197</v>
      </c>
    </row>
    <row r="12" spans="2:12" x14ac:dyDescent="0.3">
      <c r="B12" s="12"/>
      <c r="C12" s="3" t="s">
        <v>134</v>
      </c>
      <c r="D12" s="11">
        <f>Assets!F22-Assets!D22</f>
        <v>0</v>
      </c>
      <c r="E12" s="11"/>
      <c r="F12" s="11">
        <v>0</v>
      </c>
      <c r="H12" s="61"/>
      <c r="J12" s="3" t="s">
        <v>134</v>
      </c>
      <c r="K12" s="11">
        <v>0</v>
      </c>
      <c r="L12" s="11">
        <v>0</v>
      </c>
    </row>
    <row r="13" spans="2:12" ht="14.25" customHeight="1" x14ac:dyDescent="0.3">
      <c r="B13" s="12"/>
      <c r="C13" s="45" t="s">
        <v>135</v>
      </c>
      <c r="D13" s="11">
        <f>('Equity &amp; Liabilities'!D19-'Equity &amp; Liabilities'!F19+1)-D8</f>
        <v>239598.17687899782</v>
      </c>
      <c r="E13" s="11"/>
      <c r="F13" s="11">
        <v>744732.74229157134</v>
      </c>
      <c r="H13" s="61"/>
      <c r="J13" s="45" t="s">
        <v>135</v>
      </c>
      <c r="K13" s="11">
        <v>1029543.2275169734</v>
      </c>
      <c r="L13" s="11">
        <v>1430670.4713109101</v>
      </c>
    </row>
    <row r="14" spans="2:12" x14ac:dyDescent="0.3">
      <c r="B14" s="12"/>
      <c r="C14" s="3" t="s">
        <v>136</v>
      </c>
      <c r="D14" s="11">
        <f>'Equity &amp; Liabilities'!D18-'Equity &amp; Liabilities'!F18</f>
        <v>0</v>
      </c>
      <c r="E14" s="11"/>
      <c r="F14" s="11">
        <v>0</v>
      </c>
      <c r="J14" s="3" t="s">
        <v>136</v>
      </c>
      <c r="K14" s="11">
        <v>0</v>
      </c>
      <c r="L14" s="11">
        <v>0</v>
      </c>
    </row>
    <row r="15" spans="2:12" x14ac:dyDescent="0.3">
      <c r="B15" s="12"/>
      <c r="C15" s="45" t="s">
        <v>137</v>
      </c>
      <c r="D15" s="11">
        <f>-D10</f>
        <v>0</v>
      </c>
      <c r="E15" s="11"/>
      <c r="F15" s="11">
        <v>0</v>
      </c>
      <c r="J15" s="45" t="s">
        <v>137</v>
      </c>
      <c r="K15" s="11">
        <v>0</v>
      </c>
      <c r="L15" s="11">
        <v>0</v>
      </c>
    </row>
    <row r="16" spans="2:12" x14ac:dyDescent="0.3">
      <c r="B16" s="12"/>
      <c r="C16" s="3" t="s">
        <v>138</v>
      </c>
      <c r="D16" s="11">
        <f>'P&amp;L'!D26</f>
        <v>0</v>
      </c>
      <c r="E16" s="11"/>
      <c r="F16" s="11">
        <v>0</v>
      </c>
      <c r="J16" s="3" t="s">
        <v>138</v>
      </c>
      <c r="K16" s="11"/>
      <c r="L16" s="11">
        <v>0</v>
      </c>
    </row>
    <row r="17" spans="2:12" x14ac:dyDescent="0.3">
      <c r="B17" s="12"/>
      <c r="C17" s="21" t="s">
        <v>139</v>
      </c>
      <c r="D17" s="62">
        <f>SUM(D5:D16)</f>
        <v>53.176878997823223</v>
      </c>
      <c r="E17" s="63"/>
      <c r="F17" s="62">
        <v>-27.107708428520709</v>
      </c>
      <c r="H17" s="61"/>
      <c r="J17" s="21" t="s">
        <v>139</v>
      </c>
      <c r="K17" s="63">
        <f>SUM(K5:K16)</f>
        <v>65.149513947661035</v>
      </c>
      <c r="L17" s="63">
        <f>SUM(L5:L16)</f>
        <v>36.383009867975488</v>
      </c>
    </row>
    <row r="18" spans="2:12" x14ac:dyDescent="0.3">
      <c r="B18" s="12"/>
      <c r="C18" s="3"/>
      <c r="D18" s="11"/>
      <c r="E18" s="11"/>
      <c r="F18" s="11"/>
      <c r="J18" s="3"/>
      <c r="K18" s="11"/>
      <c r="L18" s="11"/>
    </row>
    <row r="19" spans="2:12" x14ac:dyDescent="0.3">
      <c r="B19" s="12" t="s">
        <v>31</v>
      </c>
      <c r="C19" s="10" t="s">
        <v>140</v>
      </c>
      <c r="D19" s="11"/>
      <c r="E19" s="11"/>
      <c r="F19" s="11"/>
      <c r="I19" s="60" t="s">
        <v>31</v>
      </c>
      <c r="J19" s="10" t="s">
        <v>140</v>
      </c>
      <c r="K19" s="11"/>
      <c r="L19" s="11"/>
    </row>
    <row r="20" spans="2:12" x14ac:dyDescent="0.3">
      <c r="B20" s="12"/>
      <c r="C20" s="3" t="s">
        <v>141</v>
      </c>
      <c r="D20" s="11">
        <f>Assets!F33-Assets!D33</f>
        <v>0</v>
      </c>
      <c r="E20" s="11"/>
      <c r="F20" s="11">
        <v>0</v>
      </c>
      <c r="J20" s="3" t="s">
        <v>141</v>
      </c>
      <c r="K20" s="11">
        <v>0</v>
      </c>
      <c r="L20" s="11"/>
    </row>
    <row r="21" spans="2:12" x14ac:dyDescent="0.3">
      <c r="B21" s="12"/>
      <c r="C21" s="3" t="s">
        <v>142</v>
      </c>
      <c r="D21" s="11"/>
      <c r="E21" s="11"/>
      <c r="F21" s="11"/>
      <c r="J21" s="3" t="s">
        <v>142</v>
      </c>
      <c r="K21" s="11"/>
      <c r="L21" s="11"/>
    </row>
    <row r="22" spans="2:12" x14ac:dyDescent="0.3">
      <c r="B22" s="12"/>
      <c r="C22" s="3" t="s">
        <v>143</v>
      </c>
      <c r="D22" s="11"/>
      <c r="E22" s="11"/>
      <c r="F22" s="11"/>
      <c r="J22" s="3" t="s">
        <v>143</v>
      </c>
      <c r="K22" s="11"/>
      <c r="L22" s="11"/>
    </row>
    <row r="23" spans="2:12" x14ac:dyDescent="0.3">
      <c r="B23" s="12"/>
      <c r="C23" s="3" t="s">
        <v>144</v>
      </c>
      <c r="D23" s="11"/>
      <c r="E23" s="11"/>
      <c r="F23" s="11"/>
      <c r="J23" s="3" t="s">
        <v>144</v>
      </c>
      <c r="K23" s="11"/>
      <c r="L23" s="11"/>
    </row>
    <row r="24" spans="2:12" x14ac:dyDescent="0.3">
      <c r="B24" s="12"/>
      <c r="C24" s="3" t="s">
        <v>145</v>
      </c>
      <c r="D24" s="11"/>
      <c r="E24" s="11"/>
      <c r="F24" s="11"/>
      <c r="J24" s="3" t="s">
        <v>145</v>
      </c>
      <c r="K24" s="11"/>
      <c r="L24" s="11"/>
    </row>
    <row r="25" spans="2:12" x14ac:dyDescent="0.3">
      <c r="B25" s="12"/>
      <c r="C25" s="15" t="s">
        <v>146</v>
      </c>
      <c r="D25" s="62">
        <f>SUM(D20:D24)</f>
        <v>0</v>
      </c>
      <c r="E25" s="63"/>
      <c r="F25" s="62">
        <v>0</v>
      </c>
      <c r="J25" s="15" t="s">
        <v>146</v>
      </c>
      <c r="K25" s="63">
        <v>0</v>
      </c>
      <c r="L25" s="63">
        <v>0</v>
      </c>
    </row>
    <row r="26" spans="2:12" x14ac:dyDescent="0.3">
      <c r="B26" s="12"/>
      <c r="C26" s="3"/>
      <c r="D26" s="11"/>
      <c r="E26" s="11"/>
      <c r="F26" s="11"/>
      <c r="J26" s="3"/>
      <c r="K26" s="11"/>
      <c r="L26" s="11"/>
    </row>
    <row r="27" spans="2:12" x14ac:dyDescent="0.3">
      <c r="B27" s="12" t="s">
        <v>85</v>
      </c>
      <c r="C27" s="10" t="s">
        <v>147</v>
      </c>
      <c r="D27" s="11"/>
      <c r="E27" s="11"/>
      <c r="F27" s="11"/>
      <c r="I27" s="60" t="s">
        <v>85</v>
      </c>
      <c r="J27" s="10" t="s">
        <v>147</v>
      </c>
      <c r="K27" s="11"/>
      <c r="L27" s="11"/>
    </row>
    <row r="28" spans="2:12" x14ac:dyDescent="0.3">
      <c r="B28" s="12"/>
      <c r="C28" s="3" t="s">
        <v>148</v>
      </c>
      <c r="D28" s="11">
        <v>0</v>
      </c>
      <c r="E28" s="11"/>
      <c r="F28" s="11">
        <v>0</v>
      </c>
      <c r="J28" s="3" t="s">
        <v>148</v>
      </c>
      <c r="K28" s="11">
        <v>0</v>
      </c>
      <c r="L28" s="11">
        <v>0</v>
      </c>
    </row>
    <row r="29" spans="2:12" x14ac:dyDescent="0.3">
      <c r="B29" s="12"/>
      <c r="C29" s="3" t="s">
        <v>149</v>
      </c>
      <c r="D29" s="11">
        <f>'Equity &amp; Liabilities'!D28-'Equity &amp; Liabilities'!F28</f>
        <v>0</v>
      </c>
      <c r="E29" s="11"/>
      <c r="F29" s="11">
        <v>0</v>
      </c>
      <c r="J29" s="3" t="s">
        <v>149</v>
      </c>
      <c r="K29" s="11">
        <v>0</v>
      </c>
      <c r="L29" s="11">
        <v>0</v>
      </c>
    </row>
    <row r="30" spans="2:12" x14ac:dyDescent="0.3">
      <c r="B30" s="12"/>
      <c r="C30" s="3" t="s">
        <v>150</v>
      </c>
      <c r="D30" s="11">
        <f>'Equity &amp; Liabilities'!D6-'Equity &amp; Liabilities'!F6</f>
        <v>0</v>
      </c>
      <c r="E30" s="11"/>
      <c r="F30" s="11">
        <v>0</v>
      </c>
      <c r="J30" s="3" t="s">
        <v>150</v>
      </c>
      <c r="K30" s="11">
        <v>0</v>
      </c>
      <c r="L30" s="11">
        <v>0</v>
      </c>
    </row>
    <row r="31" spans="2:12" x14ac:dyDescent="0.3">
      <c r="B31" s="12"/>
      <c r="C31" s="3" t="s">
        <v>151</v>
      </c>
      <c r="D31" s="11"/>
      <c r="E31" s="11"/>
      <c r="F31" s="11"/>
      <c r="J31" s="3" t="s">
        <v>151</v>
      </c>
      <c r="K31" s="11"/>
      <c r="L31" s="11"/>
    </row>
    <row r="32" spans="2:12" x14ac:dyDescent="0.3">
      <c r="B32" s="12"/>
      <c r="C32" s="3" t="s">
        <v>152</v>
      </c>
      <c r="D32" s="62">
        <f>SUM(D28:D31)</f>
        <v>0</v>
      </c>
      <c r="E32" s="63"/>
      <c r="F32" s="62">
        <v>0</v>
      </c>
      <c r="J32" s="3" t="s">
        <v>152</v>
      </c>
      <c r="K32" s="63">
        <v>0</v>
      </c>
      <c r="L32" s="63">
        <v>0</v>
      </c>
    </row>
    <row r="33" spans="2:12" x14ac:dyDescent="0.3">
      <c r="B33" s="12"/>
      <c r="C33" s="3"/>
      <c r="D33" s="11"/>
      <c r="E33" s="11"/>
      <c r="F33" s="11"/>
      <c r="J33" s="3"/>
      <c r="K33" s="11"/>
      <c r="L33" s="11"/>
    </row>
    <row r="34" spans="2:12" x14ac:dyDescent="0.3">
      <c r="B34" s="12"/>
      <c r="C34" s="10" t="s">
        <v>153</v>
      </c>
      <c r="D34" s="11">
        <f>D17+D25+D32</f>
        <v>53.176878997823223</v>
      </c>
      <c r="E34" s="11"/>
      <c r="F34" s="11">
        <v>-27.107708428520709</v>
      </c>
      <c r="J34" s="10" t="s">
        <v>153</v>
      </c>
      <c r="K34" s="11">
        <v>65.438145642983727</v>
      </c>
      <c r="L34" s="11">
        <v>36.383009867975488</v>
      </c>
    </row>
    <row r="35" spans="2:12" x14ac:dyDescent="0.3">
      <c r="B35" s="12"/>
      <c r="C35" s="10" t="s">
        <v>154</v>
      </c>
      <c r="D35" s="11">
        <f>Assets!F5</f>
        <v>13415.536723690224</v>
      </c>
      <c r="E35" s="11"/>
      <c r="F35" s="11">
        <v>13443</v>
      </c>
      <c r="J35" s="10" t="s">
        <v>154</v>
      </c>
      <c r="K35" s="11">
        <v>13377.768218433048</v>
      </c>
      <c r="L35" s="11">
        <v>13340.929999999807</v>
      </c>
    </row>
    <row r="36" spans="2:12" x14ac:dyDescent="0.3">
      <c r="B36" s="12"/>
      <c r="C36" s="10" t="s">
        <v>155</v>
      </c>
      <c r="D36" s="64">
        <f>Assets!D5</f>
        <v>13467</v>
      </c>
      <c r="E36" s="11"/>
      <c r="F36" s="64">
        <v>13415.536723690224</v>
      </c>
      <c r="J36" s="10" t="s">
        <v>155</v>
      </c>
      <c r="K36" s="11">
        <v>13443</v>
      </c>
      <c r="L36" s="11">
        <v>13377.768218433048</v>
      </c>
    </row>
    <row r="37" spans="2:12" x14ac:dyDescent="0.3">
      <c r="D37" s="61"/>
      <c r="E37" s="61"/>
      <c r="F37" s="61"/>
    </row>
    <row r="38" spans="2:12" x14ac:dyDescent="0.3">
      <c r="D38" s="67"/>
      <c r="E38" s="67"/>
      <c r="F38" s="67"/>
    </row>
    <row r="39" spans="2:12" x14ac:dyDescent="0.3">
      <c r="D39" s="61"/>
      <c r="E39" s="61"/>
    </row>
  </sheetData>
  <mergeCells count="6">
    <mergeCell ref="L2:L3"/>
    <mergeCell ref="B2:B3"/>
    <mergeCell ref="C2:C3"/>
    <mergeCell ref="D2:D3"/>
    <mergeCell ref="F2:F3"/>
    <mergeCell ref="K2:K3"/>
  </mergeCells>
  <pageMargins left="0.7" right="0.7" top="0.75" bottom="0.75" header="0.3" footer="0.3"/>
  <pageSetup paperSize="9" scale="90" orientation="portrait" r:id="rId1"/>
  <headerFooter>
    <oddFooter>&amp;R&amp;8&amp;A;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2"/>
  <sheetViews>
    <sheetView tabSelected="1" workbookViewId="0">
      <selection activeCell="J32" sqref="J32"/>
    </sheetView>
  </sheetViews>
  <sheetFormatPr defaultColWidth="9.109375" defaultRowHeight="14.4" x14ac:dyDescent="0.3"/>
  <cols>
    <col min="1" max="1" width="9.109375" style="30"/>
    <col min="2" max="2" width="33" style="30" customWidth="1"/>
    <col min="3" max="3" width="13.44140625" style="30" customWidth="1"/>
    <col min="4" max="4" width="19.5546875" style="30" hidden="1" customWidth="1"/>
    <col min="5" max="5" width="17" style="30" customWidth="1"/>
    <col min="6" max="6" width="17.44140625" style="30" customWidth="1"/>
    <col min="7" max="7" width="13.6640625" style="30" customWidth="1"/>
    <col min="8" max="8" width="14.109375" style="30" bestFit="1" customWidth="1"/>
    <col min="9" max="9" width="25.109375" style="30" bestFit="1" customWidth="1"/>
    <col min="10" max="10" width="27" style="30" bestFit="1" customWidth="1"/>
    <col min="11" max="11" width="11.88671875" style="30" bestFit="1" customWidth="1"/>
    <col min="12" max="12" width="23" style="30" bestFit="1" customWidth="1"/>
    <col min="13" max="16384" width="9.109375" style="30"/>
  </cols>
  <sheetData>
    <row r="3" spans="2:8" ht="15" customHeight="1" x14ac:dyDescent="0.3">
      <c r="B3" s="68"/>
      <c r="C3" s="69"/>
      <c r="D3" s="69"/>
      <c r="E3" s="69"/>
      <c r="F3" s="69"/>
      <c r="G3" s="69"/>
    </row>
    <row r="4" spans="2:8" ht="29.4" thickBot="1" x14ac:dyDescent="0.35">
      <c r="C4" s="70" t="s">
        <v>156</v>
      </c>
      <c r="D4" s="70" t="s">
        <v>157</v>
      </c>
      <c r="E4" s="71" t="s">
        <v>158</v>
      </c>
      <c r="F4" s="71" t="s">
        <v>159</v>
      </c>
      <c r="G4" s="71" t="s">
        <v>160</v>
      </c>
    </row>
    <row r="5" spans="2:8" ht="15" hidden="1" thickBot="1" x14ac:dyDescent="0.35">
      <c r="B5" s="60" t="s">
        <v>161</v>
      </c>
      <c r="C5" s="72">
        <v>2000000</v>
      </c>
      <c r="D5" s="72"/>
      <c r="E5" s="72">
        <v>0</v>
      </c>
      <c r="F5" s="72">
        <v>-4349069.4789999984</v>
      </c>
      <c r="G5" s="72">
        <f t="shared" ref="G5:G9" si="0">SUM(C5:F5)</f>
        <v>-2349069.4789999984</v>
      </c>
    </row>
    <row r="6" spans="2:8" ht="15" hidden="1" thickBot="1" x14ac:dyDescent="0.35">
      <c r="B6" s="30" t="s">
        <v>162</v>
      </c>
      <c r="C6" s="73"/>
      <c r="D6" s="73"/>
      <c r="E6" s="74"/>
      <c r="F6" s="74">
        <v>-1515918.9540000001</v>
      </c>
      <c r="G6" s="75">
        <f>SUM(C6:F6)</f>
        <v>-1515918.9540000001</v>
      </c>
    </row>
    <row r="7" spans="2:8" ht="15" hidden="1" thickBot="1" x14ac:dyDescent="0.35">
      <c r="B7" s="30" t="s">
        <v>163</v>
      </c>
      <c r="C7" s="73"/>
      <c r="D7" s="73"/>
      <c r="E7" s="74"/>
      <c r="F7" s="74"/>
      <c r="G7" s="75">
        <f t="shared" si="0"/>
        <v>0</v>
      </c>
    </row>
    <row r="8" spans="2:8" ht="15" hidden="1" thickBot="1" x14ac:dyDescent="0.35">
      <c r="B8" s="30" t="s">
        <v>164</v>
      </c>
      <c r="C8" s="73"/>
      <c r="D8" s="73"/>
      <c r="E8" s="74"/>
      <c r="F8" s="74"/>
      <c r="G8" s="75">
        <f t="shared" si="0"/>
        <v>0</v>
      </c>
    </row>
    <row r="9" spans="2:8" ht="15" hidden="1" thickBot="1" x14ac:dyDescent="0.35">
      <c r="B9" s="30" t="s">
        <v>165</v>
      </c>
      <c r="C9" s="73"/>
      <c r="D9" s="73"/>
      <c r="E9" s="74"/>
      <c r="F9" s="74"/>
      <c r="G9" s="75">
        <f t="shared" si="0"/>
        <v>0</v>
      </c>
    </row>
    <row r="10" spans="2:8" ht="15" hidden="1" thickBot="1" x14ac:dyDescent="0.35">
      <c r="B10" s="60" t="s">
        <v>166</v>
      </c>
      <c r="C10" s="76">
        <f>SUM(C5:C9)</f>
        <v>2000000</v>
      </c>
      <c r="D10" s="76">
        <f t="shared" ref="D10:G10" si="1">SUM(D5:D9)</f>
        <v>0</v>
      </c>
      <c r="E10" s="76">
        <f t="shared" si="1"/>
        <v>0</v>
      </c>
      <c r="F10" s="76">
        <f t="shared" si="1"/>
        <v>-5864988.4329999983</v>
      </c>
      <c r="G10" s="76">
        <f t="shared" si="1"/>
        <v>-3864988.4329999983</v>
      </c>
      <c r="H10" s="77"/>
    </row>
    <row r="11" spans="2:8" ht="15" hidden="1" thickBot="1" x14ac:dyDescent="0.35">
      <c r="B11" s="30" t="s">
        <v>162</v>
      </c>
      <c r="C11" s="73">
        <f>'Equity &amp; Liabilities'!D37</f>
        <v>0</v>
      </c>
      <c r="D11" s="73"/>
      <c r="E11" s="74"/>
      <c r="F11" s="74">
        <v>4729931.9569383664</v>
      </c>
      <c r="G11" s="75">
        <f>SUM(C11:F11)</f>
        <v>4729931.9569383664</v>
      </c>
    </row>
    <row r="12" spans="2:8" ht="15" hidden="1" thickBot="1" x14ac:dyDescent="0.35">
      <c r="B12" s="30" t="s">
        <v>163</v>
      </c>
      <c r="C12" s="73"/>
      <c r="D12" s="73"/>
      <c r="E12" s="74"/>
      <c r="F12" s="74"/>
      <c r="G12" s="75">
        <f t="shared" ref="G12:G14" si="2">SUM(C12:F12)</f>
        <v>0</v>
      </c>
    </row>
    <row r="13" spans="2:8" ht="15" hidden="1" thickBot="1" x14ac:dyDescent="0.35">
      <c r="B13" s="30" t="s">
        <v>164</v>
      </c>
      <c r="C13" s="73"/>
      <c r="D13" s="73"/>
      <c r="E13" s="74"/>
      <c r="F13" s="74"/>
      <c r="G13" s="75">
        <f t="shared" si="2"/>
        <v>0</v>
      </c>
    </row>
    <row r="14" spans="2:8" ht="15" hidden="1" thickBot="1" x14ac:dyDescent="0.35">
      <c r="B14" s="30" t="s">
        <v>165</v>
      </c>
      <c r="C14" s="73"/>
      <c r="D14" s="73"/>
      <c r="E14" s="74"/>
      <c r="F14" s="74"/>
      <c r="G14" s="75">
        <f t="shared" si="2"/>
        <v>0</v>
      </c>
    </row>
    <row r="15" spans="2:8" ht="15" collapsed="1" thickBot="1" x14ac:dyDescent="0.35">
      <c r="B15" s="60" t="s">
        <v>167</v>
      </c>
      <c r="C15" s="78">
        <f>SUM(C10:C14)</f>
        <v>2000000</v>
      </c>
      <c r="D15" s="78">
        <f>SUM(D11:D14)</f>
        <v>0</v>
      </c>
      <c r="E15" s="78">
        <v>-5864988</v>
      </c>
      <c r="F15" s="78">
        <v>4729932</v>
      </c>
      <c r="G15" s="72">
        <f>SUM(C15:F15)</f>
        <v>864944</v>
      </c>
      <c r="H15" s="77"/>
    </row>
    <row r="16" spans="2:8" ht="15" thickTop="1" x14ac:dyDescent="0.3">
      <c r="B16" s="30" t="s">
        <v>162</v>
      </c>
      <c r="C16" s="73">
        <v>0</v>
      </c>
      <c r="D16" s="73"/>
      <c r="E16" s="74">
        <v>4729932</v>
      </c>
      <c r="F16" s="74">
        <v>-4729932</v>
      </c>
      <c r="G16" s="75">
        <f>SUM(C16:F16)</f>
        <v>0</v>
      </c>
    </row>
    <row r="17" spans="2:8" ht="15" thickBot="1" x14ac:dyDescent="0.35">
      <c r="B17" s="30" t="s">
        <v>164</v>
      </c>
      <c r="C17" s="73"/>
      <c r="D17" s="73"/>
      <c r="E17" s="74"/>
      <c r="F17" s="74">
        <v>-784760</v>
      </c>
      <c r="G17" s="75">
        <f t="shared" ref="G17" si="3">SUM(C17:F17)</f>
        <v>-784760</v>
      </c>
    </row>
    <row r="18" spans="2:8" ht="15" thickBot="1" x14ac:dyDescent="0.35">
      <c r="B18" s="60" t="s">
        <v>168</v>
      </c>
      <c r="C18" s="78">
        <f>SUM(C15:C17)</f>
        <v>2000000</v>
      </c>
      <c r="D18" s="78">
        <f t="shared" ref="D18:F18" si="4">SUM(D15:D17)</f>
        <v>0</v>
      </c>
      <c r="E18" s="78">
        <f t="shared" si="4"/>
        <v>-1135056</v>
      </c>
      <c r="F18" s="78">
        <f t="shared" si="4"/>
        <v>-784760</v>
      </c>
      <c r="G18" s="72">
        <v>80183</v>
      </c>
      <c r="H18" s="61"/>
    </row>
    <row r="19" spans="2:8" ht="15" thickTop="1" x14ac:dyDescent="0.3">
      <c r="B19" s="30" t="s">
        <v>164</v>
      </c>
      <c r="C19" s="79">
        <v>0</v>
      </c>
      <c r="E19" s="80">
        <v>-784760</v>
      </c>
      <c r="F19" s="66">
        <v>784760</v>
      </c>
      <c r="G19" s="66">
        <f>SUM(C19:F19)</f>
        <v>0</v>
      </c>
    </row>
    <row r="20" spans="2:8" ht="15" thickBot="1" x14ac:dyDescent="0.35">
      <c r="B20" s="30" t="s">
        <v>162</v>
      </c>
      <c r="F20" s="61">
        <f>'P&amp;L'!D27</f>
        <v>-250249</v>
      </c>
      <c r="G20" s="66">
        <f>SUM(C20:F20)</f>
        <v>-250249</v>
      </c>
    </row>
    <row r="21" spans="2:8" ht="15" thickBot="1" x14ac:dyDescent="0.35">
      <c r="B21" s="60" t="s">
        <v>169</v>
      </c>
      <c r="C21" s="78">
        <f>SUM(C18:C20)</f>
        <v>2000000</v>
      </c>
      <c r="D21" s="78">
        <f t="shared" ref="D21:F21" si="5">SUM(D18:D20)</f>
        <v>0</v>
      </c>
      <c r="E21" s="78">
        <f t="shared" si="5"/>
        <v>-1919816</v>
      </c>
      <c r="F21" s="78">
        <f t="shared" si="5"/>
        <v>-250249</v>
      </c>
      <c r="G21" s="72">
        <v>-170066</v>
      </c>
      <c r="H21" s="61"/>
    </row>
    <row r="22" spans="2:8" ht="15" thickTop="1" x14ac:dyDescent="0.3"/>
  </sheetData>
  <pageMargins left="0.7" right="0.7" top="0.75" bottom="0.75" header="0.3" footer="0.3"/>
  <pageSetup paperSize="9" scale="62" orientation="landscape" r:id="rId1"/>
  <headerFooter>
    <oddFooter>&amp;R&amp;8&amp;A;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Assets</vt:lpstr>
      <vt:lpstr>Equity &amp; Liabilities</vt:lpstr>
      <vt:lpstr>P&amp;L</vt:lpstr>
      <vt:lpstr>CF Indirekte</vt:lpstr>
      <vt:lpstr>Changes in Equity</vt:lpstr>
      <vt:lpstr>Assets!Print_Area</vt:lpstr>
      <vt:lpstr>'CF Indirekte'!Print_Area</vt:lpstr>
      <vt:lpstr>'Equity &amp; Liabilities'!Print_Area</vt:lpstr>
      <vt:lpstr>'P&amp;L'!Print_Area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2014-07-16T11:52:05Z</dcterms:created>
  <dcterms:modified xsi:type="dcterms:W3CDTF">2014-07-17T08:20:38Z</dcterms:modified>
</cp:coreProperties>
</file>