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8150" windowHeight="4590" tabRatio="994" activeTab="2"/>
  </bookViews>
  <sheets>
    <sheet name="KPF" sheetId="59" r:id="rId1"/>
    <sheet name="Bilanci Vjetor" sheetId="60" r:id="rId2"/>
    <sheet name="PASH" sheetId="61" r:id="rId3"/>
    <sheet name="P Fluksit Monetar" sheetId="63" r:id="rId4"/>
    <sheet name="Pasqyra kapitalit" sheetId="62" r:id="rId5"/>
    <sheet name="KPF 2" sheetId="48" r:id="rId6"/>
    <sheet name="Inf.Te Ardhura PF" sheetId="29" r:id="rId7"/>
    <sheet name="Inf.Shpenzime PF" sheetId="28" r:id="rId8"/>
    <sheet name="I.Llog.Bankare" sheetId="22" r:id="rId9"/>
    <sheet name="Inf.Iventari" sheetId="54" r:id="rId10"/>
    <sheet name="Inf. K Punes" sheetId="57" r:id="rId11"/>
    <sheet name="Inf.Stat.AAMateriale" sheetId="49" r:id="rId12"/>
    <sheet name="Inf.Stat.Aneks Ardhura" sheetId="50" r:id="rId13"/>
    <sheet name="Inf.Stat.Aneks Shpenzime" sheetId="51" r:id="rId14"/>
    <sheet name="Inf.Stat.Pasq.3" sheetId="52" r:id="rId15"/>
  </sheets>
  <definedNames>
    <definedName name="_xlnm.Print_Area" localSheetId="1">'Bilanci Vjetor'!$A$1:$AB$62</definedName>
    <definedName name="_xlnm.Print_Area" localSheetId="8">I.Llog.Bankare!$A$1:$O$26</definedName>
    <definedName name="_xlnm.Print_Area" localSheetId="10">'Inf. K Punes'!$A$1:$S$49</definedName>
    <definedName name="_xlnm.Print_Area" localSheetId="9">Inf.Iventari!$A$1:$M$31</definedName>
    <definedName name="_xlnm.Print_Area" localSheetId="7">'Inf.Shpenzime PF'!$A$1:$O$69</definedName>
    <definedName name="_xlnm.Print_Area" localSheetId="11">Inf.Stat.AAMateriale!$A$1:$L$71</definedName>
    <definedName name="_xlnm.Print_Area" localSheetId="12">'Inf.Stat.Aneks Ardhura'!$A$1:$K$41</definedName>
    <definedName name="_xlnm.Print_Area" localSheetId="13">'Inf.Stat.Aneks Shpenzime'!$A$1:$J$64</definedName>
    <definedName name="_xlnm.Print_Area" localSheetId="14">Inf.Stat.Pasq.3!$A$1:$I$72</definedName>
    <definedName name="_xlnm.Print_Area" localSheetId="6">'Inf.Te Ardhura PF'!$A$1:$O$41</definedName>
    <definedName name="_xlnm.Print_Area" localSheetId="0">KPF!$A$1:$T$77</definedName>
    <definedName name="_xlnm.Print_Area" localSheetId="5">'KPF 2'!$A$1:$Y$73</definedName>
    <definedName name="_xlnm.Print_Area" localSheetId="3">'P Fluksit Monetar'!$A$1:$L$116</definedName>
    <definedName name="_xlnm.Print_Area" localSheetId="2">PASH!$A$1:$N$65</definedName>
    <definedName name="_xlnm.Print_Area" localSheetId="4">'Pasqyra kapitalit'!$A$1:$Q$44</definedName>
    <definedName name="_xlnm.Print_Titles" localSheetId="8">I.Llog.Bankare!$1:$1</definedName>
    <definedName name="_xlnm.Print_Titles" localSheetId="7">'Inf.Shpenzime PF'!$1:$2</definedName>
    <definedName name="_xlnm.Print_Titles" localSheetId="6">'Inf.Te Ardhura PF'!$1:$2</definedName>
  </definedNames>
  <calcPr calcId="152511" fullCalcOnLoad="1"/>
</workbook>
</file>

<file path=xl/calcChain.xml><?xml version="1.0" encoding="utf-8"?>
<calcChain xmlns="http://schemas.openxmlformats.org/spreadsheetml/2006/main">
  <c r="K27" i="61" l="1"/>
  <c r="K19" i="22"/>
  <c r="K17" i="22"/>
  <c r="K21" i="60"/>
  <c r="H28" i="28"/>
  <c r="G28" i="28"/>
  <c r="H21" i="28"/>
  <c r="G21" i="28"/>
  <c r="I55" i="51"/>
  <c r="I25" i="50"/>
  <c r="I35" i="50"/>
  <c r="J55" i="49"/>
  <c r="F56" i="49"/>
  <c r="F37" i="49"/>
  <c r="G20" i="49"/>
  <c r="L33" i="57"/>
  <c r="O13" i="63"/>
  <c r="I19" i="54"/>
  <c r="I14" i="54"/>
  <c r="I26" i="54"/>
  <c r="H20" i="54"/>
  <c r="H17" i="54"/>
  <c r="H16" i="54"/>
  <c r="L15" i="54"/>
  <c r="L14" i="54"/>
  <c r="L26" i="54"/>
  <c r="I15" i="54"/>
  <c r="L28" i="28"/>
  <c r="K28" i="28"/>
  <c r="K45" i="61"/>
  <c r="K42" i="61"/>
  <c r="K39" i="61"/>
  <c r="K12" i="60"/>
  <c r="K24" i="60"/>
  <c r="K31" i="60"/>
  <c r="K34" i="60"/>
  <c r="K46" i="60"/>
  <c r="K52" i="60"/>
  <c r="J100" i="63"/>
  <c r="I100" i="63"/>
  <c r="J93" i="63"/>
  <c r="I93" i="63"/>
  <c r="J73" i="63"/>
  <c r="J85" i="63"/>
  <c r="J101" i="63"/>
  <c r="J103" i="63"/>
  <c r="I73" i="63"/>
  <c r="I85" i="63"/>
  <c r="I101" i="63"/>
  <c r="I103" i="63"/>
  <c r="N103" i="63"/>
  <c r="J33" i="63"/>
  <c r="I33" i="63"/>
  <c r="J27" i="63"/>
  <c r="I27" i="63"/>
  <c r="J19" i="63"/>
  <c r="I19" i="63"/>
  <c r="I35" i="63"/>
  <c r="I37" i="63"/>
  <c r="M32" i="62"/>
  <c r="O32" i="62"/>
  <c r="L31" i="62"/>
  <c r="M31" i="62"/>
  <c r="O31" i="62"/>
  <c r="M30" i="62"/>
  <c r="O30" i="62"/>
  <c r="M29" i="62"/>
  <c r="O29" i="62"/>
  <c r="M28" i="62"/>
  <c r="O28" i="62"/>
  <c r="M26" i="62"/>
  <c r="O26" i="62"/>
  <c r="M22" i="62"/>
  <c r="O22" i="62"/>
  <c r="M21" i="62"/>
  <c r="O21" i="62"/>
  <c r="M20" i="62"/>
  <c r="O20" i="62"/>
  <c r="M19" i="62"/>
  <c r="O19" i="62"/>
  <c r="M17" i="62"/>
  <c r="O17" i="62"/>
  <c r="N16" i="62"/>
  <c r="N25" i="62"/>
  <c r="N34" i="62"/>
  <c r="L16" i="62"/>
  <c r="L25" i="62"/>
  <c r="K16" i="62"/>
  <c r="K25" i="62"/>
  <c r="K34" i="62"/>
  <c r="J16" i="62"/>
  <c r="J25" i="62"/>
  <c r="J34" i="62"/>
  <c r="I16" i="62"/>
  <c r="I25" i="62"/>
  <c r="I34" i="62"/>
  <c r="H16" i="62"/>
  <c r="H25" i="62"/>
  <c r="H34" i="62"/>
  <c r="G16" i="62"/>
  <c r="G25" i="62"/>
  <c r="G34" i="62"/>
  <c r="M15" i="62"/>
  <c r="O15" i="62"/>
  <c r="M14" i="62"/>
  <c r="L45" i="61"/>
  <c r="L42" i="61"/>
  <c r="L39" i="61"/>
  <c r="L31" i="61"/>
  <c r="K31" i="61"/>
  <c r="L28" i="61"/>
  <c r="K28" i="61"/>
  <c r="L22" i="61"/>
  <c r="L26" i="61"/>
  <c r="L27" i="61"/>
  <c r="L50" i="61"/>
  <c r="L52" i="61"/>
  <c r="K22" i="61"/>
  <c r="K26" i="61"/>
  <c r="Z49" i="60"/>
  <c r="Z52" i="60"/>
  <c r="Y49" i="60"/>
  <c r="Y52" i="60"/>
  <c r="L46" i="60"/>
  <c r="L52" i="60"/>
  <c r="L34" i="60"/>
  <c r="Z33" i="60"/>
  <c r="Z37" i="60"/>
  <c r="Y33" i="60"/>
  <c r="Z32" i="60"/>
  <c r="Y32" i="60"/>
  <c r="L31" i="60"/>
  <c r="Z24" i="60"/>
  <c r="Y24" i="60"/>
  <c r="Y27" i="60"/>
  <c r="L24" i="60"/>
  <c r="Z17" i="60"/>
  <c r="Z27" i="60"/>
  <c r="Z38" i="60"/>
  <c r="Z53" i="60"/>
  <c r="Y17" i="60"/>
  <c r="L12" i="60"/>
  <c r="L38" i="60"/>
  <c r="L53" i="60"/>
  <c r="L52" i="28"/>
  <c r="K52" i="28"/>
  <c r="H52" i="28"/>
  <c r="G52" i="28"/>
  <c r="L46" i="28"/>
  <c r="K46" i="28"/>
  <c r="H46" i="28"/>
  <c r="G46" i="28"/>
  <c r="G27" i="28"/>
  <c r="L27" i="28"/>
  <c r="K27" i="28"/>
  <c r="L16" i="29"/>
  <c r="K16" i="29"/>
  <c r="H16" i="29"/>
  <c r="H24" i="29"/>
  <c r="H28" i="29"/>
  <c r="G16" i="29"/>
  <c r="G24" i="29"/>
  <c r="Q14" i="29"/>
  <c r="L28" i="29"/>
  <c r="D33" i="57"/>
  <c r="R40" i="57"/>
  <c r="Q33" i="57"/>
  <c r="O33" i="57"/>
  <c r="P33" i="57"/>
  <c r="P36" i="57"/>
  <c r="P37" i="57"/>
  <c r="E33" i="57"/>
  <c r="F33" i="57"/>
  <c r="R42" i="57"/>
  <c r="G33" i="57"/>
  <c r="H33" i="57"/>
  <c r="J33" i="57"/>
  <c r="R43" i="57"/>
  <c r="M33" i="57"/>
  <c r="I31" i="57"/>
  <c r="K31" i="57"/>
  <c r="I30" i="57"/>
  <c r="K30" i="57"/>
  <c r="I29" i="57"/>
  <c r="K29" i="57"/>
  <c r="I28" i="57"/>
  <c r="K28" i="57"/>
  <c r="N29" i="57"/>
  <c r="I27" i="57"/>
  <c r="K27" i="57"/>
  <c r="N28" i="57"/>
  <c r="I26" i="57"/>
  <c r="K26" i="57"/>
  <c r="N27" i="57"/>
  <c r="I25" i="57"/>
  <c r="K25" i="57"/>
  <c r="N26" i="57"/>
  <c r="I24" i="57"/>
  <c r="K24" i="57"/>
  <c r="N25" i="57"/>
  <c r="I23" i="57"/>
  <c r="K23" i="57"/>
  <c r="N24" i="57"/>
  <c r="I22" i="57"/>
  <c r="K22" i="57"/>
  <c r="N23" i="57"/>
  <c r="R33" i="57"/>
  <c r="R36" i="57"/>
  <c r="I21" i="57"/>
  <c r="I20" i="57"/>
  <c r="L63" i="28"/>
  <c r="K63" i="28"/>
  <c r="G35" i="29"/>
  <c r="L25" i="28"/>
  <c r="K25" i="28"/>
  <c r="L21" i="28"/>
  <c r="L56" i="28"/>
  <c r="K21" i="28"/>
  <c r="K56" i="28"/>
  <c r="L35" i="29"/>
  <c r="K35" i="29"/>
  <c r="K36" i="29"/>
  <c r="H55" i="51"/>
  <c r="H63" i="28"/>
  <c r="I63" i="28"/>
  <c r="L18" i="22"/>
  <c r="K18" i="22"/>
  <c r="N18" i="22"/>
  <c r="L16" i="22"/>
  <c r="K16" i="22"/>
  <c r="N16" i="22"/>
  <c r="J21" i="22"/>
  <c r="L21" i="22"/>
  <c r="I21" i="22"/>
  <c r="H21" i="22"/>
  <c r="I42" i="51"/>
  <c r="I25" i="51"/>
  <c r="I20" i="51"/>
  <c r="I13" i="51"/>
  <c r="I48" i="51"/>
  <c r="J19" i="50"/>
  <c r="J35" i="50"/>
  <c r="J14" i="50"/>
  <c r="H25" i="28"/>
  <c r="G25" i="28"/>
  <c r="H67" i="52"/>
  <c r="H55" i="52"/>
  <c r="H42" i="52"/>
  <c r="H36" i="52"/>
  <c r="H26" i="52"/>
  <c r="H21" i="52"/>
  <c r="H56" i="52"/>
  <c r="H42" i="51"/>
  <c r="H25" i="51"/>
  <c r="H20" i="51"/>
  <c r="H13" i="51"/>
  <c r="H48" i="51"/>
  <c r="I19" i="50"/>
  <c r="I14" i="50"/>
  <c r="H61" i="49"/>
  <c r="J59" i="49"/>
  <c r="I59" i="49"/>
  <c r="G59" i="49"/>
  <c r="K59" i="49"/>
  <c r="J58" i="49"/>
  <c r="I58" i="49"/>
  <c r="G58" i="49"/>
  <c r="J57" i="49"/>
  <c r="I57" i="49"/>
  <c r="K57" i="49"/>
  <c r="G57" i="49"/>
  <c r="I55" i="49"/>
  <c r="G55" i="49"/>
  <c r="K55" i="49"/>
  <c r="J54" i="49"/>
  <c r="I54" i="49"/>
  <c r="G54" i="49"/>
  <c r="J53" i="49"/>
  <c r="I53" i="49"/>
  <c r="K53" i="49"/>
  <c r="G53" i="49"/>
  <c r="I52" i="49"/>
  <c r="G52" i="49"/>
  <c r="K52" i="49"/>
  <c r="H42" i="49"/>
  <c r="K40" i="49"/>
  <c r="K39" i="49"/>
  <c r="K38" i="49"/>
  <c r="J37" i="49"/>
  <c r="J42" i="49"/>
  <c r="I37" i="49"/>
  <c r="I42" i="49"/>
  <c r="G37" i="49"/>
  <c r="G42" i="49"/>
  <c r="K36" i="49"/>
  <c r="K35" i="49"/>
  <c r="K34" i="49"/>
  <c r="K33" i="49"/>
  <c r="K42" i="49"/>
  <c r="H25" i="49"/>
  <c r="K23" i="49"/>
  <c r="K22" i="49"/>
  <c r="K21" i="49"/>
  <c r="J20" i="49"/>
  <c r="J25" i="49"/>
  <c r="I20" i="49"/>
  <c r="I56" i="49"/>
  <c r="F20" i="49"/>
  <c r="K19" i="49"/>
  <c r="K18" i="49"/>
  <c r="K17" i="49"/>
  <c r="K16" i="49"/>
  <c r="J56" i="49"/>
  <c r="G63" i="28"/>
  <c r="I61" i="28"/>
  <c r="I58" i="28"/>
  <c r="K20" i="57"/>
  <c r="H35" i="29"/>
  <c r="I30" i="29"/>
  <c r="M61" i="28"/>
  <c r="M63" i="28"/>
  <c r="M59" i="28"/>
  <c r="N58" i="28"/>
  <c r="K28" i="29"/>
  <c r="M16" i="22"/>
  <c r="K58" i="49"/>
  <c r="M60" i="28"/>
  <c r="M58" i="28"/>
  <c r="I59" i="28"/>
  <c r="R41" i="57"/>
  <c r="J61" i="49"/>
  <c r="I25" i="49"/>
  <c r="G25" i="49"/>
  <c r="K21" i="22"/>
  <c r="M21" i="22"/>
  <c r="N21" i="22"/>
  <c r="L36" i="29"/>
  <c r="I32" i="29"/>
  <c r="I35" i="29"/>
  <c r="I31" i="29"/>
  <c r="K37" i="49"/>
  <c r="I61" i="49"/>
  <c r="N63" i="28"/>
  <c r="I33" i="29"/>
  <c r="N21" i="57"/>
  <c r="Y37" i="60"/>
  <c r="J35" i="63"/>
  <c r="J37" i="63"/>
  <c r="I60" i="28"/>
  <c r="M54" i="28"/>
  <c r="M16" i="28"/>
  <c r="M30" i="28"/>
  <c r="M33" i="28"/>
  <c r="M47" i="28"/>
  <c r="M28" i="28"/>
  <c r="M14" i="28"/>
  <c r="M27" i="28"/>
  <c r="M23" i="28"/>
  <c r="M46" i="28"/>
  <c r="G56" i="28"/>
  <c r="I50" i="28"/>
  <c r="I35" i="28"/>
  <c r="I28" i="28"/>
  <c r="I52" i="28"/>
  <c r="I36" i="28"/>
  <c r="I40" i="28"/>
  <c r="I14" i="28"/>
  <c r="I46" i="28"/>
  <c r="I39" i="28"/>
  <c r="I26" i="28"/>
  <c r="I47" i="28"/>
  <c r="I27" i="28"/>
  <c r="I45" i="28"/>
  <c r="I25" i="28"/>
  <c r="I48" i="28"/>
  <c r="I23" i="28"/>
  <c r="I54" i="28"/>
  <c r="I41" i="28"/>
  <c r="I32" i="28"/>
  <c r="I44" i="28"/>
  <c r="I42" i="28"/>
  <c r="I16" i="28"/>
  <c r="I38" i="28"/>
  <c r="I43" i="28"/>
  <c r="I53" i="28"/>
  <c r="I29" i="28"/>
  <c r="I37" i="28"/>
  <c r="I21" i="28"/>
  <c r="I15" i="28"/>
  <c r="I30" i="28"/>
  <c r="I33" i="28"/>
  <c r="I22" i="28"/>
  <c r="I31" i="28"/>
  <c r="I19" i="28"/>
  <c r="G64" i="28"/>
  <c r="J53" i="28"/>
  <c r="J54" i="28"/>
  <c r="I18" i="28"/>
  <c r="I34" i="28"/>
  <c r="I17" i="28"/>
  <c r="I49" i="28"/>
  <c r="K38" i="60"/>
  <c r="K53" i="60"/>
  <c r="M16" i="62"/>
  <c r="M25" i="62"/>
  <c r="M34" i="62"/>
  <c r="L34" i="62"/>
  <c r="O14" i="62"/>
  <c r="O16" i="62"/>
  <c r="O25" i="62"/>
  <c r="O34" i="62"/>
  <c r="M18" i="22"/>
  <c r="G28" i="29"/>
  <c r="G36" i="29"/>
  <c r="L49" i="61"/>
  <c r="K49" i="61"/>
  <c r="K50" i="61"/>
  <c r="K52" i="61"/>
  <c r="AD51" i="60"/>
  <c r="I19" i="29"/>
  <c r="I25" i="29"/>
  <c r="I22" i="29"/>
  <c r="I18" i="29"/>
  <c r="I20" i="29"/>
  <c r="I16" i="29"/>
  <c r="I21" i="29"/>
  <c r="I28" i="29"/>
  <c r="H36" i="29"/>
  <c r="I17" i="29"/>
  <c r="I26" i="29"/>
  <c r="AD53" i="60"/>
  <c r="M52" i="28"/>
  <c r="M17" i="28"/>
  <c r="M22" i="28"/>
  <c r="M15" i="28"/>
  <c r="M36" i="28"/>
  <c r="M48" i="28"/>
  <c r="M26" i="28"/>
  <c r="M44" i="28"/>
  <c r="M34" i="28"/>
  <c r="L64" i="28"/>
  <c r="M56" i="28"/>
  <c r="N56" i="28"/>
  <c r="K21" i="57"/>
  <c r="I33" i="57"/>
  <c r="R44" i="57"/>
  <c r="N27" i="28"/>
  <c r="H27" i="28"/>
  <c r="G56" i="49"/>
  <c r="K20" i="49"/>
  <c r="K25" i="49"/>
  <c r="I24" i="29"/>
  <c r="M21" i="28"/>
  <c r="M25" i="28"/>
  <c r="M49" i="28"/>
  <c r="M31" i="28"/>
  <c r="M43" i="28"/>
  <c r="M18" i="28"/>
  <c r="M53" i="28"/>
  <c r="M29" i="28"/>
  <c r="K64" i="28"/>
  <c r="M19" i="28"/>
  <c r="M50" i="28"/>
  <c r="K54" i="49"/>
  <c r="N61" i="28"/>
  <c r="N59" i="28"/>
  <c r="N60" i="28"/>
  <c r="Y38" i="60"/>
  <c r="Y53" i="60"/>
  <c r="Y65" i="60"/>
  <c r="N43" i="28"/>
  <c r="N44" i="28"/>
  <c r="N29" i="28"/>
  <c r="N22" i="28"/>
  <c r="N31" i="28"/>
  <c r="N47" i="28"/>
  <c r="N54" i="28"/>
  <c r="N34" i="28"/>
  <c r="N30" i="28"/>
  <c r="N53" i="28"/>
  <c r="N36" i="28"/>
  <c r="N23" i="28"/>
  <c r="N50" i="28"/>
  <c r="N48" i="28"/>
  <c r="N33" i="28"/>
  <c r="N49" i="28"/>
  <c r="K56" i="49"/>
  <c r="K61" i="49"/>
  <c r="G61" i="49"/>
  <c r="H56" i="28"/>
  <c r="N22" i="57"/>
  <c r="N33" i="57"/>
  <c r="N36" i="57"/>
  <c r="K33" i="57"/>
  <c r="K36" i="57"/>
  <c r="K37" i="57"/>
  <c r="N17" i="28"/>
  <c r="N26" i="28"/>
  <c r="N19" i="28"/>
  <c r="N14" i="28"/>
  <c r="N16" i="28"/>
  <c r="N15" i="28"/>
  <c r="N28" i="28"/>
  <c r="N18" i="28"/>
  <c r="N25" i="28"/>
  <c r="N52" i="28"/>
  <c r="N21" i="28"/>
  <c r="N46" i="28"/>
  <c r="J18" i="29"/>
  <c r="J35" i="29"/>
  <c r="J19" i="29"/>
  <c r="J22" i="29"/>
  <c r="J32" i="29"/>
  <c r="J26" i="29"/>
  <c r="J25" i="29"/>
  <c r="J30" i="29"/>
  <c r="J20" i="29"/>
  <c r="J16" i="29"/>
  <c r="J31" i="29"/>
  <c r="J33" i="29"/>
  <c r="J21" i="29"/>
  <c r="J17" i="29"/>
  <c r="J24" i="29"/>
  <c r="J28" i="29"/>
  <c r="J36" i="29"/>
  <c r="H64" i="28"/>
  <c r="I56" i="28"/>
  <c r="J56" i="28"/>
  <c r="J15" i="28"/>
  <c r="J33" i="28"/>
  <c r="J59" i="28"/>
  <c r="J17" i="28"/>
  <c r="J25" i="28"/>
  <c r="J50" i="28"/>
  <c r="J43" i="28"/>
  <c r="J34" i="28"/>
  <c r="J18" i="28"/>
  <c r="J37" i="28"/>
  <c r="J49" i="28"/>
  <c r="J22" i="28"/>
  <c r="J36" i="28"/>
  <c r="J47" i="28"/>
  <c r="J19" i="28"/>
  <c r="J35" i="28"/>
  <c r="J32" i="28"/>
  <c r="J14" i="28"/>
  <c r="J61" i="28"/>
  <c r="J42" i="28"/>
  <c r="J60" i="28"/>
  <c r="J39" i="28"/>
  <c r="J26" i="28"/>
  <c r="J64" i="28"/>
  <c r="J16" i="28"/>
  <c r="J41" i="28"/>
  <c r="J31" i="28"/>
  <c r="J40" i="28"/>
  <c r="J30" i="28"/>
  <c r="J58" i="28"/>
  <c r="J29" i="28"/>
  <c r="J44" i="28"/>
  <c r="J52" i="28"/>
  <c r="J23" i="28"/>
  <c r="J48" i="28"/>
  <c r="J38" i="28"/>
  <c r="J21" i="28"/>
  <c r="J63" i="28"/>
  <c r="J46" i="28"/>
  <c r="J28" i="28"/>
  <c r="J27" i="28"/>
</calcChain>
</file>

<file path=xl/sharedStrings.xml><?xml version="1.0" encoding="utf-8"?>
<sst xmlns="http://schemas.openxmlformats.org/spreadsheetml/2006/main" count="1172" uniqueCount="745">
  <si>
    <t>Nr</t>
  </si>
  <si>
    <t>Leke</t>
  </si>
  <si>
    <t>Euro</t>
  </si>
  <si>
    <t>USD</t>
  </si>
  <si>
    <t>&gt;</t>
  </si>
  <si>
    <t xml:space="preserve">Njesia </t>
  </si>
  <si>
    <t>Vlera</t>
  </si>
  <si>
    <t>cope</t>
  </si>
  <si>
    <t>Gjendje</t>
  </si>
  <si>
    <t>Pakesime</t>
  </si>
  <si>
    <t>A.</t>
  </si>
  <si>
    <t>B.</t>
  </si>
  <si>
    <t>Gjithsej</t>
  </si>
  <si>
    <t>Te ardhura nga dheniet me qira</t>
  </si>
  <si>
    <t>Totali te ardhura te tjera nga shfrytezimi</t>
  </si>
  <si>
    <t>Pagat e personelit</t>
  </si>
  <si>
    <t>Foti  NAQELLARI</t>
  </si>
  <si>
    <t>b.</t>
  </si>
  <si>
    <t>Totali</t>
  </si>
  <si>
    <t>te</t>
  </si>
  <si>
    <t>matjes</t>
  </si>
  <si>
    <t>Sasia</t>
  </si>
  <si>
    <t>m2</t>
  </si>
  <si>
    <t xml:space="preserve">Paguar </t>
  </si>
  <si>
    <t>mbi te cilat</t>
  </si>
  <si>
    <t>sigurime</t>
  </si>
  <si>
    <t>paguajne</t>
  </si>
  <si>
    <t>P/dhenesi</t>
  </si>
  <si>
    <t>P/marresi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</si>
  <si>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</si>
  <si>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</si>
  <si>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</si>
  <si>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</si>
  <si>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</si>
  <si>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</si>
  <si>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</si>
  <si>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</si>
  <si>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</si>
  <si>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</si>
  <si>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</si>
  <si>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</si>
  <si>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Muaji</t>
  </si>
  <si>
    <t>Kontributi i sigurimeve shoqerore  punedhenesi</t>
  </si>
  <si>
    <t>Kontributi i sigurimeve shendetsore   punedhenesi</t>
  </si>
  <si>
    <t>Kontributi i sigurimeve shoqerore dhe shendetsore   punedhenesi</t>
  </si>
  <si>
    <t xml:space="preserve">Pagat e personelit  </t>
  </si>
  <si>
    <t>Cmimi</t>
  </si>
  <si>
    <t>Rend.</t>
  </si>
  <si>
    <t>Pershkrimi i shpenzimeve</t>
  </si>
  <si>
    <t>Likujditete</t>
  </si>
  <si>
    <t xml:space="preserve">Bankare </t>
  </si>
  <si>
    <t>Likujditete  ne  monedha  te  huaja</t>
  </si>
  <si>
    <t>ne Leke</t>
  </si>
  <si>
    <t>a.</t>
  </si>
  <si>
    <t>c.</t>
  </si>
  <si>
    <t>Totali te Ardhura  te Bilancit , Fiskale</t>
  </si>
  <si>
    <t>Investime te tjera financiare</t>
  </si>
  <si>
    <t>Shpenzime te tjera financiare</t>
  </si>
  <si>
    <t xml:space="preserve">Pershkrimi </t>
  </si>
  <si>
    <t>R</t>
  </si>
  <si>
    <t>Taksa ,derdhje te ngjashme</t>
  </si>
  <si>
    <t>Tatimore</t>
  </si>
  <si>
    <t>Njesia</t>
  </si>
  <si>
    <t>Shpenzime jo korente</t>
  </si>
  <si>
    <t>Akciza</t>
  </si>
  <si>
    <t>I.</t>
  </si>
  <si>
    <t>II.</t>
  </si>
  <si>
    <t>III.</t>
  </si>
  <si>
    <t>Kontribute</t>
  </si>
  <si>
    <t>qe paguajne</t>
  </si>
  <si>
    <t>Shtese</t>
  </si>
  <si>
    <t>kontribute</t>
  </si>
  <si>
    <t>gjithsej</t>
  </si>
  <si>
    <t>me page</t>
  </si>
  <si>
    <t>C.</t>
  </si>
  <si>
    <t>Credins  Banke</t>
  </si>
  <si>
    <t>i</t>
  </si>
  <si>
    <t xml:space="preserve">nga </t>
  </si>
  <si>
    <t>Ushtrimore</t>
  </si>
  <si>
    <t>INFORMATE  " TE ARDHURA   TE   AKTIVITETIT  DHE  TE  TJERA  FINANCIARE "</t>
  </si>
  <si>
    <t>Kostos e punes  gjithsej</t>
  </si>
  <si>
    <t>Furnitura nentrajtime gjithsej</t>
  </si>
  <si>
    <t>Ne % ndaj totalit</t>
  </si>
  <si>
    <t>Te pagueshme ndaj punonjesve</t>
  </si>
  <si>
    <t>te te ardhurave</t>
  </si>
  <si>
    <t>Aktiviteti</t>
  </si>
  <si>
    <t>( 1+2+3 )</t>
  </si>
  <si>
    <t>ii</t>
  </si>
  <si>
    <t>iii</t>
  </si>
  <si>
    <t>Produkte te gateshme</t>
  </si>
  <si>
    <t>iv</t>
  </si>
  <si>
    <t>INFORMATE  " IVENTARI    "</t>
  </si>
  <si>
    <t>v</t>
  </si>
  <si>
    <t>Parapagesa per furnizime</t>
  </si>
  <si>
    <t>Shuma  Iventari sipas PF</t>
  </si>
  <si>
    <t xml:space="preserve">kontabile </t>
  </si>
  <si>
    <t>kontributet</t>
  </si>
  <si>
    <t>Adresa e veprimtarise ekonomike : Metoq-Sarande, Filiali Tirane</t>
  </si>
  <si>
    <t>1/4.</t>
  </si>
  <si>
    <t>Bono te konvertueshme</t>
  </si>
  <si>
    <t>Toka</t>
  </si>
  <si>
    <t>Kapital aksionar i papaguar</t>
  </si>
  <si>
    <t>Mallra te blera</t>
  </si>
  <si>
    <t>II</t>
  </si>
  <si>
    <t>NIPT-i</t>
  </si>
  <si>
    <t>Data e krijimit</t>
  </si>
  <si>
    <t>Veprimtaria kryesore</t>
  </si>
  <si>
    <t>PASQYRAT  FINANCIARE</t>
  </si>
  <si>
    <t>x</t>
  </si>
  <si>
    <t>Periudha</t>
  </si>
  <si>
    <t>I</t>
  </si>
  <si>
    <t>Bonot e konvertueshme</t>
  </si>
  <si>
    <t>Provizionet  afatgjata</t>
  </si>
  <si>
    <t>AKTIVE  AFATGJATA</t>
  </si>
  <si>
    <t>III</t>
  </si>
  <si>
    <t>Ndertesa</t>
  </si>
  <si>
    <t>Fitimi ( humbja ) e vitit financiar</t>
  </si>
  <si>
    <t>HARTUESI  PASQYRAVE  FINANCIARE</t>
  </si>
  <si>
    <t>ADMINISTRATORI</t>
  </si>
  <si>
    <t>Sazan   PIRO</t>
  </si>
  <si>
    <t>SHENIME</t>
  </si>
  <si>
    <t>a)</t>
  </si>
  <si>
    <t>b)</t>
  </si>
  <si>
    <t>c)</t>
  </si>
  <si>
    <t>( me vlere  fillestare )</t>
  </si>
  <si>
    <t>Ne Leke</t>
  </si>
  <si>
    <t>Shtesa nga</t>
  </si>
  <si>
    <t>Shtesa</t>
  </si>
  <si>
    <t>Emertimi aktiveve</t>
  </si>
  <si>
    <t>rivleresimet</t>
  </si>
  <si>
    <t>+</t>
  </si>
  <si>
    <t>-</t>
  </si>
  <si>
    <t>Toka , troje ,terrene</t>
  </si>
  <si>
    <t>Makineri e pajisje</t>
  </si>
  <si>
    <t>Mjete transporti</t>
  </si>
  <si>
    <t>Te tjera A.A.Materiale</t>
  </si>
  <si>
    <t>Mobilje dhe pajisje zyre</t>
  </si>
  <si>
    <t>komplet</t>
  </si>
  <si>
    <t>Pajisje informatike</t>
  </si>
  <si>
    <t>Te tjera ne shfrytezim</t>
  </si>
  <si>
    <t xml:space="preserve">TOTALI    </t>
  </si>
  <si>
    <t>( me vlere  kontabel  Neto )</t>
  </si>
  <si>
    <t>Pasqyra Nr 1</t>
  </si>
  <si>
    <t>ne  000/Leke</t>
  </si>
  <si>
    <t>ANEKS  STATISTIKOR</t>
  </si>
  <si>
    <t>Numri i</t>
  </si>
  <si>
    <t>Kodi</t>
  </si>
  <si>
    <t xml:space="preserve">Viti </t>
  </si>
  <si>
    <t>Te Ardhurat</t>
  </si>
  <si>
    <t>llogarise</t>
  </si>
  <si>
    <t>statistikor</t>
  </si>
  <si>
    <t xml:space="preserve">Shitjet gjithsej ( a+b+c ) </t>
  </si>
  <si>
    <t>Te ardhura nga shitja e produktit te vet</t>
  </si>
  <si>
    <t>701/702/703</t>
  </si>
  <si>
    <t>Te ardhura nga shitja e sherbimeve</t>
  </si>
  <si>
    <t>Komisione</t>
  </si>
  <si>
    <t>Transport per te tjeret</t>
  </si>
  <si>
    <t xml:space="preserve">Ndryshime ne iventarin e produkteve te gateshme </t>
  </si>
  <si>
    <t>e prodhimeve ne proces</t>
  </si>
  <si>
    <t>Shtesat        ( + )</t>
  </si>
  <si>
    <t>Pakesimet  ( - )</t>
  </si>
  <si>
    <t>Prodhimi per qellimet e vet ndermarrjes dhe per kapital :</t>
  </si>
  <si>
    <t>Te Ardhura nga  grantet</t>
  </si>
  <si>
    <t xml:space="preserve">Te Ardhura nga shitja e aktiveve afatgjata </t>
  </si>
  <si>
    <t>Totali i te Ardhura I= (1+2+/-3+4+5+6+7+8 )</t>
  </si>
  <si>
    <t>Pasqyra Nr 2</t>
  </si>
  <si>
    <t>ne 000/Leke</t>
  </si>
  <si>
    <t>SHPENZIMET</t>
  </si>
  <si>
    <t>Totali materiale te konsumuara</t>
  </si>
  <si>
    <t>Blerje/shpenzime materialeve te tjera</t>
  </si>
  <si>
    <t>601+ 602</t>
  </si>
  <si>
    <t>Ndryshimi gjendjeve  materialeve +/-</t>
  </si>
  <si>
    <t>605/1</t>
  </si>
  <si>
    <t>d)</t>
  </si>
  <si>
    <t>Ndryshimi gjendjeve  mallrave +/-</t>
  </si>
  <si>
    <t>605/2</t>
  </si>
  <si>
    <t>e)</t>
  </si>
  <si>
    <t>Shpenzime per sherbime</t>
  </si>
  <si>
    <t>Shpenzime per personelin</t>
  </si>
  <si>
    <t>Sigurimet shoqerore,shendetsore</t>
  </si>
  <si>
    <t>Amortizimi dhe zhvleresime</t>
  </si>
  <si>
    <t>Sherbime nga te trete</t>
  </si>
  <si>
    <t>f)</t>
  </si>
  <si>
    <t>g)</t>
  </si>
  <si>
    <t>Sherbime te tjera</t>
  </si>
  <si>
    <t>h)</t>
  </si>
  <si>
    <t>i)</t>
  </si>
  <si>
    <t>j)</t>
  </si>
  <si>
    <t>k)</t>
  </si>
  <si>
    <t>l)</t>
  </si>
  <si>
    <t xml:space="preserve">m) </t>
  </si>
  <si>
    <t>Tatime dhe taksa</t>
  </si>
  <si>
    <t>Taksa dhe tarifa doganore</t>
  </si>
  <si>
    <t>Taksa dhe tarifa vendore</t>
  </si>
  <si>
    <t>Taksa e regjistrimit dhe tatime te tjera</t>
  </si>
  <si>
    <t>635+638</t>
  </si>
  <si>
    <t>Totali i shpenzimeve  II=( 1+2+3+4+5 )</t>
  </si>
  <si>
    <t>Informate</t>
  </si>
  <si>
    <t>Numri mesatar i te punesuarve</t>
  </si>
  <si>
    <t>Investimet</t>
  </si>
  <si>
    <t>Shtimi i aseteve fikse</t>
  </si>
  <si>
    <t>nga te cilat asete te reja</t>
  </si>
  <si>
    <t>Pakesimi i aseteve fikse</t>
  </si>
  <si>
    <t>nga te cilat  shitja e aseteve ekzistuese</t>
  </si>
  <si>
    <t>Pasqyra Nr 3</t>
  </si>
  <si>
    <t xml:space="preserve">Te ardhurat </t>
  </si>
  <si>
    <t>nga aktiviteti</t>
  </si>
  <si>
    <t>Tregti</t>
  </si>
  <si>
    <t>Tregti karburanti</t>
  </si>
  <si>
    <t>Tregti ushqimore,pije</t>
  </si>
  <si>
    <t>Tregti materiale ndertimi</t>
  </si>
  <si>
    <t>Tregti cigaresh</t>
  </si>
  <si>
    <t xml:space="preserve">Tregti  artikuj industrial </t>
  </si>
  <si>
    <t>Farmaci</t>
  </si>
  <si>
    <t>Eksport mallrash</t>
  </si>
  <si>
    <t>Tregti  te tjera</t>
  </si>
  <si>
    <t>Totali i te ardhurave nga tregetia</t>
  </si>
  <si>
    <t>Ndertim</t>
  </si>
  <si>
    <t>Ndertim banese</t>
  </si>
  <si>
    <t>Ndertim pune publike</t>
  </si>
  <si>
    <t>Totali i te ardhurave nga ndertimi</t>
  </si>
  <si>
    <t>Prodhim</t>
  </si>
  <si>
    <t>Eksport prodhime te ndryshme</t>
  </si>
  <si>
    <t>Fason te cdo lloji</t>
  </si>
  <si>
    <t>Prodhim materiale ndertimi</t>
  </si>
  <si>
    <t>Prodhim ushqimore</t>
  </si>
  <si>
    <t>Prodhim pije alokolike,etj</t>
  </si>
  <si>
    <t>Prodhim energji</t>
  </si>
  <si>
    <t>Prodhim hidrokarbure</t>
  </si>
  <si>
    <t>Prodhime te tjera</t>
  </si>
  <si>
    <t>Totali i te ardhurave nga prodhime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</si>
  <si>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</si>
  <si>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</si>
  <si>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</si>
  <si>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</si>
  <si>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</si>
  <si>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</si>
  <si>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</si>
  <si>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>Sherbimi</t>
  </si>
  <si>
    <t>Sherbime financiare</t>
  </si>
  <si>
    <t>Siguracione</t>
  </si>
  <si>
    <t>Sherbime mjekesore</t>
  </si>
  <si>
    <t>Bar restorante</t>
  </si>
  <si>
    <t>Hoteleri</t>
  </si>
  <si>
    <t xml:space="preserve">Lojra fati </t>
  </si>
  <si>
    <t>Veprimtari  televizive</t>
  </si>
  <si>
    <t>Telekomunikacion</t>
  </si>
  <si>
    <t>Eksport sherbimesh te ndryshme</t>
  </si>
  <si>
    <t>Profesione te lira</t>
  </si>
  <si>
    <t>V</t>
  </si>
  <si>
    <t>Totali i te ardhurave nga sherbimet</t>
  </si>
  <si>
    <t>Totali  ( I+II+III+IV+V )</t>
  </si>
  <si>
    <t xml:space="preserve">Numri  i te </t>
  </si>
  <si>
    <t>Te punesuar mesatarisht  per vitin 2010</t>
  </si>
  <si>
    <t>punesuarve</t>
  </si>
  <si>
    <t>Me page nga 30.001 deri ne 66.500 Leke</t>
  </si>
  <si>
    <t>Me page nga 66.501 deri ne 87.700 Leke</t>
  </si>
  <si>
    <t>Me page  me te larte se  87.700 Leke</t>
  </si>
  <si>
    <t>Totali  nr mesatar i punonjesve</t>
  </si>
  <si>
    <t>Sazan  Piro</t>
  </si>
  <si>
    <t>Viti 2012</t>
  </si>
  <si>
    <t>Grantet dhe te ardhurat e shtyra</t>
  </si>
  <si>
    <t>Shuma</t>
  </si>
  <si>
    <t>monedhe e huaj</t>
  </si>
  <si>
    <t xml:space="preserve">Banka monedhe  e huaj </t>
  </si>
  <si>
    <t>vleresuar ne Leke</t>
  </si>
  <si>
    <t>likujditete</t>
  </si>
  <si>
    <t>ne</t>
  </si>
  <si>
    <t xml:space="preserve">Banka </t>
  </si>
  <si>
    <t>Kursi vleresimit sipas B.Shqiperise</t>
  </si>
  <si>
    <t>bankave</t>
  </si>
  <si>
    <t>Emertimi</t>
  </si>
  <si>
    <t>Totali ne Banka</t>
  </si>
  <si>
    <t xml:space="preserve">Materiale te konsumuara </t>
  </si>
  <si>
    <t>Amortizimi i llogaritur</t>
  </si>
  <si>
    <t xml:space="preserve">Shpenzime ne % </t>
  </si>
  <si>
    <t>ndaj totalit</t>
  </si>
  <si>
    <t>Te ardhura nga rishitja e mallrave</t>
  </si>
  <si>
    <r>
      <t>P</t>
    </r>
    <r>
      <rPr>
        <sz val="8"/>
        <rFont val="Calibri"/>
        <family val="2"/>
      </rPr>
      <t>ё</t>
    </r>
    <r>
      <rPr>
        <sz val="8"/>
        <rFont val="Book Antiqua"/>
        <family val="1"/>
      </rPr>
      <t xml:space="preserve">rfaqёsuesi i personit  juridik </t>
    </r>
  </si>
  <si>
    <t>Me page deri ne 21.000 Leke</t>
  </si>
  <si>
    <t>Me page nga 21.001 deri ne 30.000 Leke</t>
  </si>
  <si>
    <r>
      <t>Dh</t>
    </r>
    <r>
      <rPr>
        <sz val="10"/>
        <rFont val="Calibri"/>
        <family val="2"/>
      </rPr>
      <t>ё</t>
    </r>
    <r>
      <rPr>
        <sz val="10"/>
        <rFont val="Book Antiqua"/>
        <family val="1"/>
      </rPr>
      <t>nia e shёnimeve shpjeguese nё kёtё pjesё ёshtё e detyrueshme sipas SKK2.</t>
    </r>
  </si>
  <si>
    <t xml:space="preserve">Plotёsimi i tё dhёnave tё kёsaj pjese bёhet sipas kёrkesave dhe struktures standarte tё percaktuar </t>
  </si>
  <si>
    <t xml:space="preserve">nё SKK2 dhe konkretisht paragrafeve 49-55. </t>
  </si>
  <si>
    <t>Radha e dhёnies  sё shpjegimeve ёshtё :</t>
  </si>
  <si>
    <t>Informacion i pёrgjithshёm  dhe politikat kontabёl te ndjekura,</t>
  </si>
  <si>
    <t>Shёnimet qё shpjegojne zёrat e ndryshёm tё pasqyrave financiare te hartuara,</t>
  </si>
  <si>
    <t>Shёnime tё tjera shpjeguese.</t>
  </si>
  <si>
    <t>Pasqyrat Financiare janë përgatitur në përputhje me kërkesat e Ligjit Nr 9228 date 29.04.2004</t>
  </si>
  <si>
    <t>“Për Kontabilitetin dhe Pasqyrat Financiare”respektivisht ne nenet 4 deri 18 te ketij ligji si dhe Vendimit</t>
  </si>
  <si>
    <t>te Keshillit Ministrave Nr 783 date 22.11.2006 ”Per percaktimin e standarteve dhe rregullave kontabel"</t>
  </si>
  <si>
    <t>pikerisht ne Standartet Kombetare Kontabel ( SKK) dhe Standartet Nderkombetare te Raportimit Financiar</t>
  </si>
  <si>
    <t>( SNRF ).</t>
  </si>
  <si>
    <t>Standartet Kombëtare  të kontabilitetit ( SKK)  dhe  Standartet Ndërkombëtare të Raportimit Financiar (SNRF)</t>
  </si>
  <si>
    <t xml:space="preserve">te miratuara jane zbatuar plotesisht ne perpilimin e Pasqyrave Financiare te shoqerise, per periudhen e </t>
  </si>
  <si>
    <r>
      <rPr>
        <b/>
        <sz val="10"/>
        <rFont val="Book Antiqua"/>
        <family val="1"/>
      </rPr>
      <t>1.Bilanci kontabel,</t>
    </r>
    <r>
      <rPr>
        <sz val="10"/>
        <rFont val="Book Antiqua"/>
        <family val="1"/>
      </rPr>
      <t xml:space="preserve">e cila ne perberje te pasqyrave financiare pasqyron gjendjen kontabile </t>
    </r>
  </si>
  <si>
    <t>(aktive afatshkurtera,afatgjata,detyrime afatshkurtera,afatgjata, si dhe kapitalin} e shoqerise</t>
  </si>
  <si>
    <r>
      <rPr>
        <b/>
        <sz val="10"/>
        <rFont val="Book Antiqua"/>
        <family val="1"/>
      </rPr>
      <t xml:space="preserve">3.Pasqyra e Fluksit Monetar </t>
    </r>
    <r>
      <rPr>
        <sz val="10"/>
        <rFont val="Book Antiqua"/>
        <family val="1"/>
      </rPr>
      <t>, e cila paraqet  fluksin monetar ( arketimet dhe pagesat ne vlere monetare</t>
    </r>
  </si>
  <si>
    <r>
      <rPr>
        <b/>
        <sz val="10"/>
        <rFont val="Book Antiqua"/>
        <family val="1"/>
      </rPr>
      <t>4.Pasqyra e Ndryshimeve ne Kapital</t>
    </r>
    <r>
      <rPr>
        <sz val="10"/>
        <rFont val="Book Antiqua"/>
        <family val="1"/>
      </rPr>
      <t xml:space="preserve">, e cila paraqet  ndryshimet e ndodhura ne kapitalin e shoqerise </t>
    </r>
  </si>
  <si>
    <t>gjate vitit ushtrimor.</t>
  </si>
  <si>
    <t>Informacion i pergjithshem</t>
  </si>
  <si>
    <t>Selia qendrore e shoqerise ndodhet në Metoq te rrethit  Sarande</t>
  </si>
  <si>
    <t xml:space="preserve">Nga momenti i krijimit te shoqerise deri ne ditet e sotme kane ndodhur ndryshime ne zmadhimin e </t>
  </si>
  <si>
    <t>kapitalit te shoqerise, te cilat jane reflektuar ne  QKR.</t>
  </si>
  <si>
    <t>Shoqeria drejtohet nga Perfaqesuesi Ligjor dhe Administrator i vetem  z. Sazan  Piro.</t>
  </si>
  <si>
    <t>Objekti i veprimtarise se shoqerise eshte ne fushen e tregtimit me   shumice e pakice te materialeve  te</t>
  </si>
  <si>
    <t>ndertimit, te mallrave te ndryshme, import-eksport etj.</t>
  </si>
  <si>
    <r>
      <t>Parimet e pergatitjes se pasqyrave financiare.</t>
    </r>
    <r>
      <rPr>
        <b/>
        <sz val="10"/>
        <rFont val="Book Antiqua"/>
        <family val="1"/>
      </rPr>
      <t xml:space="preserve">  </t>
    </r>
  </si>
  <si>
    <t xml:space="preserve">Shoqëria ka kryer  regjistrimet  kontabël dhe pergatitur pasqyrat financiare në perputhje me Ligjin </t>
  </si>
  <si>
    <t xml:space="preserve">Nr. 9228 date 29 Prill 2004 “Per kontabilietin dhe pasqyrat financiare” dhe Standardet Kombetare te </t>
  </si>
  <si>
    <t>Kontabilitetit (SKK).</t>
  </si>
  <si>
    <t>Pasqyrat financiare jane pergatitur mbi bazen e parimit te kostos historike.</t>
  </si>
  <si>
    <t xml:space="preserve">Politikat kontabël për periudhen raportuese te vitit 2012 janë zbatuar në përputhje me kërkesat e SKK </t>
  </si>
  <si>
    <t xml:space="preserve">dhe të Ligjit nr. 9228 date 29 Prill 2004 “Per kontabilitetin dhe pasqyrat financiare” dhe paraqiten ne </t>
  </si>
  <si>
    <t>shënimet  vijuese.</t>
  </si>
  <si>
    <t>Ushtrimi</t>
  </si>
  <si>
    <t>nga</t>
  </si>
  <si>
    <t>sipas PF</t>
  </si>
  <si>
    <t>763-765</t>
  </si>
  <si>
    <t xml:space="preserve">sasia </t>
  </si>
  <si>
    <t>blerjes</t>
  </si>
  <si>
    <t>e vitit ushtrimor qe perfundoi me 31.12.2013.</t>
  </si>
  <si>
    <t>Periudha raportuese viti 2013</t>
  </si>
  <si>
    <t>Periudha paraardhese  viti 2012</t>
  </si>
  <si>
    <t>Shpenzime te kryera,</t>
  </si>
  <si>
    <t>te njohura, ne Leke</t>
  </si>
  <si>
    <t>Periudha  paraardhese viti 2012</t>
  </si>
  <si>
    <t>Periudha raportuese  viti 2013</t>
  </si>
  <si>
    <t>Gjendja e likujditeteve me date 31.12.2013</t>
  </si>
  <si>
    <t>mallrave per rishitje</t>
  </si>
  <si>
    <t>Viti 2013</t>
  </si>
  <si>
    <t>31.12.2013</t>
  </si>
  <si>
    <t>01.01.2013</t>
  </si>
  <si>
    <r>
      <t>Burimi i t</t>
    </r>
    <r>
      <rPr>
        <b/>
        <sz val="8"/>
        <rFont val="Calibri"/>
        <family val="2"/>
      </rPr>
      <t>ë</t>
    </r>
    <r>
      <rPr>
        <b/>
        <sz val="8"/>
        <rFont val="Book Antiqua"/>
        <family val="1"/>
      </rPr>
      <t xml:space="preserve"> dh</t>
    </r>
    <r>
      <rPr>
        <b/>
        <sz val="8"/>
        <rFont val="Calibri"/>
        <family val="2"/>
      </rPr>
      <t>ë</t>
    </r>
    <r>
      <rPr>
        <b/>
        <sz val="8"/>
        <rFont val="Book Antiqua"/>
        <family val="1"/>
      </rPr>
      <t>nave : List</t>
    </r>
    <r>
      <rPr>
        <b/>
        <sz val="8"/>
        <rFont val="Calibri"/>
        <family val="2"/>
      </rPr>
      <t>ë</t>
    </r>
    <r>
      <rPr>
        <b/>
        <sz val="8"/>
        <rFont val="Book Antiqua"/>
        <family val="1"/>
      </rPr>
      <t>pagesa e Kontributeve t</t>
    </r>
    <r>
      <rPr>
        <b/>
        <sz val="8"/>
        <rFont val="Calibri"/>
        <family val="2"/>
      </rPr>
      <t>ë</t>
    </r>
    <r>
      <rPr>
        <b/>
        <sz val="8"/>
        <rFont val="Book Antiqua"/>
        <family val="1"/>
      </rPr>
      <t xml:space="preserve"> Sigurimeve Shoq</t>
    </r>
    <r>
      <rPr>
        <b/>
        <sz val="8"/>
        <rFont val="Calibri"/>
        <family val="2"/>
      </rPr>
      <t>ë</t>
    </r>
    <r>
      <rPr>
        <b/>
        <sz val="8"/>
        <rFont val="Book Antiqua"/>
        <family val="1"/>
      </rPr>
      <t>rore,Sh</t>
    </r>
    <r>
      <rPr>
        <b/>
        <sz val="8"/>
        <rFont val="Calibri"/>
        <family val="2"/>
      </rPr>
      <t>ë</t>
    </r>
    <r>
      <rPr>
        <b/>
        <sz val="8"/>
        <rFont val="Book Antiqua"/>
        <family val="1"/>
      </rPr>
      <t>ndet</t>
    </r>
    <r>
      <rPr>
        <b/>
        <sz val="8"/>
        <rFont val="Calibri"/>
        <family val="2"/>
      </rPr>
      <t>ë</t>
    </r>
    <r>
      <rPr>
        <b/>
        <sz val="8"/>
        <rFont val="Book Antiqua"/>
        <family val="1"/>
      </rPr>
      <t>sore dhe Tatimit mbi T</t>
    </r>
    <r>
      <rPr>
        <b/>
        <sz val="8"/>
        <rFont val="Calibri"/>
        <family val="2"/>
      </rPr>
      <t>ë</t>
    </r>
    <r>
      <rPr>
        <b/>
        <sz val="8"/>
        <rFont val="Book Antiqua"/>
        <family val="1"/>
      </rPr>
      <t xml:space="preserve"> Ardhurat nga Pun</t>
    </r>
    <r>
      <rPr>
        <b/>
        <sz val="8"/>
        <rFont val="Calibri"/>
        <family val="2"/>
      </rPr>
      <t>ë</t>
    </r>
    <r>
      <rPr>
        <b/>
        <sz val="8"/>
        <rFont val="Book Antiqua"/>
        <family val="1"/>
      </rPr>
      <t>simi</t>
    </r>
  </si>
  <si>
    <r>
      <t>INFORMAT</t>
    </r>
    <r>
      <rPr>
        <b/>
        <u/>
        <sz val="9"/>
        <rFont val="Calibri"/>
        <family val="2"/>
      </rPr>
      <t>Ë</t>
    </r>
    <r>
      <rPr>
        <b/>
        <u/>
        <sz val="9"/>
        <rFont val="Book Antiqua"/>
        <family val="1"/>
      </rPr>
      <t xml:space="preserve">  " KOSTO E PUN</t>
    </r>
    <r>
      <rPr>
        <b/>
        <u/>
        <sz val="9"/>
        <rFont val="Calibri"/>
        <family val="2"/>
      </rPr>
      <t>Ë</t>
    </r>
    <r>
      <rPr>
        <b/>
        <u/>
        <sz val="9"/>
        <rFont val="Book Antiqua"/>
        <family val="1"/>
      </rPr>
      <t>S  DHE  PAGESAT E KRYERA  "</t>
    </r>
  </si>
  <si>
    <t>Periudha   raportuese   viti  2013</t>
  </si>
  <si>
    <t>Pagat bruto ne Leke</t>
  </si>
  <si>
    <t>Kontribute per sigurimet shoqerore Ne Leke</t>
  </si>
  <si>
    <t>20)</t>
  </si>
  <si>
    <t>21)</t>
  </si>
  <si>
    <t xml:space="preserve">Numri </t>
  </si>
  <si>
    <t>22)</t>
  </si>
  <si>
    <t>23)</t>
  </si>
  <si>
    <t>15)</t>
  </si>
  <si>
    <t>Nga keto :</t>
  </si>
  <si>
    <t>19)</t>
  </si>
  <si>
    <t>personave</t>
  </si>
  <si>
    <t>Pagat bruto</t>
  </si>
  <si>
    <t xml:space="preserve">Tatim mbi </t>
  </si>
  <si>
    <t>tatim mbi</t>
  </si>
  <si>
    <t>14)</t>
  </si>
  <si>
    <t>Mbi te cilat</t>
  </si>
  <si>
    <t>16)</t>
  </si>
  <si>
    <t>17)</t>
  </si>
  <si>
    <t>18)</t>
  </si>
  <si>
    <t xml:space="preserve"> shoqerore </t>
  </si>
  <si>
    <t>te ardhurat</t>
  </si>
  <si>
    <t>llogariten</t>
  </si>
  <si>
    <t>shendetsore</t>
  </si>
  <si>
    <t>shoqerore</t>
  </si>
  <si>
    <t>tatim nga</t>
  </si>
  <si>
    <t>minimale</t>
  </si>
  <si>
    <t>t'ardhura nga</t>
  </si>
  <si>
    <t>punesimi</t>
  </si>
  <si>
    <t>Rubrika sipas FDP</t>
  </si>
  <si>
    <t>Teprica detyrimeve  tatimore  me date 01.01.2012</t>
  </si>
  <si>
    <t>Krijuar detyrime dhe paguar  gjate vitit</t>
  </si>
  <si>
    <t>Teprica detyrimeve  tatimore  me date 31.01.2012</t>
  </si>
  <si>
    <t>Kosto e  Punes ne pasqyrat financiare  " Pasqyra e te Ardhurave dhe Shpenzimeve   periudha raportuese   "</t>
  </si>
  <si>
    <r>
      <t>P</t>
    </r>
    <r>
      <rPr>
        <sz val="9"/>
        <rFont val="Calibri"/>
        <family val="2"/>
      </rPr>
      <t>ë</t>
    </r>
    <r>
      <rPr>
        <sz val="9"/>
        <rFont val="Book Antiqua"/>
        <family val="1"/>
      </rPr>
      <t xml:space="preserve">rfaqësuesi personit  juridik </t>
    </r>
  </si>
  <si>
    <t>kg</t>
  </si>
  <si>
    <t>P</t>
  </si>
  <si>
    <t>me date 31.12.2012</t>
  </si>
  <si>
    <t xml:space="preserve"> me date 31.12.2013</t>
  </si>
  <si>
    <t>Sig.shoqerore,shendetesore</t>
  </si>
  <si>
    <t xml:space="preserve">Shpenzime aktiviteti-Totali </t>
  </si>
  <si>
    <t xml:space="preserve">Shpenzime financiare-Totali </t>
  </si>
  <si>
    <t>Shpenzime sipas PF-Totali</t>
  </si>
  <si>
    <t xml:space="preserve"> Shitje me shkalle 20 % sipas FDP</t>
  </si>
  <si>
    <t xml:space="preserve"> Te Ardhura nga investimet financiare afatgjata</t>
  </si>
  <si>
    <t>Rend</t>
  </si>
  <si>
    <t xml:space="preserve"> Te Ardhura nga shitje produkte te gateshme</t>
  </si>
  <si>
    <t xml:space="preserve"> Te Ardhura nga rishitje te mallrave sipas FDP</t>
  </si>
  <si>
    <t xml:space="preserve"> Te Ardhura nga dheniet me qira</t>
  </si>
  <si>
    <t xml:space="preserve"> Te Ardhura nga shitja e AAM</t>
  </si>
  <si>
    <t xml:space="preserve"> Te Ardhura te tjera nga shfrytezimi - totali</t>
  </si>
  <si>
    <t xml:space="preserve"> Ndryshime nё iventarin e mallrave, tё produkteve ne proçes</t>
  </si>
  <si>
    <t xml:space="preserve"> Te Ardhura te aktivitetit </t>
  </si>
  <si>
    <t xml:space="preserve"> Te Ardhura  finaciare </t>
  </si>
  <si>
    <t xml:space="preserve"> Te Ardhura nga interesat bankare</t>
  </si>
  <si>
    <t xml:space="preserve"> Te Ardhura nga kurset e kembimit</t>
  </si>
  <si>
    <t xml:space="preserve"> Te Ardhura te tjera financiare</t>
  </si>
  <si>
    <t>Totali - Te Ardhura  finaciare  sipas PF</t>
  </si>
  <si>
    <t>( A+B )</t>
  </si>
  <si>
    <t xml:space="preserve"> Pershkrimi i te ardhurave </t>
  </si>
  <si>
    <t>Tё Ardhura</t>
  </si>
  <si>
    <t>te njohura</t>
  </si>
  <si>
    <t>Shpenzime te tjera-totali</t>
  </si>
  <si>
    <t>Emertimi  dhe Forma ligjore</t>
  </si>
  <si>
    <t>" BISTRICA-3 ENERGY "  SHPK</t>
  </si>
  <si>
    <t>K82118005R</t>
  </si>
  <si>
    <t>Adresa  e selise</t>
  </si>
  <si>
    <t>Rr. Punetoret e Rilindjes ,Pallati Albsig, Kati 2, Nr 10, Tirane</t>
  </si>
  <si>
    <t>10/09/2008.</t>
  </si>
  <si>
    <t>Data e Regjistrimit ne QKR</t>
  </si>
  <si>
    <t>18/09/2008.</t>
  </si>
  <si>
    <t>Ndertim,operim dhe transferim i hidrocentraleve Bistrica 3  dhe</t>
  </si>
  <si>
    <t>Bistrica 4 tek autoriteti kontraktues brenda se ciles perfshihet</t>
  </si>
  <si>
    <t>financimi,ndertimi,venia ne pune,prodhimi,furnizimi,transmetimi,</t>
  </si>
  <si>
    <t>shperndarja,eksportimi dhe shitja e energjise elektrike ne zbatim</t>
  </si>
  <si>
    <t xml:space="preserve">te kontrates konçesionare nr 1106 Kol nr 193 Rep dt.19.05.2008 te </t>
  </si>
  <si>
    <t>miratuar me Vendimin e Keshillit te Ministrave nr 711 date 21.05.2008</t>
  </si>
  <si>
    <t xml:space="preserve">(  Ne zbatim te Standartit Kombetar te Kontabilitetit  nr 2 </t>
  </si>
  <si>
    <t>dhe  Ligjit  Nr 9228  date 29.04.2004 " Per Kontabilitetin dhe Pasqyrat Financiare  )</t>
  </si>
  <si>
    <t>Viti   2013</t>
  </si>
  <si>
    <t>Pasqyrat Financiare jane individuale</t>
  </si>
  <si>
    <t xml:space="preserve">Pasqyrat Financiare jane te  konsoliduara </t>
  </si>
  <si>
    <t xml:space="preserve">Pasqyrat Financiare jane te shprehura  ne </t>
  </si>
  <si>
    <t xml:space="preserve">Pasqyrat Financiare jane te rrumbulakosura ne </t>
  </si>
  <si>
    <t xml:space="preserve">Periudha  Kontabel e Pasqyrave  Financiare </t>
  </si>
  <si>
    <t xml:space="preserve">Data e mbylljes se Pasqyrave  Financiare </t>
  </si>
  <si>
    <t>BISTRICA-3 ENERGY  Sh.p.k.</t>
  </si>
  <si>
    <t>Nipt.  K82118005R</t>
  </si>
  <si>
    <r>
      <t>Sarand</t>
    </r>
    <r>
      <rPr>
        <b/>
        <u/>
        <sz val="9"/>
        <rFont val="Calibri"/>
        <family val="2"/>
      </rPr>
      <t>ё</t>
    </r>
    <r>
      <rPr>
        <b/>
        <u/>
        <sz val="9"/>
        <rFont val="Book Antiqua"/>
        <family val="1"/>
      </rPr>
      <t>- Albania</t>
    </r>
  </si>
  <si>
    <r>
      <t xml:space="preserve">Pasqyra  Financiare  te Vitit </t>
    </r>
    <r>
      <rPr>
        <b/>
        <u/>
        <sz val="14"/>
        <rFont val="Book Antiqua"/>
        <family val="1"/>
      </rPr>
      <t xml:space="preserve"> 2013</t>
    </r>
  </si>
  <si>
    <t xml:space="preserve">AKTIVE  </t>
  </si>
  <si>
    <t>HUATE    DHE  KAPITALI</t>
  </si>
  <si>
    <t>Shenime</t>
  </si>
  <si>
    <t>Raportuese</t>
  </si>
  <si>
    <t>Paraardhese</t>
  </si>
  <si>
    <t>AKTIVE   AFATSHKURTERA</t>
  </si>
  <si>
    <t>DETYRIME   AFATSHKURTERA</t>
  </si>
  <si>
    <t>Aktive  monetare</t>
  </si>
  <si>
    <r>
      <t>Derivativet</t>
    </r>
    <r>
      <rPr>
        <sz val="10"/>
        <rFont val="Book Antiqua"/>
        <family val="1"/>
      </rPr>
      <t xml:space="preserve"> ( vlera negative )</t>
    </r>
  </si>
  <si>
    <t>Vlera monetare ne Banka</t>
  </si>
  <si>
    <t>Huamarrjet</t>
  </si>
  <si>
    <t>Vlera monetare ne Arke</t>
  </si>
  <si>
    <t xml:space="preserve">Huate dhe obligacionet afatshkurtera </t>
  </si>
  <si>
    <t>Derivative dhe aktive te mbajtura per tregtim</t>
  </si>
  <si>
    <t>Kthimet/ripagesa  e huave afatgjata</t>
  </si>
  <si>
    <t>Derivativet</t>
  </si>
  <si>
    <t>Aktivet e mbajtura per tregetim</t>
  </si>
  <si>
    <t>Shuma  I.2</t>
  </si>
  <si>
    <t>Shuma I.2</t>
  </si>
  <si>
    <t>Huate dhe parapagimet</t>
  </si>
  <si>
    <t>Aktive  te  tjera financiare  afat shkurtera</t>
  </si>
  <si>
    <t xml:space="preserve">Parapagimet e arketuara </t>
  </si>
  <si>
    <t xml:space="preserve">Kerkesa te arketueshme </t>
  </si>
  <si>
    <t>Te pagueshme ndaj furnitoreve</t>
  </si>
  <si>
    <t>Kerkesa te tjera te arketueshme</t>
  </si>
  <si>
    <t>Instrumente te tjera borxhi</t>
  </si>
  <si>
    <t>Detyrime tatimore</t>
  </si>
  <si>
    <t>Shuma I.3</t>
  </si>
  <si>
    <t>Inventari</t>
  </si>
  <si>
    <t>Provizionet  afatshkurtera</t>
  </si>
  <si>
    <t>Lende  te para,djegese,inventar i imet</t>
  </si>
  <si>
    <t>TOTALI   DETYRIME   AFATSHKURTERA</t>
  </si>
  <si>
    <t>(   I   )</t>
  </si>
  <si>
    <t>DETYRIME  AFATGJATA</t>
  </si>
  <si>
    <t>Mallra per rishitje</t>
  </si>
  <si>
    <t>Huat  afatgjata</t>
  </si>
  <si>
    <t>Parapagesa  per  furnizime</t>
  </si>
  <si>
    <t>Shuma I.4</t>
  </si>
  <si>
    <t>Hua , bono dhe detyrime nga qiraja financiare</t>
  </si>
  <si>
    <t>Aktive biologjike  afatshkurtera</t>
  </si>
  <si>
    <t>Shuma II.1</t>
  </si>
  <si>
    <t>Aktive afatshkurtera te mbajtura per shitje</t>
  </si>
  <si>
    <t>Huamarrje  te tjera  afatgjata</t>
  </si>
  <si>
    <t>Parapagimet dhe shpenzimet e shtyra</t>
  </si>
  <si>
    <t>Kreditore te tjere</t>
  </si>
  <si>
    <t>Parapagime te dhena</t>
  </si>
  <si>
    <t>Parapagime per periudha te ardheshme</t>
  </si>
  <si>
    <t>Shpenzimet e shtyra  per periudhat e ardheshme</t>
  </si>
  <si>
    <t>TOTALI   DETYRIME   AFATGJATA</t>
  </si>
  <si>
    <t>(   II   )</t>
  </si>
  <si>
    <t>TOTALI AKTIVE   AFATSHKURTERA</t>
  </si>
  <si>
    <t xml:space="preserve">TOTALI   DETYRIME  </t>
  </si>
  <si>
    <t>( I+II )</t>
  </si>
  <si>
    <t>KAPITALI</t>
  </si>
  <si>
    <t>Investimet  financiare  afatgjata</t>
  </si>
  <si>
    <t xml:space="preserve">Aksionet e pakices </t>
  </si>
  <si>
    <t>Aktive afatgjata  materiale</t>
  </si>
  <si>
    <t>Kapitali qe i perket aksionereve te shoqerise  meme</t>
  </si>
  <si>
    <t>Kapitali  aksionar</t>
  </si>
  <si>
    <t>Primi  i aksionit</t>
  </si>
  <si>
    <t>Instalime,makineri dhe pajisje pune,</t>
  </si>
  <si>
    <t>Njesite  ose aksionet e thesarit  ( negative  )</t>
  </si>
  <si>
    <t xml:space="preserve">Aktive te tjera afatgjata materiale </t>
  </si>
  <si>
    <t xml:space="preserve">Rezerva </t>
  </si>
  <si>
    <t>Shuma II.2</t>
  </si>
  <si>
    <t xml:space="preserve">Rezerva  ligjore </t>
  </si>
  <si>
    <t>Aktivet biologjike  afatgjata</t>
  </si>
  <si>
    <t>Rezerva  statutore</t>
  </si>
  <si>
    <t xml:space="preserve">Aktive te tjera afatgjata jo materiale </t>
  </si>
  <si>
    <t>Rezerva  tjera</t>
  </si>
  <si>
    <t>Shuma III.6</t>
  </si>
  <si>
    <t>Aktive te tjera afatgjata  ( ne proces )</t>
  </si>
  <si>
    <t>Fitimet e pashperndare</t>
  </si>
  <si>
    <t>Aktive te tjera afatgjata  per rishitje</t>
  </si>
  <si>
    <t>TOTALI  AKTIVE  AFATGJATA</t>
  </si>
  <si>
    <t>TOTALI   KAPITALI</t>
  </si>
  <si>
    <t>(   III   )</t>
  </si>
  <si>
    <t xml:space="preserve">TOTALI    I   AKTIVEVE   </t>
  </si>
  <si>
    <t xml:space="preserve">TOTALI   DETYRIMEVE  DHE KAPITALI </t>
  </si>
  <si>
    <t>(  I+II+III  )</t>
  </si>
  <si>
    <r>
      <rPr>
        <b/>
        <sz val="12"/>
        <rFont val="Book Antiqua"/>
        <family val="1"/>
      </rPr>
      <t xml:space="preserve">  </t>
    </r>
    <r>
      <rPr>
        <b/>
        <u/>
        <sz val="12"/>
        <rFont val="Book Antiqua"/>
        <family val="1"/>
      </rPr>
      <t>BISTRICA-3 ENERGY  "Sh.p.k.</t>
    </r>
  </si>
  <si>
    <r>
      <rPr>
        <b/>
        <sz val="10"/>
        <rFont val="Book Antiqua"/>
        <family val="1"/>
      </rPr>
      <t xml:space="preserve">   </t>
    </r>
    <r>
      <rPr>
        <b/>
        <u/>
        <sz val="10"/>
        <rFont val="Book Antiqua"/>
        <family val="1"/>
      </rPr>
      <t>Nipt.  K82118005R</t>
    </r>
  </si>
  <si>
    <r>
      <rPr>
        <b/>
        <sz val="10"/>
        <rFont val="Book Antiqua"/>
        <family val="1"/>
      </rPr>
      <t xml:space="preserve">   </t>
    </r>
    <r>
      <rPr>
        <b/>
        <u/>
        <sz val="10"/>
        <rFont val="Book Antiqua"/>
        <family val="1"/>
      </rPr>
      <t>Sarand</t>
    </r>
    <r>
      <rPr>
        <b/>
        <u/>
        <sz val="10"/>
        <rFont val="Calibri"/>
        <family val="2"/>
      </rPr>
      <t>ё</t>
    </r>
    <r>
      <rPr>
        <b/>
        <u/>
        <sz val="10"/>
        <rFont val="Book Antiqua"/>
        <family val="1"/>
      </rPr>
      <t>- Albania</t>
    </r>
  </si>
  <si>
    <t>( Bazuar ne klasifikimin e Shpenzimeve  sipas  natyres )</t>
  </si>
  <si>
    <t>Referencat</t>
  </si>
  <si>
    <t>llogarive</t>
  </si>
  <si>
    <t>701 - 705</t>
  </si>
  <si>
    <t>706-708;72-77;</t>
  </si>
  <si>
    <t xml:space="preserve">601- 608 </t>
  </si>
  <si>
    <t>641;645;648</t>
  </si>
  <si>
    <t>Shpenzime per sigurimet shoqerore dhe shendetsore</t>
  </si>
  <si>
    <t>641-648</t>
  </si>
  <si>
    <t>61-63; 65; 67;</t>
  </si>
  <si>
    <t>761- 661</t>
  </si>
  <si>
    <t>Te ardhura financiare nga shoqerite e kontrolluara</t>
  </si>
  <si>
    <t>Shpenzime  financiare nga shoqerite e kontrolluara</t>
  </si>
  <si>
    <t>762 - 662</t>
  </si>
  <si>
    <t>Te ardhura financiare nga shoqerite e lidhura</t>
  </si>
  <si>
    <t>Shpenzime  financiare nga shoqerite e lidhura</t>
  </si>
  <si>
    <t>763,764,765,</t>
  </si>
  <si>
    <t>te tjera financiare  afatgjata</t>
  </si>
  <si>
    <t>664  , 665</t>
  </si>
  <si>
    <t>Te ardhurat nga investime tjera financiare afatgjata</t>
  </si>
  <si>
    <t>Shpenzimet  nga investime tjera financiare afatgjata</t>
  </si>
  <si>
    <t>Te ardhurat dhe shpenzimet nga interesat</t>
  </si>
  <si>
    <t xml:space="preserve">767 , 667 </t>
  </si>
  <si>
    <t xml:space="preserve">Te ardhura nga interesat </t>
  </si>
  <si>
    <t>Shpenzime per interesat</t>
  </si>
  <si>
    <t>Fitimet ( humbjet ) nga kursi kembimit</t>
  </si>
  <si>
    <t>769 , 669</t>
  </si>
  <si>
    <t xml:space="preserve">Te ardhura nga kursi kembimit </t>
  </si>
  <si>
    <t>Shpenzime nga kursi kembimit</t>
  </si>
  <si>
    <t>Te ardhura dhe shpenzime te tjera</t>
  </si>
  <si>
    <t xml:space="preserve">768  , 668 </t>
  </si>
  <si>
    <t>Te ardhura te tjera financiare</t>
  </si>
  <si>
    <t>Pasqyra  e  Ndryshimeve  ne  Kapital  2013</t>
  </si>
  <si>
    <t>Nje pasqyre e konsoliduar</t>
  </si>
  <si>
    <t xml:space="preserve">Kapitali  aksionar  qe  i  perket  aksionereve  te  shoqerise </t>
  </si>
  <si>
    <t xml:space="preserve">Kapitali </t>
  </si>
  <si>
    <t xml:space="preserve">Primi </t>
  </si>
  <si>
    <t>Aksionet</t>
  </si>
  <si>
    <t>Rezerva</t>
  </si>
  <si>
    <t>Rezerva te</t>
  </si>
  <si>
    <t>Fitimi i</t>
  </si>
  <si>
    <t>Zoterimet  e</t>
  </si>
  <si>
    <t>Pershkrimi elementeve te kapitalit</t>
  </si>
  <si>
    <t>aksionar</t>
  </si>
  <si>
    <t>e</t>
  </si>
  <si>
    <t>statutore</t>
  </si>
  <si>
    <t>konvertimit</t>
  </si>
  <si>
    <t>pashper-</t>
  </si>
  <si>
    <t>aksionereve</t>
  </si>
  <si>
    <t>aksionit</t>
  </si>
  <si>
    <t>thesarit</t>
  </si>
  <si>
    <t>dhe</t>
  </si>
  <si>
    <t>monedhave</t>
  </si>
  <si>
    <t>ndare</t>
  </si>
  <si>
    <t>ligjore</t>
  </si>
  <si>
    <t>te huaja</t>
  </si>
  <si>
    <t>pakices</t>
  </si>
  <si>
    <t>A</t>
  </si>
  <si>
    <t>B</t>
  </si>
  <si>
    <t>Pasqyra e Fluksit Monetar - Metoda Direkte  2013</t>
  </si>
  <si>
    <t>raportuese</t>
  </si>
  <si>
    <t>paraardhese</t>
  </si>
  <si>
    <t>Fluksi monetar  nga veprimtaria e shfrytezimit</t>
  </si>
  <si>
    <t>Mjete monetare ( MM)  te arketuara nga klientet e te tjere</t>
  </si>
  <si>
    <t>MM te paguara ndaj furnitoreve dhe punonjesve</t>
  </si>
  <si>
    <t xml:space="preserve">MM te ardhura nga veprimtarite </t>
  </si>
  <si>
    <t>Interesi i paguar</t>
  </si>
  <si>
    <t>Tatim mbi fitimin e paguar</t>
  </si>
  <si>
    <t>Shuma MM neto  nga veprimtarite e shfrytezimit</t>
  </si>
  <si>
    <t>Fluksi monetar  nga veprimtarite investuese</t>
  </si>
  <si>
    <t>Blerja e njesise se kontrolluar  x minus parate e arketuara</t>
  </si>
  <si>
    <t>Blerja e  aktiveve  afatgjata materiale</t>
  </si>
  <si>
    <t xml:space="preserve">Te ardhura nga shitja e pajisjeve </t>
  </si>
  <si>
    <t>Interesi i arketuar</t>
  </si>
  <si>
    <t xml:space="preserve">Dividentet e arketuar </t>
  </si>
  <si>
    <t>Shuma MM neto te perdorura ne veprimtarite investuese</t>
  </si>
  <si>
    <t>Fluksi monetar  nga aktivitetet financiare</t>
  </si>
  <si>
    <t>Te ardhura nga emetimi i kapitalit aksionar</t>
  </si>
  <si>
    <t>Te ardhura nga huamarrje  afatgjata</t>
  </si>
  <si>
    <t>Pagesat e detyrimeve te qirase  financiare</t>
  </si>
  <si>
    <t>Dividente te paguar</t>
  </si>
  <si>
    <t>MM neto e perdorur ne veprimtarite financiare</t>
  </si>
  <si>
    <t>Rritja/renia neto e mjeteve monetare</t>
  </si>
  <si>
    <t>Mjetet monetare ne fillim te periudhes kontabel</t>
  </si>
  <si>
    <t>Mjetet monetare ne fund  te periudhes kontabel</t>
  </si>
  <si>
    <t>FOTI  NAQELLARI</t>
  </si>
  <si>
    <t>SAZAN   PIRO</t>
  </si>
  <si>
    <t>Pasqyra e Fluksit Monetar - Metoda Indirekte  2013</t>
  </si>
  <si>
    <t>I. Fluksi monetar  nga veprimtaria e shfrytezimit</t>
  </si>
  <si>
    <t>Fitimi  pas tatimit</t>
  </si>
  <si>
    <t>Rregullime  per :</t>
  </si>
  <si>
    <t>Amortizimin</t>
  </si>
  <si>
    <t>Humbje  nga kembimet  valutore</t>
  </si>
  <si>
    <t>Te ardhurat  nga investimet</t>
  </si>
  <si>
    <t>d.</t>
  </si>
  <si>
    <t>Shpenzime  per  interesa</t>
  </si>
  <si>
    <t>e.</t>
  </si>
  <si>
    <t>Rritje/renie ne tepricen e kerkesave te arketueshme</t>
  </si>
  <si>
    <t>f</t>
  </si>
  <si>
    <t>Rritje/renie ne tepricen e iventarit</t>
  </si>
  <si>
    <t>g</t>
  </si>
  <si>
    <t>Rritje/renie ne tepricen e detyrimeve, per tu paguar nga aktiviteti</t>
  </si>
  <si>
    <t>h</t>
  </si>
  <si>
    <t>MM te perfituara  nga aktivitetet</t>
  </si>
  <si>
    <t>i.</t>
  </si>
  <si>
    <t>j.</t>
  </si>
  <si>
    <t>Tatim mbi fitimin i paguar</t>
  </si>
  <si>
    <t>Shuma MM neto nga aktivitetet e shfrytezimit</t>
  </si>
  <si>
    <t>Shuma MM neto e perdorur ne veprimtarite financiare</t>
  </si>
  <si>
    <t xml:space="preserve">Aktiviteti : Ndertim,operim dhe transferim H/C Bistrica 3 &amp; 4 tek autoriteti kontraktues </t>
  </si>
  <si>
    <t>E-mail : bistrica3energyshpk@gmail.com</t>
  </si>
  <si>
    <t>Nipti : K82118005R</t>
  </si>
  <si>
    <t xml:space="preserve">  Pasqyra e fluksit monetar - metoda indirekte</t>
  </si>
  <si>
    <t xml:space="preserve"> Pasqyra e fluksit monetar - metoda direkte</t>
  </si>
  <si>
    <t>Bistrica 3 Shpk.</t>
  </si>
  <si>
    <t>Aktualisht  kapitali i shoqerise  eshte 100.000 Leke,i cili zoterohet nga Ortaku i Vetem, shoqeria</t>
  </si>
  <si>
    <t xml:space="preserve"> Te Ardhura nga vleresimi situcioneve te ndertimit</t>
  </si>
  <si>
    <t xml:space="preserve"> Materiale hekur,çimento</t>
  </si>
  <si>
    <t xml:space="preserve"> Materiale te tjera ndertimi</t>
  </si>
  <si>
    <t xml:space="preserve"> Lende djegese,lubrifikant</t>
  </si>
  <si>
    <t xml:space="preserve"> Objekte inventar</t>
  </si>
  <si>
    <t xml:space="preserve"> Energji elektrike</t>
  </si>
  <si>
    <t xml:space="preserve"> Blerje te tjera</t>
  </si>
  <si>
    <t>INFORMATE  " SHPENZIME  NDERTIM  H/C BISTRICA 3  "</t>
  </si>
  <si>
    <t xml:space="preserve"> Sherbim oponence teknike</t>
  </si>
  <si>
    <t xml:space="preserve"> Sherbime nga nenkontraktore</t>
  </si>
  <si>
    <t xml:space="preserve"> Qera makinerie</t>
  </si>
  <si>
    <t xml:space="preserve"> Mirembajtje dhe riparime</t>
  </si>
  <si>
    <t xml:space="preserve"> Shpenzime per siguracione</t>
  </si>
  <si>
    <t xml:space="preserve"> Kerkim studime</t>
  </si>
  <si>
    <t xml:space="preserve"> Sherbime te tjera</t>
  </si>
  <si>
    <t xml:space="preserve"> Shpenzime sherbime bankare</t>
  </si>
  <si>
    <t xml:space="preserve"> Shpenzime transporti</t>
  </si>
  <si>
    <t xml:space="preserve"> per blerje</t>
  </si>
  <si>
    <t xml:space="preserve"> per shitje</t>
  </si>
  <si>
    <t xml:space="preserve"> Shpenzime per koncesione,patenta dhe licenca</t>
  </si>
  <si>
    <t xml:space="preserve"> Shpenzime per publicitet dhe reklama</t>
  </si>
  <si>
    <t xml:space="preserve"> Transferime,udhetimi e diete</t>
  </si>
  <si>
    <t xml:space="preserve"> Shpenzime postare dhe telekomunikacioni</t>
  </si>
  <si>
    <t xml:space="preserve"> Sherbime nga nenkontratoret</t>
  </si>
  <si>
    <t xml:space="preserve"> Trajtime te pergjitheshme</t>
  </si>
  <si>
    <t xml:space="preserve"> Qera</t>
  </si>
  <si>
    <t xml:space="preserve"> Shpenzime per koncesione</t>
  </si>
  <si>
    <t xml:space="preserve"> Shpenzime per reklama</t>
  </si>
  <si>
    <t xml:space="preserve"> Shpenzime telekomunikacioni</t>
  </si>
  <si>
    <t xml:space="preserve"> Akciza</t>
  </si>
  <si>
    <t xml:space="preserve"> Taksa,tarifa vendore</t>
  </si>
  <si>
    <t xml:space="preserve"> T/vjetore mjeteve te perdorura</t>
  </si>
  <si>
    <t xml:space="preserve"> Taksa,tatime te tjera</t>
  </si>
  <si>
    <t xml:space="preserve"> Gjoba,deme</t>
  </si>
  <si>
    <t xml:space="preserve"> Vlera Kontabel neto AQT</t>
  </si>
  <si>
    <t xml:space="preserve"> Investime te tjera financiare</t>
  </si>
  <si>
    <t xml:space="preserve"> Shpenzime interesa debitore</t>
  </si>
  <si>
    <t xml:space="preserve"> Humbje nga kursi kembimit</t>
  </si>
  <si>
    <t xml:space="preserve"> Shpenzime te tjera financiare</t>
  </si>
  <si>
    <t>Shpenzime  financiare</t>
  </si>
  <si>
    <t>Punime ndertimi ne proces</t>
  </si>
  <si>
    <t>Detyrime te tjera</t>
  </si>
  <si>
    <t xml:space="preserve"> Shitjet  neto</t>
  </si>
  <si>
    <t xml:space="preserve"> Te ardhura te tjera nga veprimtarite e shrytezimit</t>
  </si>
  <si>
    <t xml:space="preserve"> Materialet e konsumuara</t>
  </si>
  <si>
    <t xml:space="preserve"> Kosto  e punes</t>
  </si>
  <si>
    <t xml:space="preserve"> Shuma kosto e punes</t>
  </si>
  <si>
    <t xml:space="preserve"> Amortizimet  dhe  zhvleresimet</t>
  </si>
  <si>
    <t xml:space="preserve"> Shpenzime te tjera</t>
  </si>
  <si>
    <t xml:space="preserve"> Elementet e pasqyrave te konsoliduara </t>
  </si>
  <si>
    <t xml:space="preserve"> Te ardhurat dhe shpenzimet financiare nga pjesemarrjet</t>
  </si>
  <si>
    <t xml:space="preserve"> Te ardhurat /shpenzimet financiare nga njesite e kontrolluara</t>
  </si>
  <si>
    <t xml:space="preserve"> Te  ardhurat dhe shpenzimet financiare</t>
  </si>
  <si>
    <t xml:space="preserve"> Totali  shpenzimeve    ( Shuma 4 - 7 )</t>
  </si>
  <si>
    <t xml:space="preserve"> Fitimi apo humbja nga veprimtaria kryesore ( 1+2+/-3-8 )</t>
  </si>
  <si>
    <t xml:space="preserve"> Te ardhurat dhe shpenzimet financiare nga investime</t>
  </si>
  <si>
    <t xml:space="preserve"> Punime ndertimi ne proces</t>
  </si>
  <si>
    <t xml:space="preserve"> Pershkrimi  i Elementeve</t>
  </si>
  <si>
    <t xml:space="preserve"> Totali t'ardhurave,shpenzimeve financiare (12.1+/-12.2+/-12.3+/-12.4)</t>
  </si>
  <si>
    <t xml:space="preserve"> Fitimi ( humbja )  para tatimit  ( 9 +/-13 )</t>
  </si>
  <si>
    <t xml:space="preserve"> Shpenzime e tatimit  mbi fitimin te llogaritur </t>
  </si>
  <si>
    <t xml:space="preserve"> Fitimi ( humbja ) neto e vitit financiar  ( 14- 15 )</t>
  </si>
  <si>
    <t xml:space="preserve"> Pozicioni  me 31 Dhjetor   2011</t>
  </si>
  <si>
    <t xml:space="preserve"> Efekti i ndryshimeve ne politikat kontabel</t>
  </si>
  <si>
    <t xml:space="preserve"> Pozicioni i rregulluar</t>
  </si>
  <si>
    <t xml:space="preserve"> Efektet e ndryshimit te kurseve te kembimit gjate konsolidimit</t>
  </si>
  <si>
    <t xml:space="preserve"> Totali i te ardhurave apo i shpenzimeve  qe nuk  jane</t>
  </si>
  <si>
    <t xml:space="preserve"> njohur ne pasqyren e  te ardhurave dhe shpenzimeve</t>
  </si>
  <si>
    <t xml:space="preserve"> Fitimi neto i vitit financiar</t>
  </si>
  <si>
    <t xml:space="preserve"> Dividentet e paguar</t>
  </si>
  <si>
    <t xml:space="preserve"> Transferime ne rezerven e detyrueshme statutore</t>
  </si>
  <si>
    <t xml:space="preserve"> Emetim i  kapitalit aksionar</t>
  </si>
  <si>
    <t xml:space="preserve"> Pozicioni  me 31 Dhjetor  2012</t>
  </si>
  <si>
    <t xml:space="preserve"> Fitimi neto per periudhen kontabel</t>
  </si>
  <si>
    <t xml:space="preserve"> Emetim i kapitalit aksionar</t>
  </si>
  <si>
    <t xml:space="preserve"> Aksione te thesarit te riblera</t>
  </si>
  <si>
    <t xml:space="preserve"> Pozicioni  me 31 Dhjetor  2013</t>
  </si>
  <si>
    <t>Pasqyrat financiare te periudhes raportuese Janar-Dhjetor 2013, kane ne perberje :</t>
  </si>
  <si>
    <r>
      <rPr>
        <b/>
        <sz val="10"/>
        <rFont val="Book Antiqua"/>
        <family val="1"/>
      </rPr>
      <t>BISTRICA 3 ENERGY  Sh.p.k.</t>
    </r>
    <r>
      <rPr>
        <sz val="10"/>
        <rFont val="Book Antiqua"/>
        <family val="1"/>
      </rPr>
      <t xml:space="preserve"> ne periudhen raportuese me date 31.12.2013.</t>
    </r>
  </si>
  <si>
    <t>dhe ekuivalentet e saj per periudhen raportuese,</t>
  </si>
  <si>
    <t>person juridik i formës Sh.p.k. sipas aktit te themelimit me date 10.09.2008 dhe eshte regjistruar prane  QKR</t>
  </si>
  <si>
    <t xml:space="preserve"> me date 18.09.2008.</t>
  </si>
  <si>
    <t>Shoqeria si person juridik aktualisht eshte e regjistruar prane Drejtorise Rajonale Tatimore Sarande,</t>
  </si>
  <si>
    <t xml:space="preserve"> dhe eshte e pajisur me Nipt. K82118005R</t>
  </si>
  <si>
    <r>
      <rPr>
        <b/>
        <sz val="10"/>
        <rFont val="Book Antiqua"/>
        <family val="1"/>
      </rPr>
      <t>2.Pasqyra e te ardhurave dhe shpenzimeve</t>
    </r>
    <r>
      <rPr>
        <sz val="10"/>
        <rFont val="Book Antiqua"/>
        <family val="1"/>
      </rPr>
      <t>,e cila pasqyron realizimin te te ardhurave ( vlera e punimeve te</t>
    </r>
  </si>
  <si>
    <t>kryera sipas situacioneve ),shpenzimet dhe rezultatin financiar ( fitimin ) e shoqerise per periudhen raportuese.</t>
  </si>
  <si>
    <t>0  Leke</t>
  </si>
  <si>
    <t>Nga   01.01.2013</t>
  </si>
  <si>
    <t>Deri   31.12.2013</t>
  </si>
  <si>
    <r>
      <t xml:space="preserve">Shoqeria tregetare </t>
    </r>
    <r>
      <rPr>
        <b/>
        <sz val="10"/>
        <rFont val="Book Antiqua"/>
        <family val="1"/>
      </rPr>
      <t xml:space="preserve"> BISTRICA 3 ENERGY Sh.p.k.</t>
    </r>
    <r>
      <rPr>
        <sz val="10"/>
        <rFont val="Book Antiqua"/>
        <family val="1"/>
      </rPr>
      <t xml:space="preserve"> është themeluar si shoqeri tregetare me përgjegjësi të kufizuar si</t>
    </r>
  </si>
  <si>
    <t xml:space="preserve"> Produkte te gateshme</t>
  </si>
  <si>
    <t xml:space="preserve"> Cimento</t>
  </si>
  <si>
    <t xml:space="preserve"> Lende te para per H/C</t>
  </si>
  <si>
    <t xml:space="preserve"> Hekur </t>
  </si>
  <si>
    <t xml:space="preserve"> Materiale ndihmese</t>
  </si>
  <si>
    <t xml:space="preserve"> Materiale kryesore</t>
  </si>
  <si>
    <t xml:space="preserve"> Superplastfikant</t>
  </si>
  <si>
    <t>Tatimpaguesi : BISTRICA 3 ENERGY Shpk</t>
  </si>
  <si>
    <t>nga i cili :  Prodhim i aktiveve afatgjata ne proces</t>
  </si>
  <si>
    <t xml:space="preserve"> Ndertim H/C ne proces</t>
  </si>
  <si>
    <r>
      <t xml:space="preserve">AKTIVET   AFATGJATA   MATERIALE      viti </t>
    </r>
    <r>
      <rPr>
        <b/>
        <u/>
        <sz val="10"/>
        <rFont val="Book Antiqua"/>
        <family val="1"/>
      </rPr>
      <t xml:space="preserve"> 2013</t>
    </r>
  </si>
  <si>
    <r>
      <t>AKTIVET   AFATGJATA   MATERIALE      viti</t>
    </r>
    <r>
      <rPr>
        <b/>
        <u/>
        <sz val="11"/>
        <rFont val="Book Antiqua"/>
        <family val="1"/>
      </rPr>
      <t xml:space="preserve">  2013</t>
    </r>
  </si>
  <si>
    <r>
      <t xml:space="preserve">AMORTIZIMI  A. AFATGJATA   MATERIALE   </t>
    </r>
    <r>
      <rPr>
        <b/>
        <u/>
        <sz val="10"/>
        <rFont val="Book Antiqua"/>
        <family val="1"/>
      </rPr>
      <t>2013</t>
    </r>
  </si>
  <si>
    <t>Ndertime te tjera  ( situacione + punime ne proces )</t>
  </si>
  <si>
    <t xml:space="preserve"> Eksporte </t>
  </si>
  <si>
    <t xml:space="preserve"> Shitje te perjashtuara vlera materilave te ndertimit pa TVSH</t>
  </si>
  <si>
    <t xml:space="preserve"> Te Ardhura nga ndertimi ne ekonomi ( vlera situacionit )-totali sipas FDP </t>
  </si>
  <si>
    <t xml:space="preserve"> Shpenzime per sherbime bankare</t>
  </si>
  <si>
    <t xml:space="preserve"> Shpenzime manovratori</t>
  </si>
  <si>
    <t>31.01.2014</t>
  </si>
  <si>
    <r>
      <t xml:space="preserve">Pasqyra  e  te  Ardhurave  dhe  Shpenzimeve </t>
    </r>
    <r>
      <rPr>
        <b/>
        <u/>
        <sz val="14"/>
        <rFont val="Book Antiqua"/>
        <family val="1"/>
      </rPr>
      <t xml:space="preserve"> 2013 </t>
    </r>
  </si>
  <si>
    <t>INFORMATE  " GJENDJE E  LIKUJDITETEVE   "</t>
  </si>
  <si>
    <t>Societe Generale Albania</t>
  </si>
  <si>
    <t>Societe Generale  Albania</t>
  </si>
  <si>
    <t>Nr.</t>
  </si>
  <si>
    <t>bankare</t>
  </si>
  <si>
    <t xml:space="preserve"> 00000429828</t>
  </si>
  <si>
    <t xml:space="preserve"> 00000429831</t>
  </si>
  <si>
    <t xml:space="preserve"> 00001137146</t>
  </si>
  <si>
    <t xml:space="preserve"> 00001137148</t>
  </si>
  <si>
    <t>Te tjera 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</si>
</sst>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9" formatCode="_-* #,##0_-;\-* #,##0_-;_-* &quot;-&quot;_-;_-@_-"/>
    <numFmt numFmtId="191" formatCode="_(* #,##0.00_);_(* \(#,##0.00\);_(* &quot;-&quot;_);_(@_)"/>
    <numFmt numFmtId="192" formatCode="_(* #,##0.000_);_(* \(#,##0.000\);_(* &quot;-&quot;_);_(@_)"/>
    <numFmt numFmtId="209" formatCode="0.0%"/>
  </numFmts>
  <fonts count="46" x14ac:knownFonts="1">
    <font>
      <sz val="10"/>
      <name val="Times New Roman"/>
      <family val="1"/>
    </font>
    <font>
      <sz val="10"/>
      <name val="Arial"/>
    </font>
    <font>
      <sz val="10"/>
      <name val="Book Antiqua"/>
      <family val="1"/>
    </font>
    <font>
      <b/>
      <u/>
      <sz val="10"/>
      <name val="Book Antiqua"/>
      <family val="1"/>
    </font>
    <font>
      <b/>
      <u/>
      <sz val="11"/>
      <name val="Book Antiqua"/>
      <family val="1"/>
    </font>
    <font>
      <b/>
      <sz val="8"/>
      <name val="Book Antiqua"/>
      <family val="1"/>
    </font>
    <font>
      <b/>
      <sz val="10"/>
      <name val="Book Antiqua"/>
      <family val="1"/>
    </font>
    <font>
      <b/>
      <u/>
      <sz val="8"/>
      <name val="Book Antiqua"/>
      <family val="1"/>
    </font>
    <font>
      <sz val="8"/>
      <name val="Book Antiqua"/>
      <family val="1"/>
    </font>
    <font>
      <sz val="9"/>
      <name val="Book Antiqua"/>
      <family val="1"/>
    </font>
    <font>
      <b/>
      <sz val="9"/>
      <name val="Book Antiqua"/>
      <family val="1"/>
    </font>
    <font>
      <b/>
      <u/>
      <sz val="9"/>
      <name val="Book Antiqua"/>
      <family val="1"/>
    </font>
    <font>
      <b/>
      <sz val="11"/>
      <name val="Book Antiqua"/>
      <family val="1"/>
    </font>
    <font>
      <sz val="11"/>
      <name val="Book Antiqua"/>
      <family val="1"/>
    </font>
    <font>
      <sz val="12"/>
      <name val="Book Antiqua"/>
      <family val="1"/>
    </font>
    <font>
      <u/>
      <sz val="10"/>
      <name val="Book Antiqua"/>
      <family val="1"/>
    </font>
    <font>
      <sz val="8"/>
      <color indexed="10"/>
      <name val="Book Antiqua"/>
      <family val="1"/>
    </font>
    <font>
      <b/>
      <u/>
      <sz val="12"/>
      <name val="Book Antiqua"/>
      <family val="1"/>
    </font>
    <font>
      <u/>
      <sz val="8"/>
      <name val="Book Antiqua"/>
      <family val="1"/>
    </font>
    <font>
      <b/>
      <u/>
      <sz val="14"/>
      <name val="Book Antiqua"/>
      <family val="1"/>
    </font>
    <font>
      <u/>
      <sz val="9"/>
      <name val="Book Antiqua"/>
      <family val="1"/>
    </font>
    <font>
      <b/>
      <sz val="28"/>
      <name val="Book Antiqua"/>
      <family val="1"/>
    </font>
    <font>
      <b/>
      <sz val="20"/>
      <name val="Book Antiqua"/>
      <family val="1"/>
    </font>
    <font>
      <sz val="9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Book Antiqua"/>
      <family val="1"/>
    </font>
    <font>
      <sz val="9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.5"/>
      <name val="Book Antiqua"/>
      <family val="1"/>
    </font>
    <font>
      <sz val="4"/>
      <name val="Book Antiqua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8"/>
      <name val="Calibri"/>
      <family val="2"/>
    </font>
    <font>
      <b/>
      <u/>
      <sz val="9"/>
      <name val="Calibri"/>
      <family val="2"/>
    </font>
    <font>
      <u/>
      <sz val="10.5"/>
      <name val="Book Antiqua"/>
      <family val="1"/>
    </font>
    <font>
      <b/>
      <u/>
      <sz val="20"/>
      <name val="Book Antiqua"/>
      <family val="1"/>
    </font>
    <font>
      <b/>
      <sz val="14"/>
      <name val="Book Antiqua"/>
      <family val="1"/>
    </font>
    <font>
      <b/>
      <sz val="12"/>
      <name val="Book Antiqua"/>
      <family val="1"/>
    </font>
    <font>
      <b/>
      <u/>
      <sz val="9"/>
      <name val="Times New Roman"/>
      <family val="1"/>
    </font>
    <font>
      <b/>
      <u/>
      <sz val="10"/>
      <name val="Times New Roman"/>
      <family val="1"/>
    </font>
    <font>
      <b/>
      <u/>
      <sz val="10"/>
      <name val="Calibri"/>
      <family val="2"/>
    </font>
    <font>
      <b/>
      <u/>
      <sz val="24"/>
      <name val="Book Antiqua"/>
      <family val="1"/>
    </font>
    <font>
      <sz val="9"/>
      <color rgb="FFFF000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7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1" fillId="0" borderId="0" applyFont="0" applyFill="0" applyBorder="0" applyAlignment="0" applyProtection="0"/>
    <xf numFmtId="41" fontId="34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41" fontId="34" fillId="0" borderId="0" applyFont="0" applyFill="0" applyBorder="0" applyAlignment="0" applyProtection="0"/>
  </cellStyleXfs>
  <cellXfs count="120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1" xfId="0" applyFont="1" applyBorder="1"/>
    <xf numFmtId="0" fontId="2" fillId="0" borderId="0" xfId="0" applyFont="1" applyBorder="1"/>
    <xf numFmtId="0" fontId="2" fillId="0" borderId="2" xfId="0" applyFont="1" applyBorder="1" applyAlignment="1">
      <alignment horizontal="left"/>
    </xf>
    <xf numFmtId="0" fontId="8" fillId="0" borderId="2" xfId="0" applyFont="1" applyBorder="1"/>
    <xf numFmtId="0" fontId="8" fillId="0" borderId="3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6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4" fillId="0" borderId="0" xfId="0" applyFont="1"/>
    <xf numFmtId="0" fontId="8" fillId="0" borderId="0" xfId="0" applyFont="1" applyBorder="1" applyAlignment="1">
      <alignment horizontal="center"/>
    </xf>
    <xf numFmtId="0" fontId="2" fillId="0" borderId="7" xfId="0" applyFont="1" applyBorder="1"/>
    <xf numFmtId="0" fontId="6" fillId="0" borderId="8" xfId="0" applyFont="1" applyBorder="1" applyAlignment="1">
      <alignment horizontal="center"/>
    </xf>
    <xf numFmtId="0" fontId="9" fillId="0" borderId="9" xfId="0" applyFont="1" applyBorder="1"/>
    <xf numFmtId="0" fontId="16" fillId="0" borderId="0" xfId="0" applyFont="1" applyAlignment="1">
      <alignment horizontal="left"/>
    </xf>
    <xf numFmtId="0" fontId="15" fillId="0" borderId="0" xfId="0" applyFont="1"/>
    <xf numFmtId="0" fontId="13" fillId="0" borderId="0" xfId="0" applyFont="1" applyAlignment="1">
      <alignment horizontal="left"/>
    </xf>
    <xf numFmtId="0" fontId="18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41" fontId="2" fillId="0" borderId="0" xfId="2" applyNumberFormat="1" applyFont="1" applyBorder="1"/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10" fillId="0" borderId="12" xfId="0" applyFont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2" fillId="0" borderId="14" xfId="0" applyFont="1" applyBorder="1"/>
    <xf numFmtId="0" fontId="9" fillId="0" borderId="3" xfId="0" applyFont="1" applyBorder="1"/>
    <xf numFmtId="0" fontId="2" fillId="0" borderId="15" xfId="0" applyFont="1" applyBorder="1"/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6" xfId="0" applyFont="1" applyBorder="1"/>
    <xf numFmtId="169" fontId="2" fillId="0" borderId="0" xfId="0" applyNumberFormat="1" applyFont="1" applyBorder="1"/>
    <xf numFmtId="0" fontId="2" fillId="0" borderId="1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17" xfId="0" applyFont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0" borderId="8" xfId="0" applyFont="1" applyBorder="1" applyAlignment="1"/>
    <xf numFmtId="0" fontId="13" fillId="0" borderId="1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9" fillId="4" borderId="19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0" fillId="0" borderId="0" xfId="0" applyBorder="1"/>
    <xf numFmtId="2" fontId="2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9" fillId="4" borderId="21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4" borderId="3" xfId="0" applyFont="1" applyFill="1" applyBorder="1" applyAlignment="1">
      <alignment horizontal="left"/>
    </xf>
    <xf numFmtId="2" fontId="6" fillId="0" borderId="13" xfId="0" applyNumberFormat="1" applyFont="1" applyBorder="1" applyAlignment="1">
      <alignment horizontal="center"/>
    </xf>
    <xf numFmtId="0" fontId="9" fillId="0" borderId="1" xfId="0" applyFont="1" applyBorder="1"/>
    <xf numFmtId="0" fontId="5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6" fillId="0" borderId="0" xfId="0" applyFont="1" applyBorder="1"/>
    <xf numFmtId="0" fontId="20" fillId="0" borderId="1" xfId="0" applyFont="1" applyBorder="1"/>
    <xf numFmtId="0" fontId="20" fillId="0" borderId="2" xfId="0" applyFont="1" applyBorder="1"/>
    <xf numFmtId="0" fontId="9" fillId="0" borderId="2" xfId="0" applyFont="1" applyBorder="1"/>
    <xf numFmtId="0" fontId="20" fillId="0" borderId="3" xfId="0" applyFont="1" applyBorder="1"/>
    <xf numFmtId="0" fontId="2" fillId="0" borderId="22" xfId="0" applyFont="1" applyBorder="1" applyAlignment="1">
      <alignment horizontal="left"/>
    </xf>
    <xf numFmtId="0" fontId="8" fillId="0" borderId="4" xfId="0" applyFont="1" applyBorder="1"/>
    <xf numFmtId="0" fontId="10" fillId="0" borderId="3" xfId="0" applyFont="1" applyBorder="1"/>
    <xf numFmtId="0" fontId="5" fillId="0" borderId="10" xfId="0" applyFont="1" applyBorder="1" applyAlignment="1">
      <alignment horizontal="left"/>
    </xf>
    <xf numFmtId="0" fontId="2" fillId="0" borderId="10" xfId="0" applyFont="1" applyBorder="1"/>
    <xf numFmtId="0" fontId="2" fillId="0" borderId="22" xfId="0" applyFont="1" applyBorder="1"/>
    <xf numFmtId="0" fontId="10" fillId="4" borderId="23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right"/>
    </xf>
    <xf numFmtId="0" fontId="9" fillId="4" borderId="9" xfId="0" applyFont="1" applyFill="1" applyBorder="1" applyAlignment="1">
      <alignment horizontal="right"/>
    </xf>
    <xf numFmtId="0" fontId="9" fillId="4" borderId="2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9" fillId="4" borderId="0" xfId="0" applyFont="1" applyFill="1" applyBorder="1" applyAlignment="1">
      <alignment horizontal="center"/>
    </xf>
    <xf numFmtId="41" fontId="10" fillId="4" borderId="23" xfId="2" applyNumberFormat="1" applyFont="1" applyFill="1" applyBorder="1"/>
    <xf numFmtId="0" fontId="6" fillId="0" borderId="0" xfId="0" applyFont="1"/>
    <xf numFmtId="41" fontId="9" fillId="4" borderId="18" xfId="2" applyNumberFormat="1" applyFont="1" applyFill="1" applyBorder="1"/>
    <xf numFmtId="41" fontId="9" fillId="4" borderId="19" xfId="2" applyNumberFormat="1" applyFont="1" applyFill="1" applyBorder="1"/>
    <xf numFmtId="41" fontId="9" fillId="4" borderId="21" xfId="2" applyNumberFormat="1" applyFont="1" applyFill="1" applyBorder="1"/>
    <xf numFmtId="0" fontId="9" fillId="4" borderId="12" xfId="0" applyFont="1" applyFill="1" applyBorder="1" applyAlignment="1">
      <alignment horizontal="center"/>
    </xf>
    <xf numFmtId="41" fontId="9" fillId="4" borderId="12" xfId="2" applyNumberFormat="1" applyFont="1" applyFill="1" applyBorder="1"/>
    <xf numFmtId="0" fontId="10" fillId="0" borderId="1" xfId="0" applyFont="1" applyBorder="1"/>
    <xf numFmtId="0" fontId="10" fillId="0" borderId="9" xfId="0" applyFont="1" applyBorder="1"/>
    <xf numFmtId="0" fontId="9" fillId="0" borderId="0" xfId="0" applyFont="1"/>
    <xf numFmtId="0" fontId="10" fillId="0" borderId="9" xfId="0" applyFont="1" applyBorder="1" applyAlignment="1">
      <alignment horizontal="right"/>
    </xf>
    <xf numFmtId="0" fontId="9" fillId="4" borderId="1" xfId="0" applyFont="1" applyFill="1" applyBorder="1" applyAlignment="1">
      <alignment horizontal="left"/>
    </xf>
    <xf numFmtId="0" fontId="9" fillId="4" borderId="4" xfId="0" applyFont="1" applyFill="1" applyBorder="1" applyAlignment="1">
      <alignment horizontal="left"/>
    </xf>
    <xf numFmtId="0" fontId="9" fillId="4" borderId="9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0" fontId="9" fillId="4" borderId="22" xfId="0" applyFont="1" applyFill="1" applyBorder="1" applyAlignment="1">
      <alignment horizontal="left"/>
    </xf>
    <xf numFmtId="41" fontId="9" fillId="4" borderId="20" xfId="2" applyNumberFormat="1" applyFont="1" applyFill="1" applyBorder="1"/>
    <xf numFmtId="0" fontId="10" fillId="4" borderId="4" xfId="0" applyFont="1" applyFill="1" applyBorder="1" applyAlignment="1">
      <alignment horizontal="left"/>
    </xf>
    <xf numFmtId="0" fontId="10" fillId="4" borderId="9" xfId="0" applyFont="1" applyFill="1" applyBorder="1" applyAlignment="1">
      <alignment horizontal="left"/>
    </xf>
    <xf numFmtId="0" fontId="9" fillId="0" borderId="15" xfId="0" applyFont="1" applyBorder="1"/>
    <xf numFmtId="0" fontId="10" fillId="0" borderId="25" xfId="0" applyFont="1" applyBorder="1" applyAlignment="1">
      <alignment horizontal="center"/>
    </xf>
    <xf numFmtId="169" fontId="10" fillId="0" borderId="1" xfId="0" applyNumberFormat="1" applyFont="1" applyBorder="1" applyAlignment="1">
      <alignment horizontal="center"/>
    </xf>
    <xf numFmtId="169" fontId="10" fillId="0" borderId="2" xfId="0" applyNumberFormat="1" applyFont="1" applyBorder="1" applyAlignment="1">
      <alignment horizontal="center"/>
    </xf>
    <xf numFmtId="0" fontId="8" fillId="0" borderId="0" xfId="0" applyFont="1"/>
    <xf numFmtId="0" fontId="9" fillId="0" borderId="2" xfId="0" applyFont="1" applyBorder="1" applyAlignment="1">
      <alignment horizontal="left"/>
    </xf>
    <xf numFmtId="2" fontId="6" fillId="0" borderId="10" xfId="0" applyNumberFormat="1" applyFont="1" applyBorder="1" applyAlignment="1">
      <alignment horizontal="center"/>
    </xf>
    <xf numFmtId="0" fontId="2" fillId="0" borderId="8" xfId="0" applyFont="1" applyBorder="1"/>
    <xf numFmtId="0" fontId="11" fillId="0" borderId="0" xfId="0" applyFont="1"/>
    <xf numFmtId="41" fontId="9" fillId="4" borderId="23" xfId="2" applyNumberFormat="1" applyFont="1" applyFill="1" applyBorder="1"/>
    <xf numFmtId="0" fontId="9" fillId="4" borderId="21" xfId="0" applyFont="1" applyFill="1" applyBorder="1" applyAlignment="1">
      <alignment horizontal="right"/>
    </xf>
    <xf numFmtId="0" fontId="9" fillId="4" borderId="18" xfId="0" applyFont="1" applyFill="1" applyBorder="1" applyAlignment="1">
      <alignment horizontal="right"/>
    </xf>
    <xf numFmtId="0" fontId="9" fillId="4" borderId="19" xfId="0" applyFont="1" applyFill="1" applyBorder="1" applyAlignment="1">
      <alignment horizontal="right"/>
    </xf>
    <xf numFmtId="2" fontId="10" fillId="0" borderId="25" xfId="0" applyNumberFormat="1" applyFont="1" applyBorder="1" applyAlignment="1">
      <alignment horizontal="center"/>
    </xf>
    <xf numFmtId="0" fontId="9" fillId="4" borderId="0" xfId="0" applyFont="1" applyFill="1" applyBorder="1" applyAlignment="1">
      <alignment horizontal="left"/>
    </xf>
    <xf numFmtId="0" fontId="9" fillId="4" borderId="10" xfId="0" applyFont="1" applyFill="1" applyBorder="1" applyAlignment="1">
      <alignment horizontal="left"/>
    </xf>
    <xf numFmtId="41" fontId="10" fillId="4" borderId="20" xfId="2" applyNumberFormat="1" applyFont="1" applyFill="1" applyBorder="1"/>
    <xf numFmtId="0" fontId="10" fillId="4" borderId="0" xfId="0" applyFont="1" applyFill="1" applyBorder="1" applyAlignment="1">
      <alignment horizontal="center"/>
    </xf>
    <xf numFmtId="0" fontId="10" fillId="4" borderId="19" xfId="0" applyFont="1" applyFill="1" applyBorder="1" applyAlignment="1">
      <alignment horizontal="center"/>
    </xf>
    <xf numFmtId="0" fontId="2" fillId="0" borderId="25" xfId="0" applyFont="1" applyBorder="1"/>
    <xf numFmtId="41" fontId="10" fillId="4" borderId="19" xfId="2" applyNumberFormat="1" applyFont="1" applyFill="1" applyBorder="1"/>
    <xf numFmtId="0" fontId="10" fillId="0" borderId="9" xfId="0" applyFont="1" applyBorder="1" applyAlignment="1">
      <alignment horizontal="left"/>
    </xf>
    <xf numFmtId="0" fontId="5" fillId="0" borderId="17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8" fillId="0" borderId="9" xfId="0" applyFont="1" applyBorder="1"/>
    <xf numFmtId="0" fontId="10" fillId="0" borderId="17" xfId="0" applyFont="1" applyBorder="1" applyAlignment="1">
      <alignment horizontal="center"/>
    </xf>
    <xf numFmtId="0" fontId="5" fillId="0" borderId="3" xfId="0" applyFont="1" applyBorder="1"/>
    <xf numFmtId="41" fontId="10" fillId="4" borderId="26" xfId="2" applyNumberFormat="1" applyFont="1" applyFill="1" applyBorder="1"/>
    <xf numFmtId="191" fontId="10" fillId="4" borderId="19" xfId="2" applyNumberFormat="1" applyFont="1" applyFill="1" applyBorder="1"/>
    <xf numFmtId="0" fontId="2" fillId="0" borderId="17" xfId="0" applyFont="1" applyBorder="1"/>
    <xf numFmtId="0" fontId="3" fillId="0" borderId="0" xfId="0" applyFont="1" applyBorder="1"/>
    <xf numFmtId="0" fontId="15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5" fillId="0" borderId="0" xfId="0" applyFont="1" applyBorder="1" applyAlignment="1">
      <alignment horizontal="center"/>
    </xf>
    <xf numFmtId="0" fontId="11" fillId="0" borderId="0" xfId="0" applyFont="1" applyBorder="1"/>
    <xf numFmtId="0" fontId="21" fillId="0" borderId="0" xfId="0" applyFont="1" applyBorder="1" applyAlignment="1">
      <alignment horizontal="center"/>
    </xf>
    <xf numFmtId="0" fontId="14" fillId="0" borderId="0" xfId="0" applyFont="1" applyBorder="1"/>
    <xf numFmtId="0" fontId="4" fillId="0" borderId="0" xfId="0" applyFont="1" applyBorder="1"/>
    <xf numFmtId="0" fontId="2" fillId="4" borderId="0" xfId="0" applyFont="1" applyFill="1"/>
    <xf numFmtId="0" fontId="5" fillId="4" borderId="3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left"/>
    </xf>
    <xf numFmtId="0" fontId="8" fillId="0" borderId="0" xfId="0" applyFont="1" applyBorder="1"/>
    <xf numFmtId="0" fontId="23" fillId="0" borderId="0" xfId="0" applyFont="1"/>
    <xf numFmtId="0" fontId="10" fillId="4" borderId="16" xfId="0" applyFont="1" applyFill="1" applyBorder="1" applyAlignment="1">
      <alignment horizontal="center"/>
    </xf>
    <xf numFmtId="0" fontId="0" fillId="0" borderId="10" xfId="0" applyBorder="1"/>
    <xf numFmtId="0" fontId="8" fillId="5" borderId="1" xfId="0" applyFont="1" applyFill="1" applyBorder="1"/>
    <xf numFmtId="0" fontId="8" fillId="4" borderId="1" xfId="0" applyFont="1" applyFill="1" applyBorder="1" applyAlignment="1">
      <alignment horizontal="left"/>
    </xf>
    <xf numFmtId="0" fontId="8" fillId="4" borderId="9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2" fillId="0" borderId="27" xfId="0" applyFont="1" applyBorder="1"/>
    <xf numFmtId="0" fontId="24" fillId="0" borderId="22" xfId="0" applyFont="1" applyBorder="1"/>
    <xf numFmtId="0" fontId="25" fillId="0" borderId="22" xfId="0" applyFont="1" applyBorder="1"/>
    <xf numFmtId="0" fontId="26" fillId="0" borderId="22" xfId="0" applyFont="1" applyBorder="1"/>
    <xf numFmtId="0" fontId="15" fillId="0" borderId="22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20" fillId="0" borderId="0" xfId="0" applyFont="1" applyBorder="1"/>
    <xf numFmtId="0" fontId="10" fillId="0" borderId="10" xfId="0" applyFont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9" fillId="4" borderId="25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10" fillId="4" borderId="10" xfId="0" applyFont="1" applyFill="1" applyBorder="1"/>
    <xf numFmtId="0" fontId="9" fillId="4" borderId="11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left"/>
    </xf>
    <xf numFmtId="0" fontId="9" fillId="4" borderId="1" xfId="0" applyFont="1" applyFill="1" applyBorder="1"/>
    <xf numFmtId="0" fontId="9" fillId="4" borderId="9" xfId="0" applyFont="1" applyFill="1" applyBorder="1"/>
    <xf numFmtId="0" fontId="9" fillId="4" borderId="2" xfId="0" applyFont="1" applyFill="1" applyBorder="1"/>
    <xf numFmtId="0" fontId="9" fillId="4" borderId="0" xfId="0" applyFont="1" applyFill="1" applyBorder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91" fontId="10" fillId="4" borderId="23" xfId="2" applyNumberFormat="1" applyFont="1" applyFill="1" applyBorder="1"/>
    <xf numFmtId="0" fontId="9" fillId="4" borderId="1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left"/>
    </xf>
    <xf numFmtId="0" fontId="10" fillId="4" borderId="0" xfId="0" applyFont="1" applyFill="1" applyBorder="1" applyAlignment="1">
      <alignment horizontal="left"/>
    </xf>
    <xf numFmtId="0" fontId="9" fillId="4" borderId="33" xfId="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41" fontId="10" fillId="4" borderId="18" xfId="2" applyNumberFormat="1" applyFont="1" applyFill="1" applyBorder="1"/>
    <xf numFmtId="0" fontId="9" fillId="4" borderId="7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0" fontId="10" fillId="4" borderId="7" xfId="0" applyFont="1" applyFill="1" applyBorder="1" applyAlignment="1">
      <alignment horizontal="center"/>
    </xf>
    <xf numFmtId="0" fontId="10" fillId="0" borderId="0" xfId="0" applyFont="1" applyBorder="1"/>
    <xf numFmtId="0" fontId="9" fillId="4" borderId="2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9" fillId="4" borderId="4" xfId="0" applyFont="1" applyFill="1" applyBorder="1"/>
    <xf numFmtId="0" fontId="8" fillId="0" borderId="9" xfId="0" applyFont="1" applyBorder="1" applyAlignment="1">
      <alignment horizontal="left"/>
    </xf>
    <xf numFmtId="0" fontId="9" fillId="4" borderId="20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16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6" fillId="4" borderId="9" xfId="0" applyFont="1" applyFill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4" borderId="15" xfId="0" applyFont="1" applyFill="1" applyBorder="1" applyAlignment="1">
      <alignment horizontal="center"/>
    </xf>
    <xf numFmtId="41" fontId="10" fillId="4" borderId="12" xfId="2" applyNumberFormat="1" applyFont="1" applyFill="1" applyBorder="1"/>
    <xf numFmtId="0" fontId="10" fillId="4" borderId="2" xfId="0" applyFont="1" applyFill="1" applyBorder="1" applyAlignment="1">
      <alignment horizontal="left"/>
    </xf>
    <xf numFmtId="41" fontId="0" fillId="0" borderId="0" xfId="0" applyNumberFormat="1"/>
    <xf numFmtId="0" fontId="8" fillId="0" borderId="0" xfId="0" applyFont="1" applyBorder="1" applyAlignment="1"/>
    <xf numFmtId="0" fontId="31" fillId="0" borderId="0" xfId="0" applyFont="1" applyBorder="1"/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0" fontId="33" fillId="0" borderId="0" xfId="0" applyFont="1" applyBorder="1" applyAlignment="1">
      <alignment horizontal="right"/>
    </xf>
    <xf numFmtId="0" fontId="33" fillId="0" borderId="0" xfId="0" applyFont="1" applyBorder="1"/>
    <xf numFmtId="0" fontId="8" fillId="4" borderId="0" xfId="0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30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9" fillId="0" borderId="30" xfId="0" applyFont="1" applyBorder="1"/>
    <xf numFmtId="9" fontId="8" fillId="0" borderId="36" xfId="0" applyNumberFormat="1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2" fontId="8" fillId="0" borderId="36" xfId="0" applyNumberFormat="1" applyFont="1" applyBorder="1" applyAlignment="1">
      <alignment horizontal="center"/>
    </xf>
    <xf numFmtId="2" fontId="8" fillId="0" borderId="37" xfId="0" applyNumberFormat="1" applyFont="1" applyBorder="1" applyAlignment="1">
      <alignment horizontal="center"/>
    </xf>
    <xf numFmtId="2" fontId="9" fillId="0" borderId="38" xfId="0" applyNumberFormat="1" applyFont="1" applyBorder="1" applyAlignment="1">
      <alignment horizontal="center"/>
    </xf>
    <xf numFmtId="2" fontId="8" fillId="0" borderId="34" xfId="0" applyNumberFormat="1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2" fontId="8" fillId="0" borderId="29" xfId="0" applyNumberFormat="1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6" xfId="0" applyFont="1" applyBorder="1" applyAlignment="1">
      <alignment horizontal="left"/>
    </xf>
    <xf numFmtId="0" fontId="5" fillId="0" borderId="34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10" fontId="8" fillId="0" borderId="36" xfId="0" applyNumberFormat="1" applyFont="1" applyBorder="1" applyAlignment="1">
      <alignment horizontal="center"/>
    </xf>
    <xf numFmtId="9" fontId="8" fillId="0" borderId="37" xfId="0" applyNumberFormat="1" applyFont="1" applyBorder="1" applyAlignment="1">
      <alignment horizontal="center"/>
    </xf>
    <xf numFmtId="209" fontId="8" fillId="0" borderId="36" xfId="0" applyNumberFormat="1" applyFont="1" applyBorder="1" applyAlignment="1">
      <alignment horizontal="center"/>
    </xf>
    <xf numFmtId="0" fontId="5" fillId="0" borderId="0" xfId="0" applyFont="1" applyBorder="1"/>
    <xf numFmtId="0" fontId="8" fillId="0" borderId="36" xfId="6" applyNumberFormat="1" applyFont="1" applyBorder="1" applyAlignment="1">
      <alignment horizontal="center"/>
    </xf>
    <xf numFmtId="0" fontId="8" fillId="0" borderId="38" xfId="6" applyNumberFormat="1" applyFont="1" applyBorder="1" applyAlignment="1">
      <alignment horizontal="center"/>
    </xf>
    <xf numFmtId="10" fontId="8" fillId="0" borderId="38" xfId="0" applyNumberFormat="1" applyFont="1" applyBorder="1" applyAlignment="1">
      <alignment horizontal="center"/>
    </xf>
    <xf numFmtId="0" fontId="8" fillId="0" borderId="37" xfId="6" applyNumberFormat="1" applyFont="1" applyBorder="1" applyAlignment="1">
      <alignment horizontal="center"/>
    </xf>
    <xf numFmtId="0" fontId="5" fillId="0" borderId="43" xfId="6" applyNumberFormat="1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44" xfId="6" applyNumberFormat="1" applyFont="1" applyBorder="1" applyAlignment="1">
      <alignment horizontal="center"/>
    </xf>
    <xf numFmtId="0" fontId="2" fillId="0" borderId="33" xfId="0" applyFont="1" applyBorder="1"/>
    <xf numFmtId="169" fontId="8" fillId="0" borderId="45" xfId="4" applyNumberFormat="1" applyFont="1" applyBorder="1"/>
    <xf numFmtId="169" fontId="8" fillId="0" borderId="31" xfId="4" applyNumberFormat="1" applyFont="1" applyBorder="1"/>
    <xf numFmtId="169" fontId="8" fillId="0" borderId="46" xfId="4" applyNumberFormat="1" applyFont="1" applyBorder="1"/>
    <xf numFmtId="169" fontId="8" fillId="0" borderId="47" xfId="4" applyNumberFormat="1" applyFont="1" applyBorder="1"/>
    <xf numFmtId="169" fontId="8" fillId="0" borderId="48" xfId="4" applyNumberFormat="1" applyFont="1" applyBorder="1"/>
    <xf numFmtId="169" fontId="8" fillId="0" borderId="49" xfId="4" applyNumberFormat="1" applyFont="1" applyBorder="1"/>
    <xf numFmtId="0" fontId="2" fillId="0" borderId="24" xfId="0" applyFont="1" applyBorder="1"/>
    <xf numFmtId="169" fontId="10" fillId="0" borderId="43" xfId="6" applyNumberFormat="1" applyFont="1" applyBorder="1"/>
    <xf numFmtId="169" fontId="10" fillId="0" borderId="44" xfId="6" applyNumberFormat="1" applyFont="1" applyBorder="1"/>
    <xf numFmtId="169" fontId="10" fillId="0" borderId="0" xfId="6" applyNumberFormat="1" applyFont="1" applyBorder="1"/>
    <xf numFmtId="0" fontId="9" fillId="0" borderId="1" xfId="0" applyFont="1" applyBorder="1" applyAlignment="1">
      <alignment horizontal="right"/>
    </xf>
    <xf numFmtId="169" fontId="10" fillId="0" borderId="50" xfId="4" applyNumberFormat="1" applyFont="1" applyBorder="1"/>
    <xf numFmtId="0" fontId="2" fillId="0" borderId="1" xfId="0" applyFont="1" applyBorder="1" applyAlignment="1">
      <alignment horizontal="center"/>
    </xf>
    <xf numFmtId="169" fontId="10" fillId="0" borderId="1" xfId="4" applyNumberFormat="1" applyFont="1" applyBorder="1"/>
    <xf numFmtId="169" fontId="10" fillId="0" borderId="51" xfId="6" applyNumberFormat="1" applyFont="1" applyBorder="1"/>
    <xf numFmtId="0" fontId="9" fillId="0" borderId="9" xfId="0" applyFont="1" applyBorder="1" applyAlignment="1">
      <alignment horizontal="right"/>
    </xf>
    <xf numFmtId="169" fontId="10" fillId="0" borderId="47" xfId="0" applyNumberFormat="1" applyFont="1" applyBorder="1"/>
    <xf numFmtId="169" fontId="10" fillId="0" borderId="49" xfId="6" applyNumberFormat="1" applyFont="1" applyBorder="1"/>
    <xf numFmtId="0" fontId="10" fillId="0" borderId="2" xfId="0" applyFont="1" applyBorder="1"/>
    <xf numFmtId="0" fontId="9" fillId="0" borderId="2" xfId="0" applyFont="1" applyBorder="1" applyAlignment="1">
      <alignment horizontal="right"/>
    </xf>
    <xf numFmtId="169" fontId="9" fillId="0" borderId="52" xfId="0" applyNumberFormat="1" applyFont="1" applyBorder="1"/>
    <xf numFmtId="169" fontId="10" fillId="0" borderId="52" xfId="6" applyNumberFormat="1" applyFont="1" applyBorder="1"/>
    <xf numFmtId="169" fontId="9" fillId="0" borderId="2" xfId="0" applyNumberFormat="1" applyFont="1" applyBorder="1"/>
    <xf numFmtId="169" fontId="10" fillId="0" borderId="53" xfId="6" applyNumberFormat="1" applyFont="1" applyBorder="1"/>
    <xf numFmtId="169" fontId="2" fillId="0" borderId="54" xfId="6" applyNumberFormat="1" applyFont="1" applyBorder="1"/>
    <xf numFmtId="0" fontId="20" fillId="0" borderId="1" xfId="0" applyFont="1" applyBorder="1" applyAlignment="1">
      <alignment horizontal="center"/>
    </xf>
    <xf numFmtId="169" fontId="10" fillId="0" borderId="51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169" fontId="10" fillId="0" borderId="53" xfId="0" applyNumberFormat="1" applyFont="1" applyBorder="1" applyAlignment="1">
      <alignment horizontal="center"/>
    </xf>
    <xf numFmtId="169" fontId="10" fillId="0" borderId="1" xfId="6" applyNumberFormat="1" applyFont="1" applyBorder="1" applyAlignment="1">
      <alignment horizontal="center"/>
    </xf>
    <xf numFmtId="169" fontId="10" fillId="0" borderId="51" xfId="6" applyNumberFormat="1" applyFont="1" applyBorder="1" applyAlignment="1">
      <alignment horizontal="center"/>
    </xf>
    <xf numFmtId="169" fontId="10" fillId="0" borderId="2" xfId="6" applyNumberFormat="1" applyFont="1" applyBorder="1" applyAlignment="1">
      <alignment horizontal="center"/>
    </xf>
    <xf numFmtId="169" fontId="10" fillId="0" borderId="53" xfId="6" applyNumberFormat="1" applyFont="1" applyBorder="1" applyAlignment="1">
      <alignment horizontal="center"/>
    </xf>
    <xf numFmtId="0" fontId="9" fillId="0" borderId="3" xfId="0" applyFont="1" applyBorder="1" applyAlignment="1">
      <alignment horizontal="right"/>
    </xf>
    <xf numFmtId="169" fontId="10" fillId="0" borderId="3" xfId="6" applyNumberFormat="1" applyFont="1" applyBorder="1" applyAlignment="1">
      <alignment horizontal="center"/>
    </xf>
    <xf numFmtId="169" fontId="10" fillId="0" borderId="44" xfId="6" applyNumberFormat="1" applyFont="1" applyBorder="1" applyAlignment="1">
      <alignment horizontal="center"/>
    </xf>
    <xf numFmtId="169" fontId="6" fillId="0" borderId="0" xfId="6" applyNumberFormat="1" applyFont="1" applyBorder="1" applyAlignment="1">
      <alignment horizontal="center"/>
    </xf>
    <xf numFmtId="169" fontId="10" fillId="0" borderId="0" xfId="6" applyNumberFormat="1" applyFont="1" applyBorder="1" applyAlignment="1">
      <alignment horizontal="center"/>
    </xf>
    <xf numFmtId="0" fontId="8" fillId="0" borderId="22" xfId="0" applyFont="1" applyBorder="1"/>
    <xf numFmtId="169" fontId="8" fillId="0" borderId="35" xfId="4" applyNumberFormat="1" applyFont="1" applyBorder="1"/>
    <xf numFmtId="169" fontId="8" fillId="0" borderId="34" xfId="4" applyNumberFormat="1" applyFont="1" applyBorder="1"/>
    <xf numFmtId="169" fontId="8" fillId="0" borderId="27" xfId="4" applyNumberFormat="1" applyFont="1" applyBorder="1"/>
    <xf numFmtId="0" fontId="8" fillId="0" borderId="22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2" fontId="2" fillId="0" borderId="41" xfId="0" applyNumberFormat="1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41" fontId="9" fillId="0" borderId="50" xfId="2" applyNumberFormat="1" applyFont="1" applyBorder="1"/>
    <xf numFmtId="191" fontId="9" fillId="0" borderId="50" xfId="2" applyNumberFormat="1" applyFont="1" applyBorder="1"/>
    <xf numFmtId="191" fontId="9" fillId="0" borderId="52" xfId="2" applyNumberFormat="1" applyFont="1" applyBorder="1"/>
    <xf numFmtId="191" fontId="9" fillId="0" borderId="53" xfId="2" applyNumberFormat="1" applyFont="1" applyBorder="1"/>
    <xf numFmtId="0" fontId="9" fillId="0" borderId="43" xfId="0" applyFont="1" applyBorder="1" applyAlignment="1">
      <alignment horizontal="left"/>
    </xf>
    <xf numFmtId="41" fontId="10" fillId="0" borderId="44" xfId="2" applyNumberFormat="1" applyFont="1" applyBorder="1" applyAlignment="1">
      <alignment horizontal="center"/>
    </xf>
    <xf numFmtId="41" fontId="9" fillId="0" borderId="45" xfId="2" applyNumberFormat="1" applyFont="1" applyBorder="1"/>
    <xf numFmtId="191" fontId="9" fillId="0" borderId="45" xfId="2" applyNumberFormat="1" applyFont="1" applyBorder="1"/>
    <xf numFmtId="41" fontId="9" fillId="0" borderId="43" xfId="0" applyNumberFormat="1" applyFont="1" applyBorder="1" applyAlignment="1">
      <alignment horizontal="left"/>
    </xf>
    <xf numFmtId="0" fontId="10" fillId="0" borderId="39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52" xfId="0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13" fillId="0" borderId="57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10" fillId="0" borderId="59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2" fontId="10" fillId="0" borderId="38" xfId="0" applyNumberFormat="1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41" fontId="9" fillId="4" borderId="50" xfId="2" applyNumberFormat="1" applyFont="1" applyFill="1" applyBorder="1"/>
    <xf numFmtId="10" fontId="9" fillId="4" borderId="50" xfId="2" applyNumberFormat="1" applyFont="1" applyFill="1" applyBorder="1"/>
    <xf numFmtId="10" fontId="9" fillId="4" borderId="51" xfId="2" applyNumberFormat="1" applyFont="1" applyFill="1" applyBorder="1"/>
    <xf numFmtId="41" fontId="9" fillId="4" borderId="47" xfId="2" applyNumberFormat="1" applyFont="1" applyFill="1" applyBorder="1"/>
    <xf numFmtId="10" fontId="9" fillId="4" borderId="47" xfId="2" applyNumberFormat="1" applyFont="1" applyFill="1" applyBorder="1"/>
    <xf numFmtId="10" fontId="9" fillId="4" borderId="49" xfId="2" applyNumberFormat="1" applyFont="1" applyFill="1" applyBorder="1"/>
    <xf numFmtId="41" fontId="9" fillId="4" borderId="52" xfId="2" applyNumberFormat="1" applyFont="1" applyFill="1" applyBorder="1"/>
    <xf numFmtId="10" fontId="9" fillId="4" borderId="52" xfId="2" applyNumberFormat="1" applyFont="1" applyFill="1" applyBorder="1"/>
    <xf numFmtId="10" fontId="9" fillId="4" borderId="53" xfId="2" applyNumberFormat="1" applyFont="1" applyFill="1" applyBorder="1"/>
    <xf numFmtId="41" fontId="10" fillId="4" borderId="43" xfId="2" applyNumberFormat="1" applyFont="1" applyFill="1" applyBorder="1"/>
    <xf numFmtId="10" fontId="10" fillId="4" borderId="43" xfId="2" applyNumberFormat="1" applyFont="1" applyFill="1" applyBorder="1"/>
    <xf numFmtId="10" fontId="10" fillId="4" borderId="44" xfId="2" applyNumberFormat="1" applyFont="1" applyFill="1" applyBorder="1"/>
    <xf numFmtId="41" fontId="9" fillId="4" borderId="45" xfId="2" applyNumberFormat="1" applyFont="1" applyFill="1" applyBorder="1"/>
    <xf numFmtId="41" fontId="9" fillId="4" borderId="36" xfId="2" applyNumberFormat="1" applyFont="1" applyFill="1" applyBorder="1"/>
    <xf numFmtId="10" fontId="9" fillId="4" borderId="36" xfId="2" applyNumberFormat="1" applyFont="1" applyFill="1" applyBorder="1"/>
    <xf numFmtId="10" fontId="9" fillId="4" borderId="37" xfId="2" applyNumberFormat="1" applyFont="1" applyFill="1" applyBorder="1"/>
    <xf numFmtId="209" fontId="10" fillId="4" borderId="43" xfId="2" applyNumberFormat="1" applyFont="1" applyFill="1" applyBorder="1"/>
    <xf numFmtId="41" fontId="9" fillId="4" borderId="43" xfId="2" applyNumberFormat="1" applyFont="1" applyFill="1" applyBorder="1"/>
    <xf numFmtId="10" fontId="9" fillId="4" borderId="43" xfId="2" applyNumberFormat="1" applyFont="1" applyFill="1" applyBorder="1"/>
    <xf numFmtId="10" fontId="9" fillId="4" borderId="44" xfId="2" applyNumberFormat="1" applyFont="1" applyFill="1" applyBorder="1"/>
    <xf numFmtId="209" fontId="10" fillId="4" borderId="44" xfId="2" applyNumberFormat="1" applyFont="1" applyFill="1" applyBorder="1"/>
    <xf numFmtId="41" fontId="10" fillId="4" borderId="52" xfId="2" applyNumberFormat="1" applyFont="1" applyFill="1" applyBorder="1"/>
    <xf numFmtId="10" fontId="10" fillId="4" borderId="52" xfId="2" applyNumberFormat="1" applyFont="1" applyFill="1" applyBorder="1"/>
    <xf numFmtId="10" fontId="10" fillId="4" borderId="53" xfId="2" applyNumberFormat="1" applyFont="1" applyFill="1" applyBorder="1"/>
    <xf numFmtId="10" fontId="10" fillId="4" borderId="50" xfId="2" applyNumberFormat="1" applyFont="1" applyFill="1" applyBorder="1"/>
    <xf numFmtId="10" fontId="10" fillId="4" borderId="51" xfId="2" applyNumberFormat="1" applyFont="1" applyFill="1" applyBorder="1"/>
    <xf numFmtId="0" fontId="5" fillId="0" borderId="38" xfId="0" applyFont="1" applyBorder="1" applyAlignment="1">
      <alignment horizontal="center"/>
    </xf>
    <xf numFmtId="0" fontId="5" fillId="4" borderId="52" xfId="0" applyFont="1" applyFill="1" applyBorder="1" applyAlignment="1">
      <alignment horizontal="left"/>
    </xf>
    <xf numFmtId="0" fontId="5" fillId="4" borderId="43" xfId="0" applyFont="1" applyFill="1" applyBorder="1" applyAlignment="1">
      <alignment horizontal="left"/>
    </xf>
    <xf numFmtId="0" fontId="10" fillId="4" borderId="52" xfId="0" applyFont="1" applyFill="1" applyBorder="1" applyAlignment="1">
      <alignment horizontal="center"/>
    </xf>
    <xf numFmtId="2" fontId="6" fillId="0" borderId="38" xfId="0" applyNumberFormat="1" applyFont="1" applyBorder="1" applyAlignment="1">
      <alignment horizontal="center"/>
    </xf>
    <xf numFmtId="2" fontId="6" fillId="0" borderId="39" xfId="0" applyNumberFormat="1" applyFont="1" applyBorder="1" applyAlignment="1">
      <alignment horizontal="center"/>
    </xf>
    <xf numFmtId="41" fontId="10" fillId="4" borderId="38" xfId="2" applyNumberFormat="1" applyFont="1" applyFill="1" applyBorder="1"/>
    <xf numFmtId="0" fontId="2" fillId="0" borderId="38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9" fillId="0" borderId="59" xfId="0" applyFont="1" applyBorder="1" applyAlignment="1">
      <alignment horizontal="center"/>
    </xf>
    <xf numFmtId="0" fontId="10" fillId="4" borderId="60" xfId="0" applyFont="1" applyFill="1" applyBorder="1" applyAlignment="1">
      <alignment horizontal="center"/>
    </xf>
    <xf numFmtId="0" fontId="5" fillId="4" borderId="50" xfId="0" applyFont="1" applyFill="1" applyBorder="1" applyAlignment="1">
      <alignment horizontal="center"/>
    </xf>
    <xf numFmtId="41" fontId="10" fillId="4" borderId="50" xfId="2" applyNumberFormat="1" applyFont="1" applyFill="1" applyBorder="1"/>
    <xf numFmtId="41" fontId="10" fillId="4" borderId="47" xfId="2" applyNumberFormat="1" applyFont="1" applyFill="1" applyBorder="1"/>
    <xf numFmtId="41" fontId="9" fillId="4" borderId="61" xfId="2" applyNumberFormat="1" applyFont="1" applyFill="1" applyBorder="1"/>
    <xf numFmtId="41" fontId="9" fillId="4" borderId="62" xfId="2" applyNumberFormat="1" applyFont="1" applyFill="1" applyBorder="1"/>
    <xf numFmtId="41" fontId="9" fillId="4" borderId="63" xfId="2" applyNumberFormat="1" applyFont="1" applyFill="1" applyBorder="1"/>
    <xf numFmtId="41" fontId="10" fillId="4" borderId="64" xfId="2" applyNumberFormat="1" applyFont="1" applyFill="1" applyBorder="1"/>
    <xf numFmtId="41" fontId="10" fillId="4" borderId="63" xfId="2" applyNumberFormat="1" applyFont="1" applyFill="1" applyBorder="1"/>
    <xf numFmtId="41" fontId="10" fillId="4" borderId="61" xfId="2" applyNumberFormat="1" applyFont="1" applyFill="1" applyBorder="1"/>
    <xf numFmtId="41" fontId="10" fillId="4" borderId="62" xfId="2" applyNumberFormat="1" applyFont="1" applyFill="1" applyBorder="1"/>
    <xf numFmtId="41" fontId="10" fillId="4" borderId="65" xfId="2" applyNumberFormat="1" applyFont="1" applyFill="1" applyBorder="1"/>
    <xf numFmtId="0" fontId="9" fillId="4" borderId="50" xfId="0" applyFont="1" applyFill="1" applyBorder="1" applyAlignment="1">
      <alignment horizontal="center"/>
    </xf>
    <xf numFmtId="0" fontId="9" fillId="4" borderId="47" xfId="0" applyFont="1" applyFill="1" applyBorder="1" applyAlignment="1">
      <alignment horizontal="center"/>
    </xf>
    <xf numFmtId="2" fontId="6" fillId="0" borderId="66" xfId="0" applyNumberFormat="1" applyFont="1" applyBorder="1" applyAlignment="1">
      <alignment horizontal="center"/>
    </xf>
    <xf numFmtId="10" fontId="10" fillId="4" borderId="67" xfId="2" applyNumberFormat="1" applyFont="1" applyFill="1" applyBorder="1"/>
    <xf numFmtId="10" fontId="9" fillId="4" borderId="67" xfId="2" applyNumberFormat="1" applyFont="1" applyFill="1" applyBorder="1"/>
    <xf numFmtId="10" fontId="9" fillId="4" borderId="48" xfId="2" applyNumberFormat="1" applyFont="1" applyFill="1" applyBorder="1"/>
    <xf numFmtId="0" fontId="5" fillId="4" borderId="59" xfId="0" applyFont="1" applyFill="1" applyBorder="1" applyAlignment="1">
      <alignment horizontal="center"/>
    </xf>
    <xf numFmtId="0" fontId="9" fillId="4" borderId="60" xfId="0" applyFont="1" applyFill="1" applyBorder="1" applyAlignment="1">
      <alignment horizontal="center"/>
    </xf>
    <xf numFmtId="0" fontId="9" fillId="4" borderId="68" xfId="0" applyFont="1" applyFill="1" applyBorder="1" applyAlignment="1">
      <alignment horizontal="center"/>
    </xf>
    <xf numFmtId="0" fontId="9" fillId="4" borderId="58" xfId="0" applyFont="1" applyFill="1" applyBorder="1" applyAlignment="1">
      <alignment horizontal="center"/>
    </xf>
    <xf numFmtId="0" fontId="10" fillId="4" borderId="59" xfId="0" applyFont="1" applyFill="1" applyBorder="1" applyAlignment="1">
      <alignment horizontal="center"/>
    </xf>
    <xf numFmtId="0" fontId="10" fillId="4" borderId="68" xfId="0" applyFont="1" applyFill="1" applyBorder="1" applyAlignment="1">
      <alignment horizontal="center"/>
    </xf>
    <xf numFmtId="0" fontId="10" fillId="4" borderId="58" xfId="0" applyFont="1" applyFill="1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10" fillId="0" borderId="55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8" fillId="4" borderId="60" xfId="0" applyFont="1" applyFill="1" applyBorder="1" applyAlignment="1">
      <alignment horizontal="center"/>
    </xf>
    <xf numFmtId="0" fontId="8" fillId="4" borderId="68" xfId="0" applyFont="1" applyFill="1" applyBorder="1" applyAlignment="1">
      <alignment horizontal="center"/>
    </xf>
    <xf numFmtId="191" fontId="10" fillId="0" borderId="43" xfId="2" applyNumberFormat="1" applyFont="1" applyBorder="1" applyAlignment="1">
      <alignment horizontal="center"/>
    </xf>
    <xf numFmtId="191" fontId="10" fillId="0" borderId="43" xfId="2" applyNumberFormat="1" applyFont="1" applyBorder="1"/>
    <xf numFmtId="41" fontId="9" fillId="0" borderId="52" xfId="2" applyNumberFormat="1" applyFont="1" applyBorder="1"/>
    <xf numFmtId="41" fontId="10" fillId="0" borderId="44" xfId="0" applyNumberFormat="1" applyFont="1" applyBorder="1" applyAlignment="1">
      <alignment horizontal="left"/>
    </xf>
    <xf numFmtId="0" fontId="2" fillId="0" borderId="3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69" xfId="0" applyFont="1" applyBorder="1" applyAlignment="1">
      <alignment horizontal="center"/>
    </xf>
    <xf numFmtId="0" fontId="8" fillId="5" borderId="9" xfId="0" applyFont="1" applyFill="1" applyBorder="1"/>
    <xf numFmtId="0" fontId="13" fillId="0" borderId="40" xfId="0" applyFont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8" fillId="4" borderId="4" xfId="0" applyFont="1" applyFill="1" applyBorder="1" applyAlignment="1">
      <alignment horizontal="left"/>
    </xf>
    <xf numFmtId="10" fontId="9" fillId="4" borderId="45" xfId="2" applyNumberFormat="1" applyFont="1" applyFill="1" applyBorder="1"/>
    <xf numFmtId="10" fontId="9" fillId="4" borderId="46" xfId="2" applyNumberFormat="1" applyFont="1" applyFill="1" applyBorder="1"/>
    <xf numFmtId="0" fontId="8" fillId="0" borderId="10" xfId="0" applyFont="1" applyBorder="1"/>
    <xf numFmtId="0" fontId="32" fillId="0" borderId="0" xfId="0" applyFont="1" applyBorder="1" applyAlignment="1">
      <alignment horizontal="justify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4" xfId="0" applyFont="1" applyBorder="1" applyAlignment="1">
      <alignment horizontal="center"/>
    </xf>
    <xf numFmtId="41" fontId="9" fillId="0" borderId="53" xfId="2" applyNumberFormat="1" applyFont="1" applyBorder="1"/>
    <xf numFmtId="191" fontId="9" fillId="0" borderId="43" xfId="0" applyNumberFormat="1" applyFont="1" applyBorder="1" applyAlignment="1">
      <alignment horizontal="left"/>
    </xf>
    <xf numFmtId="0" fontId="6" fillId="0" borderId="39" xfId="0" applyFont="1" applyBorder="1" applyAlignment="1">
      <alignment horizontal="center"/>
    </xf>
    <xf numFmtId="0" fontId="37" fillId="0" borderId="0" xfId="0" applyFont="1" applyBorder="1"/>
    <xf numFmtId="0" fontId="31" fillId="0" borderId="4" xfId="0" applyFont="1" applyBorder="1"/>
    <xf numFmtId="0" fontId="19" fillId="0" borderId="22" xfId="0" applyFont="1" applyBorder="1"/>
    <xf numFmtId="0" fontId="3" fillId="0" borderId="22" xfId="0" applyFont="1" applyBorder="1"/>
    <xf numFmtId="0" fontId="4" fillId="0" borderId="22" xfId="0" applyFont="1" applyBorder="1"/>
    <xf numFmtId="0" fontId="17" fillId="0" borderId="0" xfId="0" applyFont="1" applyBorder="1"/>
    <xf numFmtId="0" fontId="0" fillId="0" borderId="0" xfId="0" applyFont="1"/>
    <xf numFmtId="0" fontId="15" fillId="0" borderId="3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2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41" fontId="10" fillId="4" borderId="59" xfId="2" applyNumberFormat="1" applyFont="1" applyFill="1" applyBorder="1" applyAlignment="1">
      <alignment horizontal="center"/>
    </xf>
    <xf numFmtId="41" fontId="6" fillId="4" borderId="3" xfId="2" applyNumberFormat="1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/>
    </xf>
    <xf numFmtId="0" fontId="6" fillId="4" borderId="43" xfId="0" applyFont="1" applyFill="1" applyBorder="1" applyAlignment="1">
      <alignment horizontal="center"/>
    </xf>
    <xf numFmtId="41" fontId="6" fillId="4" borderId="43" xfId="2" applyNumberFormat="1" applyFont="1" applyFill="1" applyBorder="1"/>
    <xf numFmtId="41" fontId="6" fillId="4" borderId="44" xfId="2" applyNumberFormat="1" applyFont="1" applyFill="1" applyBorder="1"/>
    <xf numFmtId="0" fontId="15" fillId="4" borderId="3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29" xfId="0" applyFont="1" applyFill="1" applyBorder="1" applyAlignment="1">
      <alignment horizontal="center"/>
    </xf>
    <xf numFmtId="41" fontId="6" fillId="4" borderId="59" xfId="2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right"/>
    </xf>
    <xf numFmtId="0" fontId="8" fillId="4" borderId="3" xfId="0" applyFont="1" applyFill="1" applyBorder="1" applyAlignment="1">
      <alignment horizontal="right"/>
    </xf>
    <xf numFmtId="0" fontId="2" fillId="4" borderId="43" xfId="0" applyFont="1" applyFill="1" applyBorder="1" applyAlignment="1">
      <alignment horizontal="right"/>
    </xf>
    <xf numFmtId="41" fontId="6" fillId="4" borderId="43" xfId="0" applyNumberFormat="1" applyFont="1" applyFill="1" applyBorder="1"/>
    <xf numFmtId="41" fontId="6" fillId="4" borderId="44" xfId="0" applyNumberFormat="1" applyFont="1" applyFill="1" applyBorder="1"/>
    <xf numFmtId="0" fontId="10" fillId="4" borderId="59" xfId="1" applyNumberFormat="1" applyFont="1" applyFill="1" applyBorder="1" applyAlignment="1">
      <alignment horizontal="center"/>
    </xf>
    <xf numFmtId="0" fontId="6" fillId="4" borderId="3" xfId="1" applyNumberFormat="1" applyFont="1" applyFill="1" applyBorder="1" applyAlignment="1">
      <alignment horizontal="center"/>
    </xf>
    <xf numFmtId="0" fontId="6" fillId="5" borderId="3" xfId="0" applyFont="1" applyFill="1" applyBorder="1"/>
    <xf numFmtId="41" fontId="6" fillId="4" borderId="43" xfId="2" applyNumberFormat="1" applyFont="1" applyFill="1" applyBorder="1" applyAlignment="1">
      <alignment horizontal="center"/>
    </xf>
    <xf numFmtId="41" fontId="6" fillId="4" borderId="44" xfId="2" applyNumberFormat="1" applyFont="1" applyFill="1" applyBorder="1" applyAlignment="1">
      <alignment horizontal="center"/>
    </xf>
    <xf numFmtId="0" fontId="12" fillId="4" borderId="57" xfId="1" applyNumberFormat="1" applyFont="1" applyFill="1" applyBorder="1" applyAlignment="1">
      <alignment horizontal="center"/>
    </xf>
    <xf numFmtId="0" fontId="6" fillId="4" borderId="8" xfId="1" applyNumberFormat="1" applyFont="1" applyFill="1" applyBorder="1" applyAlignment="1">
      <alignment horizontal="center"/>
    </xf>
    <xf numFmtId="0" fontId="6" fillId="4" borderId="8" xfId="0" applyFont="1" applyFill="1" applyBorder="1"/>
    <xf numFmtId="0" fontId="12" fillId="4" borderId="3" xfId="0" applyFont="1" applyFill="1" applyBorder="1"/>
    <xf numFmtId="0" fontId="5" fillId="4" borderId="3" xfId="0" applyFont="1" applyFill="1" applyBorder="1"/>
    <xf numFmtId="0" fontId="10" fillId="5" borderId="60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6" fillId="5" borderId="1" xfId="0" applyFont="1" applyFill="1" applyBorder="1"/>
    <xf numFmtId="41" fontId="8" fillId="4" borderId="1" xfId="2" applyFont="1" applyFill="1" applyBorder="1"/>
    <xf numFmtId="0" fontId="2" fillId="4" borderId="50" xfId="0" applyFont="1" applyFill="1" applyBorder="1" applyAlignment="1">
      <alignment horizontal="center"/>
    </xf>
    <xf numFmtId="41" fontId="2" fillId="4" borderId="50" xfId="2" applyNumberFormat="1" applyFont="1" applyFill="1" applyBorder="1"/>
    <xf numFmtId="0" fontId="12" fillId="4" borderId="59" xfId="1" applyNumberFormat="1" applyFont="1" applyFill="1" applyBorder="1" applyAlignment="1">
      <alignment horizontal="center"/>
    </xf>
    <xf numFmtId="0" fontId="6" fillId="4" borderId="3" xfId="0" applyFont="1" applyFill="1" applyBorder="1"/>
    <xf numFmtId="0" fontId="10" fillId="5" borderId="6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2" fillId="5" borderId="2" xfId="0" applyFont="1" applyFill="1" applyBorder="1"/>
    <xf numFmtId="0" fontId="6" fillId="5" borderId="2" xfId="0" applyFont="1" applyFill="1" applyBorder="1"/>
    <xf numFmtId="41" fontId="8" fillId="4" borderId="2" xfId="2" applyFont="1" applyFill="1" applyBorder="1"/>
    <xf numFmtId="0" fontId="2" fillId="4" borderId="52" xfId="0" applyFont="1" applyFill="1" applyBorder="1" applyAlignment="1">
      <alignment horizontal="center"/>
    </xf>
    <xf numFmtId="41" fontId="2" fillId="4" borderId="52" xfId="2" applyNumberFormat="1" applyFont="1" applyFill="1" applyBorder="1"/>
    <xf numFmtId="41" fontId="2" fillId="4" borderId="53" xfId="2" applyNumberFormat="1" applyFont="1" applyFill="1" applyBorder="1"/>
    <xf numFmtId="0" fontId="12" fillId="5" borderId="6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right"/>
    </xf>
    <xf numFmtId="0" fontId="13" fillId="4" borderId="1" xfId="0" applyFont="1" applyFill="1" applyBorder="1" applyAlignment="1">
      <alignment horizontal="left"/>
    </xf>
    <xf numFmtId="0" fontId="2" fillId="4" borderId="50" xfId="0" applyFont="1" applyFill="1" applyBorder="1" applyAlignment="1">
      <alignment horizontal="right"/>
    </xf>
    <xf numFmtId="41" fontId="2" fillId="4" borderId="50" xfId="0" applyNumberFormat="1" applyFont="1" applyFill="1" applyBorder="1"/>
    <xf numFmtId="41" fontId="2" fillId="4" borderId="51" xfId="0" applyNumberFormat="1" applyFont="1" applyFill="1" applyBorder="1"/>
    <xf numFmtId="0" fontId="2" fillId="5" borderId="3" xfId="0" applyFont="1" applyFill="1" applyBorder="1"/>
    <xf numFmtId="41" fontId="8" fillId="4" borderId="3" xfId="2" applyFont="1" applyFill="1" applyBorder="1"/>
    <xf numFmtId="41" fontId="2" fillId="4" borderId="43" xfId="0" applyNumberFormat="1" applyFont="1" applyFill="1" applyBorder="1"/>
    <xf numFmtId="41" fontId="2" fillId="4" borderId="44" xfId="0" applyNumberFormat="1" applyFont="1" applyFill="1" applyBorder="1"/>
    <xf numFmtId="0" fontId="12" fillId="5" borderId="6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right"/>
    </xf>
    <xf numFmtId="0" fontId="2" fillId="4" borderId="9" xfId="0" applyFont="1" applyFill="1" applyBorder="1"/>
    <xf numFmtId="0" fontId="13" fillId="4" borderId="9" xfId="0" applyFont="1" applyFill="1" applyBorder="1"/>
    <xf numFmtId="0" fontId="8" fillId="4" borderId="9" xfId="0" applyFont="1" applyFill="1" applyBorder="1"/>
    <xf numFmtId="0" fontId="2" fillId="4" borderId="47" xfId="0" applyFont="1" applyFill="1" applyBorder="1" applyAlignment="1">
      <alignment horizontal="right"/>
    </xf>
    <xf numFmtId="41" fontId="2" fillId="4" borderId="47" xfId="0" applyNumberFormat="1" applyFont="1" applyFill="1" applyBorder="1"/>
    <xf numFmtId="41" fontId="2" fillId="4" borderId="49" xfId="0" applyNumberFormat="1" applyFont="1" applyFill="1" applyBorder="1"/>
    <xf numFmtId="0" fontId="10" fillId="4" borderId="60" xfId="1" applyNumberFormat="1" applyFont="1" applyFill="1" applyBorder="1" applyAlignment="1">
      <alignment horizontal="center"/>
    </xf>
    <xf numFmtId="0" fontId="2" fillId="4" borderId="1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41" fontId="6" fillId="4" borderId="50" xfId="2" applyNumberFormat="1" applyFont="1" applyFill="1" applyBorder="1" applyAlignment="1">
      <alignment horizontal="center"/>
    </xf>
    <xf numFmtId="41" fontId="6" fillId="4" borderId="51" xfId="2" applyNumberFormat="1" applyFont="1" applyFill="1" applyBorder="1" applyAlignment="1">
      <alignment horizontal="center"/>
    </xf>
    <xf numFmtId="0" fontId="12" fillId="5" borderId="58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right"/>
    </xf>
    <xf numFmtId="0" fontId="6" fillId="5" borderId="2" xfId="0" applyFont="1" applyFill="1" applyBorder="1" applyAlignment="1">
      <alignment horizontal="center"/>
    </xf>
    <xf numFmtId="0" fontId="2" fillId="4" borderId="2" xfId="0" applyFont="1" applyFill="1" applyBorder="1"/>
    <xf numFmtId="0" fontId="12" fillId="4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right"/>
    </xf>
    <xf numFmtId="0" fontId="8" fillId="4" borderId="2" xfId="0" applyFont="1" applyFill="1" applyBorder="1" applyAlignment="1">
      <alignment horizontal="right"/>
    </xf>
    <xf numFmtId="0" fontId="2" fillId="4" borderId="52" xfId="0" applyFont="1" applyFill="1" applyBorder="1" applyAlignment="1">
      <alignment horizontal="right"/>
    </xf>
    <xf numFmtId="41" fontId="6" fillId="4" borderId="52" xfId="0" applyNumberFormat="1" applyFont="1" applyFill="1" applyBorder="1" applyAlignment="1">
      <alignment horizontal="center"/>
    </xf>
    <xf numFmtId="41" fontId="6" fillId="4" borderId="53" xfId="0" applyNumberFormat="1" applyFont="1" applyFill="1" applyBorder="1" applyAlignment="1">
      <alignment horizontal="center"/>
    </xf>
    <xf numFmtId="0" fontId="10" fillId="4" borderId="58" xfId="1" applyNumberFormat="1" applyFont="1" applyFill="1" applyBorder="1" applyAlignment="1">
      <alignment horizontal="center"/>
    </xf>
    <xf numFmtId="0" fontId="2" fillId="4" borderId="2" xfId="1" applyNumberFormat="1" applyFont="1" applyFill="1" applyBorder="1" applyAlignment="1">
      <alignment horizontal="center"/>
    </xf>
    <xf numFmtId="41" fontId="2" fillId="4" borderId="52" xfId="2" applyNumberFormat="1" applyFont="1" applyFill="1" applyBorder="1" applyAlignment="1">
      <alignment horizontal="center"/>
    </xf>
    <xf numFmtId="41" fontId="2" fillId="4" borderId="53" xfId="2" applyNumberFormat="1" applyFont="1" applyFill="1" applyBorder="1" applyAlignment="1">
      <alignment horizontal="center"/>
    </xf>
    <xf numFmtId="0" fontId="12" fillId="5" borderId="56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10" xfId="0" applyFont="1" applyFill="1" applyBorder="1"/>
    <xf numFmtId="0" fontId="13" fillId="4" borderId="10" xfId="0" applyFont="1" applyFill="1" applyBorder="1"/>
    <xf numFmtId="0" fontId="12" fillId="4" borderId="10" xfId="0" applyFont="1" applyFill="1" applyBorder="1"/>
    <xf numFmtId="0" fontId="5" fillId="4" borderId="10" xfId="0" applyFont="1" applyFill="1" applyBorder="1"/>
    <xf numFmtId="0" fontId="2" fillId="4" borderId="40" xfId="0" applyFont="1" applyFill="1" applyBorder="1" applyAlignment="1">
      <alignment horizontal="right"/>
    </xf>
    <xf numFmtId="41" fontId="6" fillId="4" borderId="40" xfId="0" applyNumberFormat="1" applyFont="1" applyFill="1" applyBorder="1"/>
    <xf numFmtId="41" fontId="6" fillId="4" borderId="69" xfId="0" applyNumberFormat="1" applyFont="1" applyFill="1" applyBorder="1"/>
    <xf numFmtId="0" fontId="6" fillId="5" borderId="3" xfId="0" applyFont="1" applyFill="1" applyBorder="1" applyAlignment="1">
      <alignment horizontal="right"/>
    </xf>
    <xf numFmtId="0" fontId="2" fillId="4" borderId="43" xfId="0" applyFont="1" applyFill="1" applyBorder="1" applyAlignment="1">
      <alignment horizontal="center"/>
    </xf>
    <xf numFmtId="41" fontId="2" fillId="4" borderId="43" xfId="2" applyNumberFormat="1" applyFont="1" applyFill="1" applyBorder="1" applyAlignment="1">
      <alignment horizontal="center"/>
    </xf>
    <xf numFmtId="41" fontId="2" fillId="4" borderId="44" xfId="2" applyNumberFormat="1" applyFont="1" applyFill="1" applyBorder="1" applyAlignment="1">
      <alignment horizontal="center"/>
    </xf>
    <xf numFmtId="0" fontId="6" fillId="4" borderId="43" xfId="0" applyFont="1" applyFill="1" applyBorder="1" applyAlignment="1">
      <alignment horizontal="right"/>
    </xf>
    <xf numFmtId="0" fontId="12" fillId="4" borderId="70" xfId="1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right"/>
    </xf>
    <xf numFmtId="0" fontId="6" fillId="5" borderId="4" xfId="0" applyFont="1" applyFill="1" applyBorder="1" applyAlignment="1">
      <alignment horizontal="center"/>
    </xf>
    <xf numFmtId="0" fontId="2" fillId="4" borderId="4" xfId="0" applyFont="1" applyFill="1" applyBorder="1"/>
    <xf numFmtId="0" fontId="13" fillId="4" borderId="4" xfId="0" applyFont="1" applyFill="1" applyBorder="1"/>
    <xf numFmtId="0" fontId="8" fillId="4" borderId="4" xfId="0" applyFont="1" applyFill="1" applyBorder="1"/>
    <xf numFmtId="0" fontId="2" fillId="4" borderId="45" xfId="0" applyFont="1" applyFill="1" applyBorder="1" applyAlignment="1">
      <alignment horizontal="right"/>
    </xf>
    <xf numFmtId="41" fontId="2" fillId="4" borderId="45" xfId="0" applyNumberFormat="1" applyFont="1" applyFill="1" applyBorder="1"/>
    <xf numFmtId="41" fontId="2" fillId="4" borderId="46" xfId="0" applyNumberFormat="1" applyFont="1" applyFill="1" applyBorder="1"/>
    <xf numFmtId="0" fontId="10" fillId="5" borderId="7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41" fontId="8" fillId="4" borderId="4" xfId="2" applyFont="1" applyFill="1" applyBorder="1"/>
    <xf numFmtId="0" fontId="2" fillId="4" borderId="45" xfId="0" applyFont="1" applyFill="1" applyBorder="1" applyAlignment="1">
      <alignment horizontal="center"/>
    </xf>
    <xf numFmtId="41" fontId="2" fillId="4" borderId="47" xfId="2" applyNumberFormat="1" applyFont="1" applyFill="1" applyBorder="1" applyAlignment="1">
      <alignment horizontal="center"/>
    </xf>
    <xf numFmtId="41" fontId="2" fillId="4" borderId="46" xfId="2" applyNumberFormat="1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9" xfId="0" applyFont="1" applyFill="1" applyBorder="1"/>
    <xf numFmtId="41" fontId="8" fillId="4" borderId="9" xfId="2" applyFont="1" applyFill="1" applyBorder="1"/>
    <xf numFmtId="41" fontId="2" fillId="4" borderId="49" xfId="2" applyNumberFormat="1" applyFont="1" applyFill="1" applyBorder="1" applyAlignment="1">
      <alignment horizontal="center"/>
    </xf>
    <xf numFmtId="0" fontId="10" fillId="5" borderId="71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right"/>
    </xf>
    <xf numFmtId="0" fontId="2" fillId="5" borderId="22" xfId="0" applyFont="1" applyFill="1" applyBorder="1" applyAlignment="1">
      <alignment horizontal="center"/>
    </xf>
    <xf numFmtId="0" fontId="2" fillId="5" borderId="22" xfId="0" applyFont="1" applyFill="1" applyBorder="1"/>
    <xf numFmtId="41" fontId="2" fillId="4" borderId="52" xfId="0" applyNumberFormat="1" applyFont="1" applyFill="1" applyBorder="1"/>
    <xf numFmtId="41" fontId="2" fillId="4" borderId="53" xfId="0" applyNumberFormat="1" applyFont="1" applyFill="1" applyBorder="1"/>
    <xf numFmtId="0" fontId="12" fillId="5" borderId="71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2" fillId="4" borderId="22" xfId="0" applyFont="1" applyFill="1" applyBorder="1"/>
    <xf numFmtId="0" fontId="13" fillId="4" borderId="22" xfId="0" applyFont="1" applyFill="1" applyBorder="1"/>
    <xf numFmtId="0" fontId="8" fillId="4" borderId="22" xfId="0" applyFont="1" applyFill="1" applyBorder="1"/>
    <xf numFmtId="0" fontId="2" fillId="4" borderId="34" xfId="0" applyFont="1" applyFill="1" applyBorder="1" applyAlignment="1">
      <alignment horizontal="right"/>
    </xf>
    <xf numFmtId="0" fontId="10" fillId="5" borderId="59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12" fillId="5" borderId="59" xfId="0" applyFont="1" applyFill="1" applyBorder="1" applyAlignment="1">
      <alignment horizontal="center"/>
    </xf>
    <xf numFmtId="0" fontId="2" fillId="4" borderId="3" xfId="0" applyFont="1" applyFill="1" applyBorder="1"/>
    <xf numFmtId="0" fontId="2" fillId="4" borderId="30" xfId="0" applyFont="1" applyFill="1" applyBorder="1"/>
    <xf numFmtId="0" fontId="2" fillId="4" borderId="0" xfId="0" applyFont="1" applyFill="1" applyBorder="1"/>
    <xf numFmtId="0" fontId="2" fillId="4" borderId="29" xfId="0" applyFont="1" applyFill="1" applyBorder="1"/>
    <xf numFmtId="0" fontId="13" fillId="4" borderId="2" xfId="0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41" fontId="6" fillId="4" borderId="3" xfId="2" applyNumberFormat="1" applyFont="1" applyFill="1" applyBorder="1" applyAlignment="1"/>
    <xf numFmtId="41" fontId="2" fillId="4" borderId="43" xfId="0" applyNumberFormat="1" applyFont="1" applyFill="1" applyBorder="1" applyAlignment="1">
      <alignment horizontal="center"/>
    </xf>
    <xf numFmtId="41" fontId="2" fillId="4" borderId="44" xfId="0" applyNumberFormat="1" applyFont="1" applyFill="1" applyBorder="1" applyAlignment="1">
      <alignment horizontal="center"/>
    </xf>
    <xf numFmtId="0" fontId="6" fillId="4" borderId="72" xfId="0" applyFont="1" applyFill="1" applyBorder="1"/>
    <xf numFmtId="0" fontId="5" fillId="4" borderId="72" xfId="0" applyFont="1" applyFill="1" applyBorder="1"/>
    <xf numFmtId="0" fontId="6" fillId="4" borderId="73" xfId="0" applyFont="1" applyFill="1" applyBorder="1" applyAlignment="1">
      <alignment horizontal="right"/>
    </xf>
    <xf numFmtId="41" fontId="6" fillId="4" borderId="73" xfId="0" applyNumberFormat="1" applyFont="1" applyFill="1" applyBorder="1" applyAlignment="1">
      <alignment horizontal="center"/>
    </xf>
    <xf numFmtId="41" fontId="6" fillId="4" borderId="74" xfId="0" applyNumberFormat="1" applyFont="1" applyFill="1" applyBorder="1" applyAlignment="1">
      <alignment horizontal="center"/>
    </xf>
    <xf numFmtId="41" fontId="8" fillId="4" borderId="22" xfId="2" applyFont="1" applyFill="1" applyBorder="1"/>
    <xf numFmtId="41" fontId="12" fillId="4" borderId="60" xfId="2" applyNumberFormat="1" applyFont="1" applyFill="1" applyBorder="1" applyAlignment="1">
      <alignment horizontal="center"/>
    </xf>
    <xf numFmtId="41" fontId="6" fillId="4" borderId="1" xfId="2" applyNumberFormat="1" applyFont="1" applyFill="1" applyBorder="1" applyAlignment="1"/>
    <xf numFmtId="0" fontId="2" fillId="4" borderId="1" xfId="0" applyFont="1" applyFill="1" applyBorder="1"/>
    <xf numFmtId="0" fontId="8" fillId="4" borderId="1" xfId="0" applyFont="1" applyFill="1" applyBorder="1" applyAlignment="1">
      <alignment horizontal="center"/>
    </xf>
    <xf numFmtId="41" fontId="2" fillId="4" borderId="50" xfId="0" applyNumberFormat="1" applyFont="1" applyFill="1" applyBorder="1" applyAlignment="1">
      <alignment horizontal="center"/>
    </xf>
    <xf numFmtId="41" fontId="2" fillId="4" borderId="51" xfId="0" applyNumberFormat="1" applyFont="1" applyFill="1" applyBorder="1" applyAlignment="1">
      <alignment horizontal="center"/>
    </xf>
    <xf numFmtId="41" fontId="5" fillId="4" borderId="3" xfId="2" applyFont="1" applyFill="1" applyBorder="1"/>
    <xf numFmtId="0" fontId="12" fillId="4" borderId="58" xfId="1" applyNumberFormat="1" applyFont="1" applyFill="1" applyBorder="1" applyAlignment="1">
      <alignment horizontal="center"/>
    </xf>
    <xf numFmtId="0" fontId="6" fillId="4" borderId="2" xfId="1" applyNumberFormat="1" applyFont="1" applyFill="1" applyBorder="1" applyAlignment="1">
      <alignment horizontal="center"/>
    </xf>
    <xf numFmtId="0" fontId="13" fillId="4" borderId="2" xfId="0" applyFont="1" applyFill="1" applyBorder="1" applyAlignment="1">
      <alignment horizontal="left"/>
    </xf>
    <xf numFmtId="41" fontId="2" fillId="4" borderId="52" xfId="0" applyNumberFormat="1" applyFont="1" applyFill="1" applyBorder="1" applyAlignment="1">
      <alignment horizontal="center"/>
    </xf>
    <xf numFmtId="41" fontId="2" fillId="4" borderId="53" xfId="0" applyNumberFormat="1" applyFont="1" applyFill="1" applyBorder="1" applyAlignment="1">
      <alignment horizontal="center"/>
    </xf>
    <xf numFmtId="0" fontId="13" fillId="4" borderId="3" xfId="0" applyFont="1" applyFill="1" applyBorder="1"/>
    <xf numFmtId="0" fontId="8" fillId="5" borderId="3" xfId="0" applyFont="1" applyFill="1" applyBorder="1"/>
    <xf numFmtId="41" fontId="6" fillId="4" borderId="43" xfId="0" applyNumberFormat="1" applyFont="1" applyFill="1" applyBorder="1" applyAlignment="1">
      <alignment horizontal="center"/>
    </xf>
    <xf numFmtId="41" fontId="6" fillId="4" borderId="44" xfId="0" applyNumberFormat="1" applyFont="1" applyFill="1" applyBorder="1" applyAlignment="1">
      <alignment horizontal="center"/>
    </xf>
    <xf numFmtId="41" fontId="6" fillId="4" borderId="43" xfId="0" applyNumberFormat="1" applyFont="1" applyFill="1" applyBorder="1" applyAlignment="1">
      <alignment horizontal="right"/>
    </xf>
    <xf numFmtId="41" fontId="6" fillId="4" borderId="44" xfId="0" applyNumberFormat="1" applyFont="1" applyFill="1" applyBorder="1" applyAlignment="1">
      <alignment horizontal="right"/>
    </xf>
    <xf numFmtId="0" fontId="12" fillId="4" borderId="60" xfId="1" applyNumberFormat="1" applyFont="1" applyFill="1" applyBorder="1" applyAlignment="1">
      <alignment horizontal="center"/>
    </xf>
    <xf numFmtId="0" fontId="6" fillId="4" borderId="1" xfId="1" applyNumberFormat="1" applyFont="1" applyFill="1" applyBorder="1" applyAlignment="1">
      <alignment horizontal="center"/>
    </xf>
    <xf numFmtId="0" fontId="13" fillId="4" borderId="1" xfId="0" applyFont="1" applyFill="1" applyBorder="1"/>
    <xf numFmtId="0" fontId="12" fillId="4" borderId="68" xfId="1" applyNumberFormat="1" applyFont="1" applyFill="1" applyBorder="1" applyAlignment="1">
      <alignment horizontal="center"/>
    </xf>
    <xf numFmtId="0" fontId="6" fillId="4" borderId="9" xfId="1" applyNumberFormat="1" applyFont="1" applyFill="1" applyBorder="1" applyAlignment="1">
      <alignment horizontal="center"/>
    </xf>
    <xf numFmtId="0" fontId="6" fillId="4" borderId="9" xfId="0" applyFont="1" applyFill="1" applyBorder="1"/>
    <xf numFmtId="0" fontId="13" fillId="4" borderId="9" xfId="0" applyFont="1" applyFill="1" applyBorder="1" applyAlignment="1">
      <alignment horizontal="left"/>
    </xf>
    <xf numFmtId="41" fontId="2" fillId="4" borderId="47" xfId="0" applyNumberFormat="1" applyFont="1" applyFill="1" applyBorder="1" applyAlignment="1">
      <alignment horizontal="center"/>
    </xf>
    <xf numFmtId="41" fontId="2" fillId="4" borderId="49" xfId="0" applyNumberFormat="1" applyFont="1" applyFill="1" applyBorder="1" applyAlignment="1">
      <alignment horizontal="center"/>
    </xf>
    <xf numFmtId="0" fontId="10" fillId="5" borderId="55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right"/>
    </xf>
    <xf numFmtId="0" fontId="6" fillId="5" borderId="0" xfId="0" applyFont="1" applyFill="1" applyBorder="1" applyAlignment="1">
      <alignment horizontal="center"/>
    </xf>
    <xf numFmtId="0" fontId="2" fillId="5" borderId="0" xfId="0" applyFont="1" applyFill="1" applyBorder="1"/>
    <xf numFmtId="41" fontId="8" fillId="4" borderId="0" xfId="2" applyFont="1" applyFill="1" applyBorder="1"/>
    <xf numFmtId="0" fontId="2" fillId="4" borderId="36" xfId="0" applyFont="1" applyFill="1" applyBorder="1" applyAlignment="1">
      <alignment horizontal="right"/>
    </xf>
    <xf numFmtId="41" fontId="2" fillId="4" borderId="34" xfId="0" applyNumberFormat="1" applyFont="1" applyFill="1" applyBorder="1"/>
    <xf numFmtId="41" fontId="2" fillId="4" borderId="35" xfId="0" applyNumberFormat="1" applyFont="1" applyFill="1" applyBorder="1"/>
    <xf numFmtId="0" fontId="6" fillId="4" borderId="2" xfId="0" applyFont="1" applyFill="1" applyBorder="1"/>
    <xf numFmtId="41" fontId="2" fillId="4" borderId="52" xfId="0" applyNumberFormat="1" applyFont="1" applyFill="1" applyBorder="1" applyAlignment="1">
      <alignment horizontal="right"/>
    </xf>
    <xf numFmtId="41" fontId="2" fillId="4" borderId="53" xfId="0" applyNumberFormat="1" applyFont="1" applyFill="1" applyBorder="1" applyAlignment="1">
      <alignment horizontal="right"/>
    </xf>
    <xf numFmtId="0" fontId="13" fillId="4" borderId="3" xfId="0" applyFont="1" applyFill="1" applyBorder="1" applyAlignment="1">
      <alignment horizontal="left"/>
    </xf>
    <xf numFmtId="0" fontId="12" fillId="4" borderId="59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0" fillId="4" borderId="59" xfId="2" applyNumberFormat="1" applyFont="1" applyFill="1" applyBorder="1" applyAlignment="1">
      <alignment horizontal="center"/>
    </xf>
    <xf numFmtId="0" fontId="6" fillId="4" borderId="3" xfId="2" applyNumberFormat="1" applyFont="1" applyFill="1" applyBorder="1" applyAlignment="1">
      <alignment horizontal="center"/>
    </xf>
    <xf numFmtId="0" fontId="10" fillId="4" borderId="3" xfId="0" applyFont="1" applyFill="1" applyBorder="1"/>
    <xf numFmtId="0" fontId="2" fillId="4" borderId="8" xfId="0" applyFont="1" applyFill="1" applyBorder="1"/>
    <xf numFmtId="41" fontId="8" fillId="4" borderId="8" xfId="2" applyFont="1" applyFill="1" applyBorder="1"/>
    <xf numFmtId="0" fontId="2" fillId="4" borderId="73" xfId="0" applyFont="1" applyFill="1" applyBorder="1" applyAlignment="1">
      <alignment horizontal="right"/>
    </xf>
    <xf numFmtId="41" fontId="6" fillId="4" borderId="73" xfId="2" applyNumberFormat="1" applyFont="1" applyFill="1" applyBorder="1"/>
    <xf numFmtId="41" fontId="6" fillId="4" borderId="74" xfId="2" applyNumberFormat="1" applyFont="1" applyFill="1" applyBorder="1"/>
    <xf numFmtId="41" fontId="6" fillId="4" borderId="3" xfId="2" applyNumberFormat="1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41" fontId="12" fillId="4" borderId="60" xfId="2" applyNumberFormat="1" applyFont="1" applyFill="1" applyBorder="1" applyAlignment="1">
      <alignment horizontal="left"/>
    </xf>
    <xf numFmtId="41" fontId="2" fillId="4" borderId="50" xfId="2" applyNumberFormat="1" applyFont="1" applyFill="1" applyBorder="1" applyAlignment="1">
      <alignment horizontal="center"/>
    </xf>
    <xf numFmtId="41" fontId="2" fillId="4" borderId="51" xfId="2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41" fontId="2" fillId="4" borderId="43" xfId="2" applyNumberFormat="1" applyFont="1" applyFill="1" applyBorder="1"/>
    <xf numFmtId="41" fontId="2" fillId="4" borderId="44" xfId="2" applyNumberFormat="1" applyFont="1" applyFill="1" applyBorder="1"/>
    <xf numFmtId="0" fontId="2" fillId="4" borderId="4" xfId="0" applyFont="1" applyFill="1" applyBorder="1" applyAlignment="1">
      <alignment horizontal="left"/>
    </xf>
    <xf numFmtId="41" fontId="2" fillId="4" borderId="45" xfId="2" applyNumberFormat="1" applyFont="1" applyFill="1" applyBorder="1"/>
    <xf numFmtId="41" fontId="2" fillId="4" borderId="46" xfId="2" applyNumberFormat="1" applyFont="1" applyFill="1" applyBorder="1"/>
    <xf numFmtId="41" fontId="2" fillId="4" borderId="47" xfId="2" applyNumberFormat="1" applyFont="1" applyFill="1" applyBorder="1"/>
    <xf numFmtId="41" fontId="2" fillId="4" borderId="49" xfId="2" applyNumberFormat="1" applyFont="1" applyFill="1" applyBorder="1"/>
    <xf numFmtId="0" fontId="12" fillId="4" borderId="71" xfId="1" applyNumberFormat="1" applyFont="1" applyFill="1" applyBorder="1" applyAlignment="1">
      <alignment horizontal="center"/>
    </xf>
    <xf numFmtId="0" fontId="6" fillId="4" borderId="22" xfId="1" applyNumberFormat="1" applyFont="1" applyFill="1" applyBorder="1" applyAlignment="1">
      <alignment horizontal="center"/>
    </xf>
    <xf numFmtId="0" fontId="2" fillId="4" borderId="22" xfId="0" applyFont="1" applyFill="1" applyBorder="1" applyAlignment="1">
      <alignment horizontal="left"/>
    </xf>
    <xf numFmtId="0" fontId="13" fillId="4" borderId="22" xfId="0" applyFont="1" applyFill="1" applyBorder="1" applyAlignment="1">
      <alignment horizontal="left"/>
    </xf>
    <xf numFmtId="0" fontId="8" fillId="4" borderId="22" xfId="0" applyFont="1" applyFill="1" applyBorder="1" applyAlignment="1">
      <alignment horizontal="left"/>
    </xf>
    <xf numFmtId="41" fontId="2" fillId="4" borderId="34" xfId="2" applyNumberFormat="1" applyFont="1" applyFill="1" applyBorder="1" applyAlignment="1">
      <alignment horizontal="center"/>
    </xf>
    <xf numFmtId="41" fontId="2" fillId="4" borderId="35" xfId="2" applyNumberFormat="1" applyFont="1" applyFill="1" applyBorder="1" applyAlignment="1">
      <alignment horizontal="center"/>
    </xf>
    <xf numFmtId="0" fontId="6" fillId="4" borderId="4" xfId="1" applyNumberFormat="1" applyFont="1" applyFill="1" applyBorder="1" applyAlignment="1">
      <alignment horizontal="center"/>
    </xf>
    <xf numFmtId="0" fontId="13" fillId="4" borderId="4" xfId="0" applyFont="1" applyFill="1" applyBorder="1" applyAlignment="1">
      <alignment horizontal="left"/>
    </xf>
    <xf numFmtId="41" fontId="2" fillId="4" borderId="45" xfId="2" applyNumberFormat="1" applyFont="1" applyFill="1" applyBorder="1" applyAlignment="1">
      <alignment horizontal="center"/>
    </xf>
    <xf numFmtId="0" fontId="6" fillId="4" borderId="50" xfId="0" applyFont="1" applyFill="1" applyBorder="1" applyAlignment="1">
      <alignment horizontal="right"/>
    </xf>
    <xf numFmtId="41" fontId="6" fillId="4" borderId="50" xfId="0" applyNumberFormat="1" applyFont="1" applyFill="1" applyBorder="1"/>
    <xf numFmtId="41" fontId="6" fillId="4" borderId="51" xfId="0" applyNumberFormat="1" applyFont="1" applyFill="1" applyBorder="1"/>
    <xf numFmtId="0" fontId="10" fillId="4" borderId="68" xfId="1" applyNumberFormat="1" applyFont="1" applyFill="1" applyBorder="1" applyAlignment="1">
      <alignment horizontal="center"/>
    </xf>
    <xf numFmtId="0" fontId="12" fillId="4" borderId="3" xfId="0" applyFont="1" applyFill="1" applyBorder="1" applyAlignment="1">
      <alignment horizontal="left"/>
    </xf>
    <xf numFmtId="191" fontId="5" fillId="4" borderId="2" xfId="2" applyNumberFormat="1" applyFont="1" applyFill="1" applyBorder="1"/>
    <xf numFmtId="191" fontId="5" fillId="4" borderId="3" xfId="2" applyNumberFormat="1" applyFont="1" applyFill="1" applyBorder="1"/>
    <xf numFmtId="0" fontId="10" fillId="4" borderId="59" xfId="0" applyFont="1" applyFill="1" applyBorder="1" applyAlignment="1">
      <alignment horizontal="left"/>
    </xf>
    <xf numFmtId="191" fontId="2" fillId="0" borderId="0" xfId="0" applyNumberFormat="1" applyFont="1"/>
    <xf numFmtId="0" fontId="2" fillId="0" borderId="66" xfId="0" applyFont="1" applyBorder="1"/>
    <xf numFmtId="0" fontId="2" fillId="0" borderId="65" xfId="0" applyFont="1" applyBorder="1"/>
    <xf numFmtId="0" fontId="8" fillId="0" borderId="28" xfId="0" applyFont="1" applyBorder="1"/>
    <xf numFmtId="0" fontId="8" fillId="0" borderId="41" xfId="0" applyFont="1" applyBorder="1"/>
    <xf numFmtId="0" fontId="2" fillId="0" borderId="42" xfId="0" applyFont="1" applyBorder="1"/>
    <xf numFmtId="0" fontId="8" fillId="0" borderId="30" xfId="0" applyFont="1" applyBorder="1"/>
    <xf numFmtId="0" fontId="8" fillId="0" borderId="29" xfId="0" applyFont="1" applyBorder="1"/>
    <xf numFmtId="0" fontId="41" fillId="0" borderId="0" xfId="0" applyFont="1"/>
    <xf numFmtId="43" fontId="0" fillId="0" borderId="0" xfId="0" applyNumberFormat="1"/>
    <xf numFmtId="0" fontId="42" fillId="0" borderId="0" xfId="0" applyFont="1"/>
    <xf numFmtId="191" fontId="0" fillId="0" borderId="0" xfId="0" applyNumberFormat="1"/>
    <xf numFmtId="0" fontId="17" fillId="0" borderId="22" xfId="0" applyFont="1" applyBorder="1"/>
    <xf numFmtId="0" fontId="19" fillId="0" borderId="17" xfId="0" applyFont="1" applyBorder="1"/>
    <xf numFmtId="0" fontId="17" fillId="0" borderId="10" xfId="0" applyFont="1" applyBorder="1"/>
    <xf numFmtId="0" fontId="2" fillId="0" borderId="13" xfId="0" applyFont="1" applyBorder="1"/>
    <xf numFmtId="0" fontId="17" fillId="0" borderId="15" xfId="0" applyFont="1" applyBorder="1"/>
    <xf numFmtId="0" fontId="2" fillId="0" borderId="54" xfId="0" applyFont="1" applyBorder="1"/>
    <xf numFmtId="0" fontId="3" fillId="0" borderId="15" xfId="0" applyFont="1" applyBorder="1"/>
    <xf numFmtId="0" fontId="11" fillId="0" borderId="15" xfId="0" applyFont="1" applyBorder="1"/>
    <xf numFmtId="0" fontId="17" fillId="0" borderId="15" xfId="0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17" fillId="0" borderId="54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75" xfId="0" applyFont="1" applyBorder="1" applyAlignment="1">
      <alignment horizontal="right"/>
    </xf>
    <xf numFmtId="0" fontId="2" fillId="0" borderId="5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41" fontId="2" fillId="4" borderId="47" xfId="2" applyNumberFormat="1" applyFont="1" applyFill="1" applyBorder="1" applyAlignment="1">
      <alignment horizontal="right"/>
    </xf>
    <xf numFmtId="41" fontId="2" fillId="4" borderId="49" xfId="2" applyNumberFormat="1" applyFont="1" applyFill="1" applyBorder="1" applyAlignment="1">
      <alignment horizontal="right"/>
    </xf>
    <xf numFmtId="0" fontId="3" fillId="5" borderId="9" xfId="0" applyFont="1" applyFill="1" applyBorder="1"/>
    <xf numFmtId="0" fontId="10" fillId="5" borderId="68" xfId="0" applyFont="1" applyFill="1" applyBorder="1" applyAlignment="1">
      <alignment horizontal="right"/>
    </xf>
    <xf numFmtId="0" fontId="6" fillId="5" borderId="9" xfId="0" applyFont="1" applyFill="1" applyBorder="1" applyAlignment="1">
      <alignment horizontal="right"/>
    </xf>
    <xf numFmtId="0" fontId="10" fillId="4" borderId="55" xfId="0" applyFont="1" applyFill="1" applyBorder="1" applyAlignment="1">
      <alignment horizontal="center"/>
    </xf>
    <xf numFmtId="41" fontId="6" fillId="4" borderId="43" xfId="2" applyNumberFormat="1" applyFont="1" applyFill="1" applyBorder="1" applyAlignment="1">
      <alignment horizontal="right"/>
    </xf>
    <xf numFmtId="41" fontId="6" fillId="4" borderId="44" xfId="2" applyNumberFormat="1" applyFont="1" applyFill="1" applyBorder="1" applyAlignment="1">
      <alignment horizontal="right"/>
    </xf>
    <xf numFmtId="0" fontId="3" fillId="4" borderId="1" xfId="0" applyFont="1" applyFill="1" applyBorder="1"/>
    <xf numFmtId="41" fontId="2" fillId="4" borderId="50" xfId="2" applyNumberFormat="1" applyFont="1" applyFill="1" applyBorder="1" applyAlignment="1">
      <alignment horizontal="right"/>
    </xf>
    <xf numFmtId="41" fontId="2" fillId="4" borderId="51" xfId="2" applyNumberFormat="1" applyFont="1" applyFill="1" applyBorder="1" applyAlignment="1">
      <alignment horizontal="right"/>
    </xf>
    <xf numFmtId="0" fontId="10" fillId="4" borderId="70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3" fillId="4" borderId="4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left"/>
    </xf>
    <xf numFmtId="41" fontId="6" fillId="4" borderId="47" xfId="2" applyNumberFormat="1" applyFont="1" applyFill="1" applyBorder="1" applyAlignment="1">
      <alignment horizontal="right"/>
    </xf>
    <xf numFmtId="41" fontId="6" fillId="4" borderId="49" xfId="2" applyNumberFormat="1" applyFont="1" applyFill="1" applyBorder="1" applyAlignment="1">
      <alignment horizontal="right"/>
    </xf>
    <xf numFmtId="0" fontId="10" fillId="4" borderId="55" xfId="0" applyFont="1" applyFill="1" applyBorder="1" applyAlignment="1">
      <alignment horizontal="right"/>
    </xf>
    <xf numFmtId="0" fontId="10" fillId="4" borderId="0" xfId="0" applyFont="1" applyFill="1" applyBorder="1" applyAlignment="1">
      <alignment horizontal="right"/>
    </xf>
    <xf numFmtId="0" fontId="10" fillId="4" borderId="68" xfId="0" applyFont="1" applyFill="1" applyBorder="1" applyAlignment="1">
      <alignment horizontal="right"/>
    </xf>
    <xf numFmtId="0" fontId="10" fillId="4" borderId="9" xfId="0" applyFont="1" applyFill="1" applyBorder="1" applyAlignment="1">
      <alignment horizontal="right"/>
    </xf>
    <xf numFmtId="0" fontId="10" fillId="4" borderId="71" xfId="0" applyFont="1" applyFill="1" applyBorder="1" applyAlignment="1">
      <alignment horizontal="right"/>
    </xf>
    <xf numFmtId="0" fontId="6" fillId="4" borderId="22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12" fillId="4" borderId="4" xfId="0" applyFont="1" applyFill="1" applyBorder="1" applyAlignment="1">
      <alignment horizontal="left"/>
    </xf>
    <xf numFmtId="0" fontId="12" fillId="4" borderId="9" xfId="0" applyFont="1" applyFill="1" applyBorder="1" applyAlignment="1">
      <alignment horizontal="left"/>
    </xf>
    <xf numFmtId="0" fontId="8" fillId="0" borderId="0" xfId="0" applyFont="1" applyAlignment="1">
      <alignment horizontal="center"/>
    </xf>
    <xf numFmtId="191" fontId="9" fillId="0" borderId="0" xfId="0" applyNumberFormat="1" applyFont="1"/>
    <xf numFmtId="0" fontId="13" fillId="5" borderId="9" xfId="0" applyFont="1" applyFill="1" applyBorder="1"/>
    <xf numFmtId="0" fontId="2" fillId="4" borderId="9" xfId="0" applyFont="1" applyFill="1" applyBorder="1" applyAlignment="1">
      <alignment horizontal="right"/>
    </xf>
    <xf numFmtId="41" fontId="6" fillId="4" borderId="47" xfId="2" applyNumberFormat="1" applyFont="1" applyFill="1" applyBorder="1" applyAlignment="1">
      <alignment horizontal="center"/>
    </xf>
    <xf numFmtId="41" fontId="6" fillId="4" borderId="49" xfId="2" applyNumberFormat="1" applyFont="1" applyFill="1" applyBorder="1" applyAlignment="1">
      <alignment horizontal="center"/>
    </xf>
    <xf numFmtId="0" fontId="9" fillId="4" borderId="45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right"/>
    </xf>
    <xf numFmtId="0" fontId="9" fillId="4" borderId="52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9" fillId="3" borderId="0" xfId="0" applyFont="1" applyFill="1" applyBorder="1"/>
    <xf numFmtId="0" fontId="10" fillId="3" borderId="3" xfId="0" applyFont="1" applyFill="1" applyBorder="1"/>
    <xf numFmtId="0" fontId="9" fillId="3" borderId="22" xfId="0" applyFont="1" applyFill="1" applyBorder="1"/>
    <xf numFmtId="0" fontId="9" fillId="3" borderId="4" xfId="0" applyFont="1" applyFill="1" applyBorder="1"/>
    <xf numFmtId="0" fontId="9" fillId="3" borderId="9" xfId="0" applyFont="1" applyFill="1" applyBorder="1"/>
    <xf numFmtId="41" fontId="2" fillId="0" borderId="0" xfId="0" applyNumberFormat="1" applyFont="1"/>
    <xf numFmtId="0" fontId="0" fillId="0" borderId="0" xfId="0" applyAlignment="1">
      <alignment vertical="top"/>
    </xf>
    <xf numFmtId="0" fontId="9" fillId="3" borderId="2" xfId="0" applyFont="1" applyFill="1" applyBorder="1"/>
    <xf numFmtId="0" fontId="13" fillId="5" borderId="1" xfId="0" applyFont="1" applyFill="1" applyBorder="1"/>
    <xf numFmtId="0" fontId="7" fillId="5" borderId="9" xfId="0" applyFont="1" applyFill="1" applyBorder="1"/>
    <xf numFmtId="0" fontId="13" fillId="5" borderId="2" xfId="0" applyFont="1" applyFill="1" applyBorder="1"/>
    <xf numFmtId="0" fontId="7" fillId="5" borderId="2" xfId="0" applyFont="1" applyFill="1" applyBorder="1"/>
    <xf numFmtId="0" fontId="12" fillId="5" borderId="3" xfId="0" applyFont="1" applyFill="1" applyBorder="1"/>
    <xf numFmtId="0" fontId="8" fillId="4" borderId="1" xfId="0" applyFont="1" applyFill="1" applyBorder="1"/>
    <xf numFmtId="0" fontId="7" fillId="4" borderId="2" xfId="0" applyFont="1" applyFill="1" applyBorder="1"/>
    <xf numFmtId="0" fontId="10" fillId="4" borderId="3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right"/>
    </xf>
    <xf numFmtId="0" fontId="13" fillId="4" borderId="0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8" fillId="4" borderId="9" xfId="0" applyFont="1" applyFill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1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right"/>
    </xf>
    <xf numFmtId="0" fontId="6" fillId="4" borderId="2" xfId="0" applyFont="1" applyFill="1" applyBorder="1" applyAlignment="1">
      <alignment horizontal="right"/>
    </xf>
    <xf numFmtId="0" fontId="6" fillId="4" borderId="3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right"/>
    </xf>
    <xf numFmtId="0" fontId="5" fillId="4" borderId="9" xfId="0" applyFont="1" applyFill="1" applyBorder="1"/>
    <xf numFmtId="0" fontId="2" fillId="4" borderId="1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right"/>
    </xf>
    <xf numFmtId="0" fontId="10" fillId="4" borderId="22" xfId="0" applyFont="1" applyFill="1" applyBorder="1" applyAlignment="1">
      <alignment horizontal="right"/>
    </xf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left"/>
    </xf>
    <xf numFmtId="191" fontId="9" fillId="0" borderId="0" xfId="2" applyNumberFormat="1" applyFont="1" applyBorder="1"/>
    <xf numFmtId="0" fontId="6" fillId="4" borderId="59" xfId="0" applyFont="1" applyFill="1" applyBorder="1" applyAlignment="1">
      <alignment horizontal="center"/>
    </xf>
    <xf numFmtId="0" fontId="6" fillId="5" borderId="60" xfId="0" applyFont="1" applyFill="1" applyBorder="1" applyAlignment="1">
      <alignment horizontal="center"/>
    </xf>
    <xf numFmtId="0" fontId="6" fillId="5" borderId="68" xfId="0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6" fillId="5" borderId="59" xfId="0" applyFont="1" applyFill="1" applyBorder="1" applyAlignment="1">
      <alignment horizontal="center"/>
    </xf>
    <xf numFmtId="0" fontId="6" fillId="4" borderId="60" xfId="0" applyFont="1" applyFill="1" applyBorder="1" applyAlignment="1">
      <alignment horizontal="center"/>
    </xf>
    <xf numFmtId="0" fontId="10" fillId="4" borderId="59" xfId="0" applyFont="1" applyFill="1" applyBorder="1" applyAlignment="1">
      <alignment horizontal="right"/>
    </xf>
    <xf numFmtId="0" fontId="6" fillId="4" borderId="55" xfId="0" applyFont="1" applyFill="1" applyBorder="1" applyAlignment="1">
      <alignment horizontal="center"/>
    </xf>
    <xf numFmtId="0" fontId="10" fillId="4" borderId="60" xfId="0" applyFont="1" applyFill="1" applyBorder="1" applyAlignment="1">
      <alignment horizontal="right"/>
    </xf>
    <xf numFmtId="0" fontId="13" fillId="0" borderId="69" xfId="0" applyFont="1" applyBorder="1" applyAlignment="1">
      <alignment horizontal="center"/>
    </xf>
    <xf numFmtId="41" fontId="13" fillId="4" borderId="43" xfId="2" applyNumberFormat="1" applyFont="1" applyFill="1" applyBorder="1" applyAlignment="1">
      <alignment horizontal="right"/>
    </xf>
    <xf numFmtId="41" fontId="2" fillId="4" borderId="44" xfId="2" applyNumberFormat="1" applyFont="1" applyFill="1" applyBorder="1" applyAlignment="1">
      <alignment horizontal="right"/>
    </xf>
    <xf numFmtId="41" fontId="2" fillId="4" borderId="52" xfId="2" applyNumberFormat="1" applyFont="1" applyFill="1" applyBorder="1" applyAlignment="1">
      <alignment horizontal="right"/>
    </xf>
    <xf numFmtId="41" fontId="2" fillId="4" borderId="53" xfId="2" applyNumberFormat="1" applyFont="1" applyFill="1" applyBorder="1" applyAlignment="1">
      <alignment horizontal="right"/>
    </xf>
    <xf numFmtId="41" fontId="2" fillId="4" borderId="43" xfId="2" applyNumberFormat="1" applyFont="1" applyFill="1" applyBorder="1" applyAlignment="1">
      <alignment horizontal="right"/>
    </xf>
    <xf numFmtId="41" fontId="6" fillId="4" borderId="36" xfId="2" applyNumberFormat="1" applyFont="1" applyFill="1" applyBorder="1" applyAlignment="1">
      <alignment horizontal="right"/>
    </xf>
    <xf numFmtId="41" fontId="6" fillId="4" borderId="37" xfId="2" applyNumberFormat="1" applyFont="1" applyFill="1" applyBorder="1" applyAlignment="1">
      <alignment horizontal="right"/>
    </xf>
    <xf numFmtId="41" fontId="6" fillId="4" borderId="50" xfId="2" applyNumberFormat="1" applyFont="1" applyFill="1" applyBorder="1" applyAlignment="1">
      <alignment horizontal="right"/>
    </xf>
    <xf numFmtId="41" fontId="6" fillId="4" borderId="51" xfId="2" applyNumberFormat="1" applyFont="1" applyFill="1" applyBorder="1" applyAlignment="1">
      <alignment horizontal="right"/>
    </xf>
    <xf numFmtId="41" fontId="2" fillId="0" borderId="52" xfId="2" applyNumberFormat="1" applyFont="1" applyBorder="1" applyAlignment="1">
      <alignment horizontal="right"/>
    </xf>
    <xf numFmtId="41" fontId="2" fillId="0" borderId="53" xfId="2" applyNumberFormat="1" applyFont="1" applyBorder="1"/>
    <xf numFmtId="0" fontId="0" fillId="0" borderId="27" xfId="0" applyBorder="1"/>
    <xf numFmtId="0" fontId="0" fillId="0" borderId="22" xfId="0" applyBorder="1"/>
    <xf numFmtId="0" fontId="0" fillId="0" borderId="28" xfId="0" applyBorder="1"/>
    <xf numFmtId="0" fontId="13" fillId="0" borderId="30" xfId="0" applyFont="1" applyBorder="1"/>
    <xf numFmtId="0" fontId="2" fillId="3" borderId="30" xfId="0" applyFont="1" applyFill="1" applyBorder="1"/>
    <xf numFmtId="0" fontId="2" fillId="3" borderId="32" xfId="0" applyFont="1" applyFill="1" applyBorder="1"/>
    <xf numFmtId="0" fontId="8" fillId="2" borderId="76" xfId="0" applyFont="1" applyFill="1" applyBorder="1" applyAlignment="1">
      <alignment horizontal="left"/>
    </xf>
    <xf numFmtId="0" fontId="2" fillId="2" borderId="76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2" fillId="3" borderId="28" xfId="0" applyFont="1" applyFill="1" applyBorder="1"/>
    <xf numFmtId="0" fontId="9" fillId="0" borderId="4" xfId="0" applyFont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9" fillId="0" borderId="4" xfId="0" applyFont="1" applyBorder="1"/>
    <xf numFmtId="0" fontId="9" fillId="5" borderId="9" xfId="0" applyFont="1" applyFill="1" applyBorder="1"/>
    <xf numFmtId="0" fontId="10" fillId="5" borderId="9" xfId="0" applyFont="1" applyFill="1" applyBorder="1" applyAlignment="1">
      <alignment horizontal="right"/>
    </xf>
    <xf numFmtId="0" fontId="10" fillId="5" borderId="9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5" fillId="4" borderId="2" xfId="0" applyFont="1" applyFill="1" applyBorder="1"/>
    <xf numFmtId="0" fontId="8" fillId="4" borderId="50" xfId="0" applyFont="1" applyFill="1" applyBorder="1" applyAlignment="1">
      <alignment horizontal="center"/>
    </xf>
    <xf numFmtId="0" fontId="8" fillId="4" borderId="47" xfId="0" applyFont="1" applyFill="1" applyBorder="1" applyAlignment="1">
      <alignment horizontal="center"/>
    </xf>
    <xf numFmtId="0" fontId="8" fillId="5" borderId="47" xfId="0" applyFont="1" applyFill="1" applyBorder="1" applyAlignment="1">
      <alignment horizontal="center"/>
    </xf>
    <xf numFmtId="0" fontId="8" fillId="4" borderId="36" xfId="0" applyFont="1" applyFill="1" applyBorder="1" applyAlignment="1">
      <alignment horizontal="center"/>
    </xf>
    <xf numFmtId="3" fontId="8" fillId="4" borderId="50" xfId="0" applyNumberFormat="1" applyFont="1" applyFill="1" applyBorder="1" applyAlignment="1">
      <alignment horizontal="center"/>
    </xf>
    <xf numFmtId="3" fontId="8" fillId="4" borderId="47" xfId="0" applyNumberFormat="1" applyFont="1" applyFill="1" applyBorder="1" applyAlignment="1">
      <alignment horizontal="center"/>
    </xf>
    <xf numFmtId="0" fontId="8" fillId="4" borderId="34" xfId="0" applyFont="1" applyFill="1" applyBorder="1" applyAlignment="1">
      <alignment horizontal="center"/>
    </xf>
    <xf numFmtId="41" fontId="9" fillId="4" borderId="50" xfId="2" applyNumberFormat="1" applyFont="1" applyFill="1" applyBorder="1" applyAlignment="1">
      <alignment horizontal="center"/>
    </xf>
    <xf numFmtId="41" fontId="9" fillId="4" borderId="51" xfId="2" applyNumberFormat="1" applyFont="1" applyFill="1" applyBorder="1" applyAlignment="1">
      <alignment horizontal="center"/>
    </xf>
    <xf numFmtId="41" fontId="9" fillId="4" borderId="47" xfId="2" applyNumberFormat="1" applyFont="1" applyFill="1" applyBorder="1" applyAlignment="1">
      <alignment horizontal="right"/>
    </xf>
    <xf numFmtId="41" fontId="9" fillId="4" borderId="49" xfId="2" applyNumberFormat="1" applyFont="1" applyFill="1" applyBorder="1" applyAlignment="1">
      <alignment horizontal="right"/>
    </xf>
    <xf numFmtId="41" fontId="9" fillId="4" borderId="47" xfId="2" applyNumberFormat="1" applyFont="1" applyFill="1" applyBorder="1" applyAlignment="1">
      <alignment horizontal="center"/>
    </xf>
    <xf numFmtId="41" fontId="9" fillId="4" borderId="49" xfId="2" applyNumberFormat="1" applyFont="1" applyFill="1" applyBorder="1" applyAlignment="1">
      <alignment horizontal="center"/>
    </xf>
    <xf numFmtId="41" fontId="9" fillId="4" borderId="36" xfId="2" applyNumberFormat="1" applyFont="1" applyFill="1" applyBorder="1" applyAlignment="1">
      <alignment horizontal="right"/>
    </xf>
    <xf numFmtId="41" fontId="9" fillId="4" borderId="37" xfId="2" applyNumberFormat="1" applyFont="1" applyFill="1" applyBorder="1" applyAlignment="1">
      <alignment horizontal="right"/>
    </xf>
    <xf numFmtId="41" fontId="10" fillId="4" borderId="43" xfId="2" applyNumberFormat="1" applyFont="1" applyFill="1" applyBorder="1" applyAlignment="1">
      <alignment horizontal="right"/>
    </xf>
    <xf numFmtId="41" fontId="10" fillId="4" borderId="44" xfId="2" applyNumberFormat="1" applyFont="1" applyFill="1" applyBorder="1" applyAlignment="1">
      <alignment horizontal="right"/>
    </xf>
    <xf numFmtId="41" fontId="9" fillId="4" borderId="50" xfId="2" applyNumberFormat="1" applyFont="1" applyFill="1" applyBorder="1" applyAlignment="1">
      <alignment horizontal="right"/>
    </xf>
    <xf numFmtId="41" fontId="9" fillId="4" borderId="51" xfId="2" applyNumberFormat="1" applyFont="1" applyFill="1" applyBorder="1" applyAlignment="1">
      <alignment horizontal="right"/>
    </xf>
    <xf numFmtId="41" fontId="10" fillId="4" borderId="47" xfId="2" applyNumberFormat="1" applyFont="1" applyFill="1" applyBorder="1" applyAlignment="1">
      <alignment horizontal="right"/>
    </xf>
    <xf numFmtId="41" fontId="10" fillId="4" borderId="49" xfId="2" applyNumberFormat="1" applyFont="1" applyFill="1" applyBorder="1" applyAlignment="1">
      <alignment horizontal="right"/>
    </xf>
    <xf numFmtId="41" fontId="45" fillId="4" borderId="47" xfId="2" applyNumberFormat="1" applyFont="1" applyFill="1" applyBorder="1" applyAlignment="1">
      <alignment horizontal="center"/>
    </xf>
    <xf numFmtId="41" fontId="45" fillId="4" borderId="49" xfId="2" applyNumberFormat="1" applyFont="1" applyFill="1" applyBorder="1" applyAlignment="1">
      <alignment horizontal="center"/>
    </xf>
    <xf numFmtId="41" fontId="9" fillId="4" borderId="34" xfId="2" applyNumberFormat="1" applyFont="1" applyFill="1" applyBorder="1" applyAlignment="1">
      <alignment horizontal="center"/>
    </xf>
    <xf numFmtId="41" fontId="9" fillId="4" borderId="35" xfId="2" applyNumberFormat="1" applyFont="1" applyFill="1" applyBorder="1" applyAlignment="1">
      <alignment horizontal="center"/>
    </xf>
    <xf numFmtId="41" fontId="10" fillId="4" borderId="43" xfId="2" applyNumberFormat="1" applyFont="1" applyFill="1" applyBorder="1" applyAlignment="1">
      <alignment horizontal="center"/>
    </xf>
    <xf numFmtId="41" fontId="10" fillId="4" borderId="44" xfId="2" applyNumberFormat="1" applyFont="1" applyFill="1" applyBorder="1" applyAlignment="1">
      <alignment horizontal="center"/>
    </xf>
    <xf numFmtId="41" fontId="9" fillId="4" borderId="46" xfId="2" applyNumberFormat="1" applyFont="1" applyFill="1" applyBorder="1"/>
    <xf numFmtId="41" fontId="10" fillId="4" borderId="49" xfId="2" applyNumberFormat="1" applyFont="1" applyFill="1" applyBorder="1"/>
    <xf numFmtId="41" fontId="9" fillId="4" borderId="52" xfId="2" applyNumberFormat="1" applyFont="1" applyFill="1" applyBorder="1" applyAlignment="1">
      <alignment horizontal="center"/>
    </xf>
    <xf numFmtId="41" fontId="9" fillId="4" borderId="53" xfId="2" applyNumberFormat="1" applyFont="1" applyFill="1" applyBorder="1" applyAlignment="1">
      <alignment horizontal="center"/>
    </xf>
    <xf numFmtId="209" fontId="9" fillId="4" borderId="47" xfId="2" applyNumberFormat="1" applyFont="1" applyFill="1" applyBorder="1"/>
    <xf numFmtId="41" fontId="10" fillId="4" borderId="45" xfId="2" applyNumberFormat="1" applyFont="1" applyFill="1" applyBorder="1"/>
    <xf numFmtId="0" fontId="9" fillId="0" borderId="56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69" xfId="0" applyFont="1" applyBorder="1" applyAlignment="1">
      <alignment horizontal="center"/>
    </xf>
    <xf numFmtId="0" fontId="10" fillId="4" borderId="43" xfId="0" applyFont="1" applyFill="1" applyBorder="1" applyAlignment="1">
      <alignment horizontal="center"/>
    </xf>
    <xf numFmtId="0" fontId="8" fillId="4" borderId="45" xfId="0" applyFont="1" applyFill="1" applyBorder="1" applyAlignment="1">
      <alignment horizontal="center"/>
    </xf>
    <xf numFmtId="0" fontId="8" fillId="4" borderId="52" xfId="0" applyFont="1" applyFill="1" applyBorder="1" applyAlignment="1">
      <alignment horizontal="center"/>
    </xf>
    <xf numFmtId="0" fontId="5" fillId="4" borderId="43" xfId="0" applyFont="1" applyFill="1" applyBorder="1" applyAlignment="1">
      <alignment horizontal="center"/>
    </xf>
    <xf numFmtId="0" fontId="8" fillId="5" borderId="43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5" fillId="4" borderId="47" xfId="0" applyFont="1" applyFill="1" applyBorder="1" applyAlignment="1">
      <alignment horizontal="center"/>
    </xf>
    <xf numFmtId="0" fontId="13" fillId="0" borderId="29" xfId="0" applyFont="1" applyBorder="1"/>
    <xf numFmtId="0" fontId="8" fillId="4" borderId="29" xfId="0" applyFont="1" applyFill="1" applyBorder="1" applyAlignment="1">
      <alignment horizontal="right"/>
    </xf>
    <xf numFmtId="0" fontId="0" fillId="0" borderId="31" xfId="0" applyBorder="1"/>
    <xf numFmtId="191" fontId="9" fillId="0" borderId="4" xfId="2" applyNumberFormat="1" applyFont="1" applyBorder="1"/>
    <xf numFmtId="0" fontId="0" fillId="0" borderId="32" xfId="0" applyBorder="1"/>
    <xf numFmtId="0" fontId="2" fillId="0" borderId="55" xfId="0" applyFont="1" applyBorder="1"/>
    <xf numFmtId="0" fontId="2" fillId="0" borderId="37" xfId="0" applyFont="1" applyBorder="1"/>
    <xf numFmtId="0" fontId="9" fillId="0" borderId="27" xfId="0" applyFont="1" applyBorder="1" applyAlignment="1">
      <alignment horizontal="center"/>
    </xf>
    <xf numFmtId="191" fontId="9" fillId="0" borderId="22" xfId="2" applyNumberFormat="1" applyFont="1" applyBorder="1"/>
    <xf numFmtId="0" fontId="2" fillId="0" borderId="28" xfId="0" applyFont="1" applyBorder="1" applyAlignment="1">
      <alignment horizontal="center"/>
    </xf>
    <xf numFmtId="0" fontId="8" fillId="5" borderId="9" xfId="0" applyFont="1" applyFill="1" applyBorder="1" applyAlignment="1">
      <alignment horizontal="right"/>
    </xf>
    <xf numFmtId="41" fontId="12" fillId="4" borderId="38" xfId="2" applyNumberFormat="1" applyFont="1" applyFill="1" applyBorder="1" applyAlignment="1">
      <alignment horizontal="center"/>
    </xf>
    <xf numFmtId="41" fontId="10" fillId="4" borderId="39" xfId="2" applyNumberFormat="1" applyFont="1" applyFill="1" applyBorder="1" applyAlignment="1">
      <alignment horizontal="center"/>
    </xf>
    <xf numFmtId="41" fontId="2" fillId="4" borderId="34" xfId="2" applyNumberFormat="1" applyFont="1" applyFill="1" applyBorder="1" applyAlignment="1">
      <alignment horizontal="right"/>
    </xf>
    <xf numFmtId="41" fontId="2" fillId="4" borderId="35" xfId="2" applyNumberFormat="1" applyFont="1" applyFill="1" applyBorder="1" applyAlignment="1">
      <alignment horizontal="right"/>
    </xf>
    <xf numFmtId="41" fontId="6" fillId="4" borderId="45" xfId="2" applyNumberFormat="1" applyFont="1" applyFill="1" applyBorder="1" applyAlignment="1">
      <alignment horizontal="center"/>
    </xf>
    <xf numFmtId="41" fontId="6" fillId="4" borderId="46" xfId="2" applyNumberFormat="1" applyFont="1" applyFill="1" applyBorder="1" applyAlignment="1">
      <alignment horizontal="center"/>
    </xf>
    <xf numFmtId="41" fontId="2" fillId="0" borderId="53" xfId="2" applyNumberFormat="1" applyFont="1" applyBorder="1" applyAlignment="1">
      <alignment horizontal="right"/>
    </xf>
    <xf numFmtId="0" fontId="6" fillId="4" borderId="57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0" fontId="6" fillId="4" borderId="70" xfId="0" applyFont="1" applyFill="1" applyBorder="1" applyAlignment="1">
      <alignment horizontal="center"/>
    </xf>
    <xf numFmtId="41" fontId="9" fillId="3" borderId="36" xfId="0" applyNumberFormat="1" applyFont="1" applyFill="1" applyBorder="1"/>
    <xf numFmtId="41" fontId="9" fillId="3" borderId="47" xfId="0" applyNumberFormat="1" applyFont="1" applyFill="1" applyBorder="1"/>
    <xf numFmtId="41" fontId="9" fillId="2" borderId="43" xfId="2" applyNumberFormat="1" applyFont="1" applyFill="1" applyBorder="1" applyAlignment="1">
      <alignment horizontal="center"/>
    </xf>
    <xf numFmtId="41" fontId="9" fillId="2" borderId="44" xfId="2" applyNumberFormat="1" applyFont="1" applyFill="1" applyBorder="1" applyAlignment="1">
      <alignment horizontal="center"/>
    </xf>
    <xf numFmtId="41" fontId="10" fillId="3" borderId="43" xfId="0" applyNumberFormat="1" applyFont="1" applyFill="1" applyBorder="1" applyAlignment="1">
      <alignment horizontal="center"/>
    </xf>
    <xf numFmtId="41" fontId="10" fillId="3" borderId="44" xfId="0" applyNumberFormat="1" applyFont="1" applyFill="1" applyBorder="1" applyAlignment="1">
      <alignment horizontal="center"/>
    </xf>
    <xf numFmtId="41" fontId="9" fillId="3" borderId="45" xfId="0" applyNumberFormat="1" applyFont="1" applyFill="1" applyBorder="1"/>
    <xf numFmtId="0" fontId="9" fillId="3" borderId="45" xfId="0" applyFont="1" applyFill="1" applyBorder="1"/>
    <xf numFmtId="41" fontId="9" fillId="2" borderId="45" xfId="2" applyNumberFormat="1" applyFont="1" applyFill="1" applyBorder="1" applyAlignment="1">
      <alignment horizontal="center"/>
    </xf>
    <xf numFmtId="41" fontId="9" fillId="2" borderId="46" xfId="2" applyNumberFormat="1" applyFont="1" applyFill="1" applyBorder="1" applyAlignment="1">
      <alignment horizontal="center"/>
    </xf>
    <xf numFmtId="0" fontId="11" fillId="3" borderId="34" xfId="0" applyFont="1" applyFill="1" applyBorder="1"/>
    <xf numFmtId="0" fontId="11" fillId="3" borderId="35" xfId="0" applyFont="1" applyFill="1" applyBorder="1"/>
    <xf numFmtId="0" fontId="9" fillId="3" borderId="47" xfId="0" applyFont="1" applyFill="1" applyBorder="1"/>
    <xf numFmtId="0" fontId="11" fillId="3" borderId="47" xfId="0" applyFont="1" applyFill="1" applyBorder="1"/>
    <xf numFmtId="41" fontId="9" fillId="3" borderId="34" xfId="0" applyNumberFormat="1" applyFont="1" applyFill="1" applyBorder="1"/>
    <xf numFmtId="41" fontId="9" fillId="3" borderId="52" xfId="0" applyNumberFormat="1" applyFont="1" applyFill="1" applyBorder="1"/>
    <xf numFmtId="0" fontId="11" fillId="3" borderId="52" xfId="0" applyFont="1" applyFill="1" applyBorder="1"/>
    <xf numFmtId="0" fontId="6" fillId="0" borderId="55" xfId="0" applyFont="1" applyBorder="1" applyAlignment="1">
      <alignment horizontal="left"/>
    </xf>
    <xf numFmtId="0" fontId="5" fillId="3" borderId="59" xfId="0" applyFont="1" applyFill="1" applyBorder="1" applyAlignment="1">
      <alignment horizontal="center"/>
    </xf>
    <xf numFmtId="0" fontId="5" fillId="3" borderId="68" xfId="0" applyFont="1" applyFill="1" applyBorder="1" applyAlignment="1">
      <alignment horizontal="center"/>
    </xf>
    <xf numFmtId="0" fontId="5" fillId="3" borderId="58" xfId="0" applyFont="1" applyFill="1" applyBorder="1" applyAlignment="1">
      <alignment horizontal="center"/>
    </xf>
    <xf numFmtId="0" fontId="5" fillId="3" borderId="55" xfId="0" applyFont="1" applyFill="1" applyBorder="1" applyAlignment="1">
      <alignment horizontal="center"/>
    </xf>
    <xf numFmtId="0" fontId="5" fillId="5" borderId="71" xfId="0" applyFont="1" applyFill="1" applyBorder="1" applyAlignment="1">
      <alignment horizontal="center"/>
    </xf>
    <xf numFmtId="0" fontId="5" fillId="5" borderId="70" xfId="0" applyFont="1" applyFill="1" applyBorder="1" applyAlignment="1">
      <alignment horizontal="center"/>
    </xf>
    <xf numFmtId="0" fontId="8" fillId="4" borderId="59" xfId="0" applyFont="1" applyFill="1" applyBorder="1" applyAlignment="1">
      <alignment horizontal="left"/>
    </xf>
    <xf numFmtId="0" fontId="38" fillId="0" borderId="0" xfId="0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6" fillId="0" borderId="70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41" fontId="10" fillId="0" borderId="46" xfId="2" applyNumberFormat="1" applyFont="1" applyBorder="1"/>
    <xf numFmtId="0" fontId="6" fillId="0" borderId="59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41" fontId="9" fillId="0" borderId="43" xfId="2" applyNumberFormat="1" applyFont="1" applyBorder="1"/>
    <xf numFmtId="191" fontId="9" fillId="0" borderId="43" xfId="2" applyNumberFormat="1" applyFont="1" applyBorder="1"/>
    <xf numFmtId="41" fontId="10" fillId="0" borderId="44" xfId="2" applyNumberFormat="1" applyFont="1" applyBorder="1"/>
    <xf numFmtId="41" fontId="9" fillId="0" borderId="36" xfId="2" applyNumberFormat="1" applyFont="1" applyBorder="1"/>
    <xf numFmtId="191" fontId="9" fillId="0" borderId="36" xfId="2" applyNumberFormat="1" applyFont="1" applyBorder="1"/>
    <xf numFmtId="41" fontId="10" fillId="0" borderId="37" xfId="2" applyNumberFormat="1" applyFont="1" applyBorder="1"/>
    <xf numFmtId="0" fontId="6" fillId="0" borderId="59" xfId="0" applyFont="1" applyBorder="1" applyAlignment="1">
      <alignment horizontal="right"/>
    </xf>
    <xf numFmtId="0" fontId="6" fillId="0" borderId="70" xfId="0" applyFont="1" applyBorder="1" applyAlignment="1">
      <alignment horizontal="right"/>
    </xf>
    <xf numFmtId="0" fontId="6" fillId="0" borderId="55" xfId="0" applyFont="1" applyBorder="1" applyAlignment="1">
      <alignment horizontal="right"/>
    </xf>
    <xf numFmtId="41" fontId="9" fillId="0" borderId="44" xfId="2" applyNumberFormat="1" applyFont="1" applyBorder="1"/>
    <xf numFmtId="169" fontId="9" fillId="0" borderId="50" xfId="4" applyNumberFormat="1" applyFont="1" applyBorder="1"/>
    <xf numFmtId="0" fontId="9" fillId="0" borderId="50" xfId="4" applyNumberFormat="1" applyFont="1" applyBorder="1" applyAlignment="1">
      <alignment horizontal="center"/>
    </xf>
    <xf numFmtId="169" fontId="9" fillId="0" borderId="50" xfId="0" applyNumberFormat="1" applyFont="1" applyBorder="1"/>
    <xf numFmtId="169" fontId="10" fillId="0" borderId="47" xfId="6" applyNumberFormat="1" applyFont="1" applyBorder="1"/>
    <xf numFmtId="169" fontId="9" fillId="0" borderId="47" xfId="0" applyNumberFormat="1" applyFont="1" applyBorder="1"/>
    <xf numFmtId="0" fontId="10" fillId="0" borderId="36" xfId="0" applyFont="1" applyBorder="1" applyAlignment="1">
      <alignment horizontal="center"/>
    </xf>
    <xf numFmtId="41" fontId="9" fillId="4" borderId="50" xfId="2" applyFont="1" applyFill="1" applyBorder="1"/>
    <xf numFmtId="41" fontId="9" fillId="4" borderId="52" xfId="2" applyFont="1" applyFill="1" applyBorder="1"/>
    <xf numFmtId="41" fontId="9" fillId="4" borderId="47" xfId="2" applyFont="1" applyFill="1" applyBorder="1"/>
    <xf numFmtId="0" fontId="9" fillId="0" borderId="34" xfId="0" applyFont="1" applyBorder="1" applyAlignment="1">
      <alignment horizontal="center"/>
    </xf>
    <xf numFmtId="10" fontId="9" fillId="4" borderId="35" xfId="2" applyNumberFormat="1" applyFont="1" applyFill="1" applyBorder="1"/>
    <xf numFmtId="0" fontId="9" fillId="0" borderId="57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10" fillId="4" borderId="40" xfId="0" applyFont="1" applyFill="1" applyBorder="1"/>
    <xf numFmtId="0" fontId="6" fillId="4" borderId="40" xfId="0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8" fillId="4" borderId="37" xfId="0" applyFont="1" applyFill="1" applyBorder="1" applyAlignment="1">
      <alignment horizontal="center"/>
    </xf>
    <xf numFmtId="0" fontId="9" fillId="4" borderId="38" xfId="0" applyFont="1" applyFill="1" applyBorder="1" applyAlignment="1">
      <alignment horizontal="left"/>
    </xf>
    <xf numFmtId="0" fontId="9" fillId="4" borderId="38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39" xfId="0" applyFont="1" applyFill="1" applyBorder="1" applyAlignment="1">
      <alignment horizontal="center"/>
    </xf>
    <xf numFmtId="41" fontId="9" fillId="4" borderId="51" xfId="2" applyFont="1" applyFill="1" applyBorder="1"/>
    <xf numFmtId="191" fontId="9" fillId="4" borderId="47" xfId="2" applyNumberFormat="1" applyFont="1" applyFill="1" applyBorder="1"/>
    <xf numFmtId="41" fontId="9" fillId="4" borderId="49" xfId="2" applyFont="1" applyFill="1" applyBorder="1"/>
    <xf numFmtId="0" fontId="9" fillId="4" borderId="52" xfId="0" applyFont="1" applyFill="1" applyBorder="1"/>
    <xf numFmtId="41" fontId="9" fillId="4" borderId="53" xfId="2" applyFont="1" applyFill="1" applyBorder="1"/>
    <xf numFmtId="0" fontId="9" fillId="4" borderId="45" xfId="0" applyFont="1" applyFill="1" applyBorder="1"/>
    <xf numFmtId="41" fontId="9" fillId="4" borderId="45" xfId="2" applyFont="1" applyFill="1" applyBorder="1"/>
    <xf numFmtId="41" fontId="9" fillId="4" borderId="46" xfId="2" applyFont="1" applyFill="1" applyBorder="1"/>
    <xf numFmtId="0" fontId="10" fillId="4" borderId="43" xfId="0" applyFont="1" applyFill="1" applyBorder="1" applyAlignment="1">
      <alignment horizontal="left"/>
    </xf>
    <xf numFmtId="41" fontId="10" fillId="4" borderId="43" xfId="2" applyFont="1" applyFill="1" applyBorder="1"/>
    <xf numFmtId="41" fontId="10" fillId="4" borderId="44" xfId="2" applyFont="1" applyFill="1" applyBorder="1"/>
    <xf numFmtId="0" fontId="0" fillId="0" borderId="40" xfId="0" applyBorder="1"/>
    <xf numFmtId="0" fontId="23" fillId="0" borderId="40" xfId="0" applyFont="1" applyBorder="1"/>
    <xf numFmtId="0" fontId="23" fillId="0" borderId="69" xfId="0" applyFont="1" applyBorder="1"/>
    <xf numFmtId="0" fontId="9" fillId="4" borderId="36" xfId="0" applyFont="1" applyFill="1" applyBorder="1" applyAlignment="1">
      <alignment horizontal="center"/>
    </xf>
    <xf numFmtId="0" fontId="9" fillId="4" borderId="37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left"/>
    </xf>
    <xf numFmtId="0" fontId="9" fillId="4" borderId="36" xfId="0" applyFont="1" applyFill="1" applyBorder="1"/>
    <xf numFmtId="0" fontId="6" fillId="4" borderId="36" xfId="0" applyFont="1" applyFill="1" applyBorder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0" fillId="0" borderId="56" xfId="0" applyBorder="1"/>
    <xf numFmtId="0" fontId="9" fillId="4" borderId="55" xfId="0" applyFont="1" applyFill="1" applyBorder="1" applyAlignment="1">
      <alignment horizontal="center"/>
    </xf>
    <xf numFmtId="0" fontId="9" fillId="4" borderId="60" xfId="0" applyFont="1" applyFill="1" applyBorder="1" applyAlignment="1">
      <alignment horizontal="right"/>
    </xf>
    <xf numFmtId="0" fontId="9" fillId="4" borderId="68" xfId="0" applyFont="1" applyFill="1" applyBorder="1" applyAlignment="1">
      <alignment horizontal="right"/>
    </xf>
    <xf numFmtId="0" fontId="9" fillId="4" borderId="58" xfId="0" applyFont="1" applyFill="1" applyBorder="1" applyAlignment="1">
      <alignment horizontal="right"/>
    </xf>
    <xf numFmtId="0" fontId="9" fillId="4" borderId="70" xfId="0" applyFont="1" applyFill="1" applyBorder="1" applyAlignment="1">
      <alignment horizontal="right"/>
    </xf>
    <xf numFmtId="0" fontId="0" fillId="0" borderId="69" xfId="0" applyBorder="1"/>
    <xf numFmtId="0" fontId="8" fillId="4" borderId="36" xfId="0" applyFont="1" applyFill="1" applyBorder="1" applyAlignment="1">
      <alignment horizontal="left"/>
    </xf>
    <xf numFmtId="0" fontId="9" fillId="4" borderId="38" xfId="0" applyFont="1" applyFill="1" applyBorder="1"/>
    <xf numFmtId="0" fontId="8" fillId="4" borderId="55" xfId="0" applyFont="1" applyFill="1" applyBorder="1" applyAlignment="1">
      <alignment horizontal="center"/>
    </xf>
    <xf numFmtId="0" fontId="9" fillId="4" borderId="57" xfId="0" applyFont="1" applyFill="1" applyBorder="1" applyAlignment="1">
      <alignment horizontal="center"/>
    </xf>
    <xf numFmtId="0" fontId="8" fillId="4" borderId="71" xfId="0" applyFont="1" applyFill="1" applyBorder="1" applyAlignment="1">
      <alignment horizontal="center"/>
    </xf>
    <xf numFmtId="1" fontId="6" fillId="0" borderId="36" xfId="0" applyNumberFormat="1" applyFont="1" applyBorder="1" applyAlignment="1">
      <alignment horizontal="center"/>
    </xf>
    <xf numFmtId="1" fontId="6" fillId="0" borderId="37" xfId="0" applyNumberFormat="1" applyFont="1" applyBorder="1" applyAlignment="1">
      <alignment horizontal="center"/>
    </xf>
    <xf numFmtId="191" fontId="10" fillId="4" borderId="43" xfId="2" applyNumberFormat="1" applyFont="1" applyFill="1" applyBorder="1"/>
    <xf numFmtId="191" fontId="10" fillId="4" borderId="44" xfId="2" applyNumberFormat="1" applyFont="1" applyFill="1" applyBorder="1"/>
    <xf numFmtId="0" fontId="9" fillId="4" borderId="50" xfId="0" applyFont="1" applyFill="1" applyBorder="1" applyAlignment="1">
      <alignment horizontal="left"/>
    </xf>
    <xf numFmtId="191" fontId="9" fillId="4" borderId="50" xfId="2" applyNumberFormat="1" applyFont="1" applyFill="1" applyBorder="1"/>
    <xf numFmtId="191" fontId="9" fillId="4" borderId="51" xfId="2" applyNumberFormat="1" applyFont="1" applyFill="1" applyBorder="1"/>
    <xf numFmtId="0" fontId="9" fillId="4" borderId="47" xfId="0" applyFont="1" applyFill="1" applyBorder="1" applyAlignment="1">
      <alignment horizontal="left"/>
    </xf>
    <xf numFmtId="191" fontId="9" fillId="4" borderId="49" xfId="2" applyNumberFormat="1" applyFont="1" applyFill="1" applyBorder="1"/>
    <xf numFmtId="0" fontId="9" fillId="4" borderId="52" xfId="0" applyFont="1" applyFill="1" applyBorder="1" applyAlignment="1">
      <alignment horizontal="left"/>
    </xf>
    <xf numFmtId="191" fontId="9" fillId="4" borderId="52" xfId="2" applyNumberFormat="1" applyFont="1" applyFill="1" applyBorder="1"/>
    <xf numFmtId="191" fontId="9" fillId="4" borderId="53" xfId="2" applyNumberFormat="1" applyFont="1" applyFill="1" applyBorder="1"/>
    <xf numFmtId="0" fontId="9" fillId="4" borderId="43" xfId="0" applyFont="1" applyFill="1" applyBorder="1" applyAlignment="1">
      <alignment horizontal="left"/>
    </xf>
    <xf numFmtId="0" fontId="10" fillId="4" borderId="40" xfId="0" applyFont="1" applyFill="1" applyBorder="1" applyAlignment="1">
      <alignment horizontal="center"/>
    </xf>
    <xf numFmtId="0" fontId="9" fillId="4" borderId="40" xfId="0" applyFont="1" applyFill="1" applyBorder="1" applyAlignment="1">
      <alignment horizontal="left"/>
    </xf>
    <xf numFmtId="191" fontId="10" fillId="4" borderId="40" xfId="2" applyNumberFormat="1" applyFont="1" applyFill="1" applyBorder="1"/>
    <xf numFmtId="191" fontId="10" fillId="4" borderId="69" xfId="2" applyNumberFormat="1" applyFont="1" applyFill="1" applyBorder="1"/>
    <xf numFmtId="0" fontId="10" fillId="4" borderId="45" xfId="0" applyFont="1" applyFill="1" applyBorder="1" applyAlignment="1">
      <alignment horizontal="center"/>
    </xf>
    <xf numFmtId="0" fontId="9" fillId="4" borderId="45" xfId="0" applyFont="1" applyFill="1" applyBorder="1" applyAlignment="1">
      <alignment horizontal="left"/>
    </xf>
    <xf numFmtId="191" fontId="10" fillId="4" borderId="45" xfId="2" applyNumberFormat="1" applyFont="1" applyFill="1" applyBorder="1"/>
    <xf numFmtId="191" fontId="10" fillId="4" borderId="46" xfId="2" applyNumberFormat="1" applyFont="1" applyFill="1" applyBorder="1"/>
    <xf numFmtId="0" fontId="10" fillId="4" borderId="47" xfId="0" applyFont="1" applyFill="1" applyBorder="1" applyAlignment="1">
      <alignment horizontal="center"/>
    </xf>
    <xf numFmtId="191" fontId="10" fillId="4" borderId="47" xfId="2" applyNumberFormat="1" applyFont="1" applyFill="1" applyBorder="1"/>
    <xf numFmtId="191" fontId="10" fillId="4" borderId="49" xfId="2" applyNumberFormat="1" applyFont="1" applyFill="1" applyBorder="1"/>
    <xf numFmtId="0" fontId="10" fillId="4" borderId="36" xfId="0" applyFont="1" applyFill="1" applyBorder="1" applyAlignment="1">
      <alignment horizontal="center"/>
    </xf>
    <xf numFmtId="191" fontId="10" fillId="4" borderId="36" xfId="2" applyNumberFormat="1" applyFont="1" applyFill="1" applyBorder="1"/>
    <xf numFmtId="191" fontId="10" fillId="4" borderId="37" xfId="2" applyNumberFormat="1" applyFont="1" applyFill="1" applyBorder="1"/>
    <xf numFmtId="191" fontId="9" fillId="4" borderId="45" xfId="2" applyNumberFormat="1" applyFont="1" applyFill="1" applyBorder="1"/>
    <xf numFmtId="191" fontId="9" fillId="4" borderId="46" xfId="2" applyNumberFormat="1" applyFont="1" applyFill="1" applyBorder="1"/>
    <xf numFmtId="192" fontId="10" fillId="4" borderId="43" xfId="2" applyNumberFormat="1" applyFont="1" applyFill="1" applyBorder="1"/>
    <xf numFmtId="0" fontId="10" fillId="4" borderId="36" xfId="0" applyFont="1" applyFill="1" applyBorder="1" applyAlignment="1">
      <alignment horizontal="left"/>
    </xf>
    <xf numFmtId="192" fontId="9" fillId="4" borderId="45" xfId="2" applyNumberFormat="1" applyFont="1" applyFill="1" applyBorder="1"/>
    <xf numFmtId="0" fontId="9" fillId="4" borderId="4" xfId="0" applyFont="1" applyFill="1" applyBorder="1" applyAlignment="1">
      <alignment horizontal="center"/>
    </xf>
    <xf numFmtId="0" fontId="10" fillId="4" borderId="56" xfId="0" applyFont="1" applyFill="1" applyBorder="1" applyAlignment="1">
      <alignment horizontal="center"/>
    </xf>
    <xf numFmtId="0" fontId="9" fillId="4" borderId="70" xfId="0" applyFont="1" applyFill="1" applyBorder="1" applyAlignment="1">
      <alignment horizontal="center"/>
    </xf>
    <xf numFmtId="2" fontId="10" fillId="0" borderId="36" xfId="0" applyNumberFormat="1" applyFont="1" applyBorder="1" applyAlignment="1">
      <alignment horizontal="center"/>
    </xf>
    <xf numFmtId="2" fontId="10" fillId="0" borderId="37" xfId="0" applyNumberFormat="1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2" fontId="10" fillId="0" borderId="34" xfId="0" applyNumberFormat="1" applyFont="1" applyBorder="1" applyAlignment="1">
      <alignment horizontal="center"/>
    </xf>
    <xf numFmtId="2" fontId="10" fillId="0" borderId="35" xfId="0" applyNumberFormat="1" applyFont="1" applyBorder="1" applyAlignment="1">
      <alignment horizontal="center"/>
    </xf>
    <xf numFmtId="2" fontId="6" fillId="0" borderId="36" xfId="0" applyNumberFormat="1" applyFont="1" applyBorder="1" applyAlignment="1">
      <alignment horizontal="center"/>
    </xf>
    <xf numFmtId="2" fontId="6" fillId="0" borderId="37" xfId="0" applyNumberFormat="1" applyFont="1" applyBorder="1" applyAlignment="1">
      <alignment horizontal="center"/>
    </xf>
    <xf numFmtId="2" fontId="6" fillId="0" borderId="39" xfId="0" applyNumberFormat="1" applyFont="1" applyBorder="1" applyAlignment="1">
      <alignment horizontal="left"/>
    </xf>
    <xf numFmtId="192" fontId="9" fillId="4" borderId="50" xfId="2" applyNumberFormat="1" applyFont="1" applyFill="1" applyBorder="1"/>
    <xf numFmtId="192" fontId="9" fillId="4" borderId="47" xfId="2" applyNumberFormat="1" applyFont="1" applyFill="1" applyBorder="1"/>
    <xf numFmtId="192" fontId="9" fillId="4" borderId="52" xfId="2" applyNumberFormat="1" applyFont="1" applyFill="1" applyBorder="1"/>
    <xf numFmtId="192" fontId="9" fillId="4" borderId="36" xfId="2" applyNumberFormat="1" applyFont="1" applyFill="1" applyBorder="1"/>
    <xf numFmtId="191" fontId="9" fillId="4" borderId="37" xfId="2" applyNumberFormat="1" applyFont="1" applyFill="1" applyBorder="1"/>
    <xf numFmtId="0" fontId="2" fillId="0" borderId="40" xfId="0" applyFont="1" applyBorder="1"/>
    <xf numFmtId="0" fontId="2" fillId="0" borderId="69" xfId="0" applyFont="1" applyBorder="1"/>
    <xf numFmtId="0" fontId="2" fillId="0" borderId="38" xfId="0" applyFont="1" applyBorder="1"/>
    <xf numFmtId="0" fontId="2" fillId="0" borderId="39" xfId="0" applyFont="1" applyBorder="1"/>
    <xf numFmtId="41" fontId="10" fillId="4" borderId="51" xfId="2" applyNumberFormat="1" applyFont="1" applyFill="1" applyBorder="1"/>
    <xf numFmtId="41" fontId="9" fillId="4" borderId="49" xfId="2" applyNumberFormat="1" applyFont="1" applyFill="1" applyBorder="1"/>
    <xf numFmtId="41" fontId="6" fillId="4" borderId="52" xfId="2" applyNumberFormat="1" applyFont="1" applyFill="1" applyBorder="1"/>
    <xf numFmtId="41" fontId="6" fillId="4" borderId="53" xfId="2" applyNumberFormat="1" applyFont="1" applyFill="1" applyBorder="1"/>
    <xf numFmtId="0" fontId="10" fillId="4" borderId="50" xfId="0" applyFont="1" applyFill="1" applyBorder="1" applyAlignment="1">
      <alignment horizontal="left"/>
    </xf>
    <xf numFmtId="0" fontId="10" fillId="4" borderId="47" xfId="0" applyFont="1" applyFill="1" applyBorder="1" applyAlignment="1">
      <alignment horizontal="left"/>
    </xf>
    <xf numFmtId="0" fontId="6" fillId="4" borderId="52" xfId="0" applyFont="1" applyFill="1" applyBorder="1" applyAlignment="1">
      <alignment horizontal="left"/>
    </xf>
    <xf numFmtId="0" fontId="9" fillId="4" borderId="68" xfId="0" applyFont="1" applyFill="1" applyBorder="1" applyAlignment="1">
      <alignment horizontal="left"/>
    </xf>
    <xf numFmtId="0" fontId="9" fillId="0" borderId="4" xfId="0" applyFont="1" applyBorder="1" applyAlignment="1">
      <alignment horizontal="left"/>
    </xf>
    <xf numFmtId="41" fontId="9" fillId="0" borderId="46" xfId="2" applyNumberFormat="1" applyFont="1" applyBorder="1"/>
    <xf numFmtId="191" fontId="9" fillId="0" borderId="46" xfId="2" applyNumberFormat="1" applyFont="1" applyBorder="1"/>
    <xf numFmtId="0" fontId="6" fillId="0" borderId="6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1" fontId="10" fillId="0" borderId="51" xfId="2" applyNumberFormat="1" applyFont="1" applyBorder="1"/>
    <xf numFmtId="41" fontId="10" fillId="0" borderId="53" xfId="2" applyNumberFormat="1" applyFont="1" applyBorder="1"/>
    <xf numFmtId="0" fontId="5" fillId="4" borderId="10" xfId="0" applyFont="1" applyFill="1" applyBorder="1" applyAlignment="1">
      <alignment horizontal="left"/>
    </xf>
    <xf numFmtId="0" fontId="6" fillId="4" borderId="10" xfId="0" applyFont="1" applyFill="1" applyBorder="1" applyAlignment="1">
      <alignment horizontal="left"/>
    </xf>
    <xf numFmtId="41" fontId="10" fillId="4" borderId="42" xfId="2" applyNumberFormat="1" applyFont="1" applyFill="1" applyBorder="1"/>
    <xf numFmtId="41" fontId="10" fillId="4" borderId="40" xfId="2" applyNumberFormat="1" applyFont="1" applyFill="1" applyBorder="1"/>
    <xf numFmtId="10" fontId="10" fillId="4" borderId="40" xfId="2" applyNumberFormat="1" applyFont="1" applyFill="1" applyBorder="1"/>
    <xf numFmtId="10" fontId="10" fillId="4" borderId="69" xfId="2" applyNumberFormat="1" applyFont="1" applyFill="1" applyBorder="1"/>
    <xf numFmtId="0" fontId="6" fillId="0" borderId="1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2" fontId="6" fillId="0" borderId="67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2" fontId="6" fillId="0" borderId="77" xfId="0" applyNumberFormat="1" applyFont="1" applyBorder="1" applyAlignment="1">
      <alignment horizontal="center"/>
    </xf>
    <xf numFmtId="0" fontId="8" fillId="4" borderId="34" xfId="0" applyFont="1" applyFill="1" applyBorder="1" applyAlignment="1">
      <alignment horizontal="left"/>
    </xf>
    <xf numFmtId="41" fontId="9" fillId="4" borderId="28" xfId="2" applyNumberFormat="1" applyFont="1" applyFill="1" applyBorder="1"/>
    <xf numFmtId="41" fontId="9" fillId="4" borderId="34" xfId="2" applyNumberFormat="1" applyFont="1" applyFill="1" applyBorder="1"/>
    <xf numFmtId="10" fontId="9" fillId="4" borderId="34" xfId="2" applyNumberFormat="1" applyFont="1" applyFill="1" applyBorder="1"/>
    <xf numFmtId="10" fontId="9" fillId="4" borderId="27" xfId="2" applyNumberFormat="1" applyFont="1" applyFill="1" applyBorder="1"/>
    <xf numFmtId="0" fontId="5" fillId="4" borderId="60" xfId="0" applyFont="1" applyFill="1" applyBorder="1" applyAlignment="1">
      <alignment horizontal="center"/>
    </xf>
    <xf numFmtId="0" fontId="5" fillId="4" borderId="68" xfId="0" applyFont="1" applyFill="1" applyBorder="1" applyAlignment="1">
      <alignment horizontal="center"/>
    </xf>
    <xf numFmtId="0" fontId="5" fillId="4" borderId="56" xfId="0" applyFont="1" applyFill="1" applyBorder="1" applyAlignment="1">
      <alignment horizontal="center"/>
    </xf>
    <xf numFmtId="0" fontId="5" fillId="4" borderId="58" xfId="0" applyFont="1" applyFill="1" applyBorder="1" applyAlignment="1">
      <alignment horizontal="center"/>
    </xf>
    <xf numFmtId="0" fontId="5" fillId="4" borderId="40" xfId="0" applyFont="1" applyFill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8" fillId="4" borderId="58" xfId="0" applyFont="1" applyFill="1" applyBorder="1" applyAlignment="1">
      <alignment horizontal="center"/>
    </xf>
    <xf numFmtId="0" fontId="8" fillId="4" borderId="70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0" fillId="0" borderId="59" xfId="0" applyFont="1" applyBorder="1" applyAlignment="1">
      <alignment horizontal="left"/>
    </xf>
    <xf numFmtId="0" fontId="9" fillId="0" borderId="60" xfId="0" applyFont="1" applyBorder="1" applyAlignment="1">
      <alignment horizontal="center"/>
    </xf>
    <xf numFmtId="0" fontId="9" fillId="0" borderId="68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9" fillId="0" borderId="70" xfId="0" applyFont="1" applyBorder="1" applyAlignment="1">
      <alignment horizontal="center"/>
    </xf>
    <xf numFmtId="0" fontId="9" fillId="0" borderId="71" xfId="0" applyFont="1" applyBorder="1" applyAlignment="1">
      <alignment horizontal="center"/>
    </xf>
    <xf numFmtId="0" fontId="9" fillId="0" borderId="38" xfId="0" applyFont="1" applyBorder="1" applyAlignment="1"/>
    <xf numFmtId="49" fontId="10" fillId="0" borderId="43" xfId="0" applyNumberFormat="1" applyFont="1" applyBorder="1" applyAlignment="1">
      <alignment horizontal="left"/>
    </xf>
    <xf numFmtId="49" fontId="8" fillId="0" borderId="52" xfId="0" applyNumberFormat="1" applyFont="1" applyBorder="1" applyAlignment="1">
      <alignment horizontal="left"/>
    </xf>
    <xf numFmtId="49" fontId="8" fillId="0" borderId="43" xfId="0" applyNumberFormat="1" applyFont="1" applyBorder="1" applyAlignment="1">
      <alignment horizontal="left"/>
    </xf>
    <xf numFmtId="49" fontId="2" fillId="0" borderId="50" xfId="0" applyNumberFormat="1" applyFont="1" applyBorder="1" applyAlignment="1">
      <alignment horizontal="left"/>
    </xf>
    <xf numFmtId="41" fontId="2" fillId="0" borderId="50" xfId="2" applyNumberFormat="1" applyFont="1" applyBorder="1"/>
    <xf numFmtId="191" fontId="2" fillId="0" borderId="47" xfId="2" applyNumberFormat="1" applyFont="1" applyBorder="1"/>
    <xf numFmtId="191" fontId="2" fillId="0" borderId="50" xfId="2" applyNumberFormat="1" applyFont="1" applyBorder="1"/>
    <xf numFmtId="41" fontId="2" fillId="0" borderId="47" xfId="2" applyNumberFormat="1" applyFont="1" applyBorder="1"/>
    <xf numFmtId="41" fontId="2" fillId="0" borderId="49" xfId="2" applyNumberFormat="1" applyFont="1" applyBorder="1"/>
    <xf numFmtId="49" fontId="2" fillId="0" borderId="45" xfId="0" applyNumberFormat="1" applyFont="1" applyBorder="1" applyAlignment="1">
      <alignment horizontal="left"/>
    </xf>
    <xf numFmtId="41" fontId="2" fillId="0" borderId="45" xfId="2" applyNumberFormat="1" applyFont="1" applyBorder="1"/>
    <xf numFmtId="191" fontId="2" fillId="0" borderId="45" xfId="2" applyNumberFormat="1" applyFont="1" applyBorder="1"/>
    <xf numFmtId="49" fontId="2" fillId="0" borderId="47" xfId="0" applyNumberFormat="1" applyFont="1" applyBorder="1" applyAlignment="1">
      <alignment horizontal="left"/>
    </xf>
    <xf numFmtId="49" fontId="2" fillId="0" borderId="34" xfId="0" applyNumberFormat="1" applyFont="1" applyBorder="1" applyAlignment="1">
      <alignment horizontal="left"/>
    </xf>
    <xf numFmtId="41" fontId="2" fillId="0" borderId="34" xfId="2" applyNumberFormat="1" applyFont="1" applyBorder="1"/>
    <xf numFmtId="191" fontId="2" fillId="0" borderId="34" xfId="2" applyNumberFormat="1" applyFont="1" applyBorder="1"/>
    <xf numFmtId="41" fontId="2" fillId="0" borderId="35" xfId="2" applyNumberFormat="1" applyFont="1" applyBorder="1"/>
    <xf numFmtId="0" fontId="9" fillId="0" borderId="3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6" fillId="4" borderId="0" xfId="0" applyFont="1" applyFill="1" applyBorder="1" applyAlignment="1">
      <alignment horizontal="left"/>
    </xf>
    <xf numFmtId="0" fontId="5" fillId="4" borderId="4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39" fillId="0" borderId="15" xfId="0" applyFont="1" applyBorder="1" applyAlignment="1">
      <alignment horizontal="center"/>
    </xf>
    <xf numFmtId="0" fontId="39" fillId="0" borderId="5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10" fillId="0" borderId="29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30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0" fillId="0" borderId="50" xfId="0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6" fillId="0" borderId="41" xfId="0" applyNumberFormat="1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2" fontId="6" fillId="0" borderId="40" xfId="0" applyNumberFormat="1" applyFont="1" applyBorder="1" applyAlignment="1">
      <alignment horizontal="center"/>
    </xf>
    <xf numFmtId="2" fontId="6" fillId="0" borderId="69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2" fontId="2" fillId="0" borderId="45" xfId="0" applyNumberFormat="1" applyFont="1" applyBorder="1" applyAlignment="1">
      <alignment horizontal="center"/>
    </xf>
    <xf numFmtId="2" fontId="2" fillId="0" borderId="46" xfId="0" applyNumberFormat="1" applyFont="1" applyBorder="1" applyAlignment="1">
      <alignment horizontal="center"/>
    </xf>
    <xf numFmtId="2" fontId="8" fillId="0" borderId="36" xfId="0" applyNumberFormat="1" applyFont="1" applyBorder="1" applyAlignment="1">
      <alignment horizontal="center"/>
    </xf>
    <xf numFmtId="2" fontId="8" fillId="0" borderId="37" xfId="0" applyNumberFormat="1" applyFont="1" applyBorder="1" applyAlignment="1">
      <alignment horizontal="center"/>
    </xf>
    <xf numFmtId="2" fontId="8" fillId="0" borderId="45" xfId="0" applyNumberFormat="1" applyFont="1" applyBorder="1" applyAlignment="1">
      <alignment horizontal="center"/>
    </xf>
    <xf numFmtId="2" fontId="8" fillId="0" borderId="46" xfId="0" applyNumberFormat="1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2" fontId="8" fillId="0" borderId="29" xfId="0" applyNumberFormat="1" applyFon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8" fillId="0" borderId="34" xfId="0" applyNumberFormat="1" applyFont="1" applyBorder="1" applyAlignment="1">
      <alignment horizontal="center"/>
    </xf>
    <xf numFmtId="2" fontId="6" fillId="0" borderId="42" xfId="0" applyNumberFormat="1" applyFont="1" applyBorder="1" applyAlignment="1">
      <alignment horizontal="center"/>
    </xf>
    <xf numFmtId="2" fontId="8" fillId="0" borderId="35" xfId="0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2" fontId="6" fillId="0" borderId="45" xfId="0" applyNumberFormat="1" applyFont="1" applyBorder="1" applyAlignment="1">
      <alignment horizontal="center"/>
    </xf>
    <xf numFmtId="2" fontId="6" fillId="0" borderId="46" xfId="0" applyNumberFormat="1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2" fontId="9" fillId="0" borderId="36" xfId="0" applyNumberFormat="1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2" fontId="9" fillId="0" borderId="45" xfId="0" applyNumberFormat="1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2" fontId="9" fillId="0" borderId="47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8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3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8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</cellXfs>
  <cellStyles count="10">
    <cellStyle name="Comma" xfId="1" builtinId="3"/>
    <cellStyle name="Comma [0]" xfId="2" builtinId="6"/>
    <cellStyle name="Comma [0] 2" xfId="3"/>
    <cellStyle name="Comma [0] 2 2" xfId="4"/>
    <cellStyle name="Comma [0] 3" xfId="5"/>
    <cellStyle name="Comma [0] 3 2" xfId="6"/>
    <cellStyle name="Normal" xfId="0" builtinId="0"/>
    <cellStyle name="Normal 2" xfId="7"/>
    <cellStyle name="Percent 2" xfId="8"/>
    <cellStyle name="Presje [0]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8"/>
  <sheetViews>
    <sheetView showGridLines="0" topLeftCell="A19" workbookViewId="0">
      <selection activeCell="P71" sqref="P71"/>
    </sheetView>
  </sheetViews>
  <sheetFormatPr defaultRowHeight="12.75" x14ac:dyDescent="0.2"/>
  <cols>
    <col min="1" max="1" width="1" customWidth="1"/>
    <col min="2" max="4" width="1.83203125" customWidth="1"/>
    <col min="5" max="5" width="5.83203125" customWidth="1"/>
    <col min="6" max="6" width="1.83203125" customWidth="1"/>
    <col min="7" max="9" width="5.83203125" customWidth="1"/>
    <col min="10" max="11" width="11.83203125" customWidth="1"/>
    <col min="12" max="12" width="3.83203125" customWidth="1"/>
    <col min="13" max="13" width="12.33203125" customWidth="1"/>
    <col min="14" max="14" width="5.83203125" customWidth="1"/>
    <col min="15" max="15" width="10.33203125" customWidth="1"/>
    <col min="16" max="16" width="1.83203125" customWidth="1"/>
    <col min="17" max="17" width="10.33203125" customWidth="1"/>
    <col min="18" max="18" width="9.33203125" customWidth="1"/>
    <col min="19" max="19" width="1.83203125" customWidth="1"/>
    <col min="20" max="20" width="1" customWidth="1"/>
  </cols>
  <sheetData>
    <row r="1" spans="1:20" ht="5.099999999999999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2.75" customHeight="1" x14ac:dyDescent="0.25">
      <c r="A2" s="1"/>
      <c r="B2" s="179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184"/>
      <c r="T2" s="1"/>
    </row>
    <row r="3" spans="1:20" ht="15" customHeight="1" x14ac:dyDescent="0.3">
      <c r="A3" s="1"/>
      <c r="B3" s="185"/>
      <c r="C3" s="26" t="s">
        <v>398</v>
      </c>
      <c r="D3" s="26"/>
      <c r="E3" s="6"/>
      <c r="F3" s="155"/>
      <c r="G3" s="155"/>
      <c r="H3" s="86"/>
      <c r="I3" s="155"/>
      <c r="J3" s="155" t="s">
        <v>399</v>
      </c>
      <c r="K3" s="155"/>
      <c r="L3" s="155"/>
      <c r="M3" s="155"/>
      <c r="N3" s="156"/>
      <c r="O3" s="156"/>
      <c r="P3" s="156"/>
      <c r="Q3" s="156"/>
      <c r="R3" s="156"/>
      <c r="S3" s="186"/>
      <c r="T3" s="1"/>
    </row>
    <row r="4" spans="1:20" ht="3" customHeight="1" x14ac:dyDescent="0.25">
      <c r="A4" s="1"/>
      <c r="B4" s="185"/>
      <c r="C4" s="26"/>
      <c r="D4" s="26"/>
      <c r="E4" s="6"/>
      <c r="F4" s="6"/>
      <c r="G4" s="6"/>
      <c r="H4" s="6"/>
      <c r="I4" s="6"/>
      <c r="J4" s="6"/>
      <c r="K4" s="6"/>
      <c r="L4" s="6"/>
      <c r="M4" s="6"/>
      <c r="N4" s="156"/>
      <c r="O4" s="156"/>
      <c r="P4" s="156"/>
      <c r="Q4" s="156"/>
      <c r="R4" s="156"/>
      <c r="S4" s="186"/>
      <c r="T4" s="1"/>
    </row>
    <row r="5" spans="1:20" ht="15" customHeight="1" x14ac:dyDescent="0.3">
      <c r="A5" s="1"/>
      <c r="B5" s="185"/>
      <c r="C5" s="26" t="s">
        <v>104</v>
      </c>
      <c r="D5" s="26"/>
      <c r="E5" s="6"/>
      <c r="F5" s="155"/>
      <c r="G5" s="155"/>
      <c r="H5" s="157"/>
      <c r="I5" s="155"/>
      <c r="J5" s="163" t="s">
        <v>400</v>
      </c>
      <c r="K5" s="155"/>
      <c r="L5" s="155"/>
      <c r="M5" s="155"/>
      <c r="N5" s="156"/>
      <c r="O5" s="156"/>
      <c r="P5" s="156"/>
      <c r="Q5" s="156"/>
      <c r="R5" s="156"/>
      <c r="S5" s="186"/>
      <c r="T5" s="1"/>
    </row>
    <row r="6" spans="1:20" ht="3" customHeight="1" x14ac:dyDescent="0.3">
      <c r="A6" s="1"/>
      <c r="B6" s="185"/>
      <c r="C6" s="26"/>
      <c r="D6" s="26"/>
      <c r="E6" s="6"/>
      <c r="F6" s="6"/>
      <c r="G6" s="6"/>
      <c r="H6" s="158"/>
      <c r="I6" s="6"/>
      <c r="J6" s="158"/>
      <c r="K6" s="6"/>
      <c r="L6" s="6"/>
      <c r="M6" s="6"/>
      <c r="N6" s="156"/>
      <c r="O6" s="156"/>
      <c r="P6" s="156"/>
      <c r="Q6" s="156"/>
      <c r="R6" s="156"/>
      <c r="S6" s="186"/>
      <c r="T6" s="1"/>
    </row>
    <row r="7" spans="1:20" ht="15" customHeight="1" x14ac:dyDescent="0.3">
      <c r="A7" s="1"/>
      <c r="B7" s="185"/>
      <c r="C7" s="26" t="s">
        <v>401</v>
      </c>
      <c r="D7" s="26"/>
      <c r="E7" s="6"/>
      <c r="F7" s="6"/>
      <c r="G7" s="6"/>
      <c r="H7" s="86"/>
      <c r="I7" s="6"/>
      <c r="J7" s="156" t="s">
        <v>402</v>
      </c>
      <c r="K7" s="156"/>
      <c r="L7" s="156"/>
      <c r="M7" s="6"/>
      <c r="N7" s="4"/>
      <c r="O7" s="4"/>
      <c r="P7" s="4"/>
      <c r="Q7" s="4"/>
      <c r="R7" s="4"/>
      <c r="S7" s="186"/>
      <c r="T7" s="1"/>
    </row>
    <row r="8" spans="1:20" ht="3" customHeight="1" x14ac:dyDescent="0.3">
      <c r="A8" s="1"/>
      <c r="B8" s="185"/>
      <c r="C8" s="26"/>
      <c r="D8" s="26"/>
      <c r="E8" s="6"/>
      <c r="F8" s="6"/>
      <c r="G8" s="6"/>
      <c r="H8" s="158"/>
      <c r="I8" s="6"/>
      <c r="J8" s="158"/>
      <c r="K8" s="6"/>
      <c r="L8" s="6"/>
      <c r="M8" s="6"/>
      <c r="N8" s="6"/>
      <c r="O8" s="159"/>
      <c r="P8" s="159"/>
      <c r="Q8" s="159"/>
      <c r="R8" s="159"/>
      <c r="S8" s="186"/>
      <c r="T8" s="1"/>
    </row>
    <row r="9" spans="1:20" ht="15" customHeight="1" x14ac:dyDescent="0.25">
      <c r="A9" s="1"/>
      <c r="B9" s="185"/>
      <c r="C9" s="26" t="s">
        <v>105</v>
      </c>
      <c r="D9" s="26"/>
      <c r="E9" s="6"/>
      <c r="F9" s="6"/>
      <c r="G9" s="6"/>
      <c r="H9" s="157"/>
      <c r="I9" s="6"/>
      <c r="J9" s="452" t="s">
        <v>403</v>
      </c>
      <c r="K9" s="6"/>
      <c r="L9" s="6"/>
      <c r="M9" s="6"/>
      <c r="N9" s="6"/>
      <c r="O9" s="6"/>
      <c r="P9" s="6"/>
      <c r="Q9" s="6"/>
      <c r="R9" s="6"/>
      <c r="S9" s="186"/>
      <c r="T9" s="1"/>
    </row>
    <row r="10" spans="1:20" ht="3" customHeight="1" x14ac:dyDescent="0.3">
      <c r="A10" s="1"/>
      <c r="B10" s="185"/>
      <c r="C10" s="26"/>
      <c r="D10" s="26"/>
      <c r="E10" s="6"/>
      <c r="F10" s="6"/>
      <c r="G10" s="6"/>
      <c r="H10" s="86"/>
      <c r="I10" s="6"/>
      <c r="J10" s="246"/>
      <c r="K10" s="6"/>
      <c r="L10" s="6"/>
      <c r="M10" s="6"/>
      <c r="N10" s="6"/>
      <c r="O10" s="6"/>
      <c r="P10" s="6"/>
      <c r="Q10" s="6"/>
      <c r="R10" s="6"/>
      <c r="S10" s="186"/>
      <c r="T10" s="1"/>
    </row>
    <row r="11" spans="1:20" ht="15" customHeight="1" x14ac:dyDescent="0.25">
      <c r="A11" s="1"/>
      <c r="B11" s="185"/>
      <c r="C11" s="26" t="s">
        <v>404</v>
      </c>
      <c r="D11" s="26"/>
      <c r="E11" s="6"/>
      <c r="F11" s="6"/>
      <c r="G11" s="6"/>
      <c r="H11" s="157"/>
      <c r="I11" s="6"/>
      <c r="J11" s="452" t="s">
        <v>405</v>
      </c>
      <c r="K11" s="6"/>
      <c r="L11" s="6"/>
      <c r="M11" s="6"/>
      <c r="N11" s="6"/>
      <c r="O11" s="6"/>
      <c r="P11" s="6"/>
      <c r="Q11" s="6"/>
      <c r="R11" s="6"/>
      <c r="S11" s="186"/>
      <c r="T11" s="1"/>
    </row>
    <row r="12" spans="1:20" ht="3" customHeight="1" x14ac:dyDescent="0.3">
      <c r="A12" s="1"/>
      <c r="B12" s="185"/>
      <c r="C12" s="26"/>
      <c r="D12" s="26"/>
      <c r="E12" s="6"/>
      <c r="F12" s="6"/>
      <c r="G12" s="6"/>
      <c r="H12" s="86"/>
      <c r="I12" s="6"/>
      <c r="J12" s="246"/>
      <c r="K12" s="6"/>
      <c r="L12" s="6"/>
      <c r="M12" s="6"/>
      <c r="N12" s="6"/>
      <c r="O12" s="6"/>
      <c r="P12" s="6"/>
      <c r="Q12" s="6"/>
      <c r="R12" s="6"/>
      <c r="S12" s="186"/>
      <c r="T12" s="1"/>
    </row>
    <row r="13" spans="1:20" ht="15" customHeight="1" x14ac:dyDescent="0.25">
      <c r="A13" s="1"/>
      <c r="B13" s="185"/>
      <c r="C13" s="26" t="s">
        <v>106</v>
      </c>
      <c r="D13" s="26"/>
      <c r="E13" s="6"/>
      <c r="F13" s="6"/>
      <c r="G13" s="6"/>
      <c r="H13" s="157"/>
      <c r="I13" s="6"/>
      <c r="J13" s="840" t="s">
        <v>406</v>
      </c>
      <c r="K13" s="13"/>
      <c r="L13" s="13"/>
      <c r="M13" s="13"/>
      <c r="N13" s="13"/>
      <c r="O13" s="13"/>
      <c r="P13" s="6"/>
      <c r="Q13" s="6"/>
      <c r="R13" s="156"/>
      <c r="S13" s="186"/>
      <c r="T13" s="1"/>
    </row>
    <row r="14" spans="1:20" ht="3" customHeight="1" x14ac:dyDescent="0.3">
      <c r="A14" s="1"/>
      <c r="B14" s="185"/>
      <c r="C14" s="6"/>
      <c r="D14" s="6"/>
      <c r="E14" s="6"/>
      <c r="F14" s="6"/>
      <c r="G14" s="6"/>
      <c r="H14" s="160"/>
      <c r="I14" s="6"/>
      <c r="J14" s="189"/>
      <c r="K14" s="6"/>
      <c r="L14" s="6"/>
      <c r="M14" s="6"/>
      <c r="N14" s="6"/>
      <c r="O14" s="6"/>
      <c r="P14" s="6"/>
      <c r="Q14" s="6"/>
      <c r="R14" s="6"/>
      <c r="S14" s="186"/>
      <c r="T14" s="1"/>
    </row>
    <row r="15" spans="1:20" ht="15" customHeight="1" x14ac:dyDescent="0.3">
      <c r="A15" s="1"/>
      <c r="B15" s="185"/>
      <c r="C15" s="6"/>
      <c r="D15" s="6"/>
      <c r="E15" s="6"/>
      <c r="F15" s="6"/>
      <c r="G15" s="6"/>
      <c r="H15" s="86"/>
      <c r="I15" s="6"/>
      <c r="J15" s="840" t="s">
        <v>407</v>
      </c>
      <c r="K15" s="13"/>
      <c r="L15" s="13"/>
      <c r="M15" s="13"/>
      <c r="N15" s="13"/>
      <c r="O15" s="13"/>
      <c r="P15" s="6"/>
      <c r="Q15" s="6"/>
      <c r="R15" s="6"/>
      <c r="S15" s="186"/>
      <c r="T15" s="1"/>
    </row>
    <row r="16" spans="1:20" ht="3" customHeight="1" x14ac:dyDescent="0.3">
      <c r="A16" s="1"/>
      <c r="B16" s="185"/>
      <c r="C16" s="6"/>
      <c r="D16" s="6"/>
      <c r="E16" s="6"/>
      <c r="F16" s="6"/>
      <c r="G16" s="6"/>
      <c r="H16" s="160"/>
      <c r="I16" s="6"/>
      <c r="J16" s="189"/>
      <c r="K16" s="6"/>
      <c r="L16" s="6"/>
      <c r="M16" s="6"/>
      <c r="N16" s="6"/>
      <c r="O16" s="6"/>
      <c r="P16" s="6"/>
      <c r="Q16" s="6"/>
      <c r="R16" s="6"/>
      <c r="S16" s="186"/>
      <c r="T16" s="1"/>
    </row>
    <row r="17" spans="1:20" ht="15" customHeight="1" x14ac:dyDescent="0.3">
      <c r="A17" s="1"/>
      <c r="B17" s="185"/>
      <c r="C17" s="6"/>
      <c r="D17" s="6"/>
      <c r="E17" s="6"/>
      <c r="F17" s="6"/>
      <c r="G17" s="6"/>
      <c r="H17" s="86"/>
      <c r="I17" s="6"/>
      <c r="J17" s="840" t="s">
        <v>408</v>
      </c>
      <c r="K17" s="13"/>
      <c r="L17" s="13"/>
      <c r="M17" s="13"/>
      <c r="N17" s="13"/>
      <c r="O17" s="13"/>
      <c r="P17" s="6"/>
      <c r="Q17" s="6"/>
      <c r="R17" s="6"/>
      <c r="S17" s="186"/>
      <c r="T17" s="1"/>
    </row>
    <row r="18" spans="1:20" ht="3" customHeight="1" x14ac:dyDescent="0.3">
      <c r="A18" s="1"/>
      <c r="B18" s="185"/>
      <c r="C18" s="6"/>
      <c r="D18" s="6"/>
      <c r="E18" s="6"/>
      <c r="F18" s="6"/>
      <c r="G18" s="6"/>
      <c r="H18" s="6"/>
      <c r="I18" s="6"/>
      <c r="J18" s="26"/>
      <c r="K18" s="160"/>
      <c r="L18" s="6"/>
      <c r="M18" s="6"/>
      <c r="N18" s="6"/>
      <c r="O18" s="6"/>
      <c r="P18" s="6"/>
      <c r="Q18" s="6"/>
      <c r="R18" s="6"/>
      <c r="S18" s="186"/>
      <c r="T18" s="1"/>
    </row>
    <row r="19" spans="1:20" ht="12.75" customHeight="1" x14ac:dyDescent="0.25">
      <c r="A19" s="1"/>
      <c r="B19" s="185"/>
      <c r="C19" s="6"/>
      <c r="D19" s="6"/>
      <c r="E19" s="6"/>
      <c r="F19" s="6"/>
      <c r="G19" s="6"/>
      <c r="H19" s="6"/>
      <c r="I19" s="6"/>
      <c r="J19" s="840" t="s">
        <v>409</v>
      </c>
      <c r="K19" s="13"/>
      <c r="L19" s="13"/>
      <c r="M19" s="13"/>
      <c r="N19" s="13"/>
      <c r="O19" s="13"/>
      <c r="P19" s="6"/>
      <c r="Q19" s="6"/>
      <c r="R19" s="6"/>
      <c r="S19" s="186"/>
      <c r="T19" s="1"/>
    </row>
    <row r="20" spans="1:20" ht="3" customHeight="1" x14ac:dyDescent="0.25">
      <c r="A20" s="1"/>
      <c r="B20" s="185"/>
      <c r="C20" s="6"/>
      <c r="D20" s="6"/>
      <c r="E20" s="6"/>
      <c r="F20" s="6"/>
      <c r="G20" s="6"/>
      <c r="H20" s="6"/>
      <c r="I20" s="6"/>
      <c r="J20" s="26"/>
      <c r="K20" s="6"/>
      <c r="L20" s="6"/>
      <c r="M20" s="6"/>
      <c r="N20" s="6"/>
      <c r="O20" s="6"/>
      <c r="P20" s="6"/>
      <c r="Q20" s="6"/>
      <c r="R20" s="6"/>
      <c r="S20" s="186"/>
      <c r="T20" s="1"/>
    </row>
    <row r="21" spans="1:20" ht="12.75" customHeight="1" x14ac:dyDescent="0.25">
      <c r="A21" s="1"/>
      <c r="B21" s="185"/>
      <c r="C21" s="6"/>
      <c r="D21" s="6"/>
      <c r="E21" s="6"/>
      <c r="F21" s="6"/>
      <c r="G21" s="6"/>
      <c r="H21" s="6"/>
      <c r="I21" s="6"/>
      <c r="J21" s="840" t="s">
        <v>410</v>
      </c>
      <c r="K21" s="13"/>
      <c r="L21" s="13"/>
      <c r="M21" s="13"/>
      <c r="N21" s="13"/>
      <c r="O21" s="13"/>
      <c r="P21" s="6"/>
      <c r="Q21" s="6"/>
      <c r="R21" s="6"/>
      <c r="S21" s="186"/>
      <c r="T21" s="1"/>
    </row>
    <row r="22" spans="1:20" ht="3" customHeight="1" x14ac:dyDescent="0.25">
      <c r="A22" s="1"/>
      <c r="B22" s="185"/>
      <c r="C22" s="6"/>
      <c r="D22" s="6"/>
      <c r="E22" s="6"/>
      <c r="F22" s="6"/>
      <c r="G22" s="6"/>
      <c r="H22" s="6"/>
      <c r="I22" s="6"/>
      <c r="J22" s="26"/>
      <c r="K22" s="6"/>
      <c r="L22" s="6"/>
      <c r="M22" s="6"/>
      <c r="N22" s="6"/>
      <c r="O22" s="6"/>
      <c r="P22" s="6"/>
      <c r="Q22" s="6"/>
      <c r="R22" s="6"/>
      <c r="S22" s="186"/>
      <c r="T22" s="1"/>
    </row>
    <row r="23" spans="1:20" ht="12.75" customHeight="1" x14ac:dyDescent="0.25">
      <c r="A23" s="1"/>
      <c r="B23" s="185"/>
      <c r="C23" s="6"/>
      <c r="D23" s="6"/>
      <c r="E23" s="6"/>
      <c r="F23" s="6"/>
      <c r="G23" s="6"/>
      <c r="H23" s="6"/>
      <c r="I23" s="6"/>
      <c r="J23" s="840" t="s">
        <v>411</v>
      </c>
      <c r="K23" s="13"/>
      <c r="L23" s="13"/>
      <c r="M23" s="13"/>
      <c r="N23" s="13"/>
      <c r="O23" s="13"/>
      <c r="P23" s="6"/>
      <c r="Q23" s="6"/>
      <c r="R23" s="6"/>
      <c r="S23" s="186"/>
      <c r="T23" s="1"/>
    </row>
    <row r="24" spans="1:20" ht="3" customHeight="1" x14ac:dyDescent="0.3">
      <c r="A24" s="1"/>
      <c r="B24" s="185"/>
      <c r="C24" s="6"/>
      <c r="D24" s="6"/>
      <c r="E24" s="6"/>
      <c r="F24" s="6"/>
      <c r="G24" s="6"/>
      <c r="H24" s="6"/>
      <c r="I24" s="6"/>
      <c r="J24" s="246"/>
      <c r="K24" s="160"/>
      <c r="L24" s="6"/>
      <c r="M24" s="6"/>
      <c r="N24" s="6"/>
      <c r="O24" s="6"/>
      <c r="P24" s="6"/>
      <c r="Q24" s="6"/>
      <c r="R24" s="6"/>
      <c r="S24" s="186"/>
      <c r="T24" s="1"/>
    </row>
    <row r="25" spans="1:20" ht="12.75" customHeight="1" x14ac:dyDescent="0.25">
      <c r="A25" s="1"/>
      <c r="B25" s="185"/>
      <c r="C25" s="6"/>
      <c r="D25" s="6"/>
      <c r="E25" s="6"/>
      <c r="F25" s="6"/>
      <c r="G25" s="6"/>
      <c r="H25" s="6"/>
      <c r="I25" s="6"/>
      <c r="J25" s="453"/>
      <c r="K25" s="13"/>
      <c r="L25" s="13"/>
      <c r="M25" s="13"/>
      <c r="N25" s="13"/>
      <c r="O25" s="13"/>
      <c r="P25" s="13"/>
      <c r="Q25" s="13"/>
      <c r="R25" s="6"/>
      <c r="S25" s="186"/>
      <c r="T25" s="1"/>
    </row>
    <row r="26" spans="1:20" ht="12.75" customHeight="1" x14ac:dyDescent="0.3">
      <c r="A26" s="1"/>
      <c r="B26" s="185"/>
      <c r="C26" s="6"/>
      <c r="D26" s="6"/>
      <c r="E26" s="6"/>
      <c r="F26" s="6"/>
      <c r="G26" s="6"/>
      <c r="H26" s="6"/>
      <c r="I26" s="6"/>
      <c r="J26" s="6"/>
      <c r="K26" s="160"/>
      <c r="L26" s="6"/>
      <c r="M26" s="6"/>
      <c r="N26" s="6"/>
      <c r="O26" s="6"/>
      <c r="P26" s="6"/>
      <c r="Q26" s="6"/>
      <c r="R26" s="6"/>
      <c r="S26" s="186"/>
      <c r="T26" s="1"/>
    </row>
    <row r="27" spans="1:20" ht="12.75" customHeight="1" x14ac:dyDescent="0.3">
      <c r="A27" s="1"/>
      <c r="B27" s="185"/>
      <c r="C27" s="6"/>
      <c r="D27" s="6"/>
      <c r="E27" s="6"/>
      <c r="F27" s="6"/>
      <c r="G27" s="6"/>
      <c r="H27" s="6"/>
      <c r="I27" s="6"/>
      <c r="J27" s="6"/>
      <c r="K27" s="160"/>
      <c r="L27" s="6"/>
      <c r="M27" s="6"/>
      <c r="N27" s="6"/>
      <c r="O27" s="6"/>
      <c r="P27" s="6"/>
      <c r="Q27" s="6"/>
      <c r="R27" s="6"/>
      <c r="S27" s="186"/>
      <c r="T27" s="1"/>
    </row>
    <row r="28" spans="1:20" ht="12.75" customHeight="1" x14ac:dyDescent="0.3">
      <c r="A28" s="1"/>
      <c r="B28" s="185"/>
      <c r="C28" s="6"/>
      <c r="D28" s="6"/>
      <c r="E28" s="6"/>
      <c r="F28" s="6"/>
      <c r="G28" s="6"/>
      <c r="H28" s="6"/>
      <c r="I28" s="6"/>
      <c r="J28" s="6"/>
      <c r="K28" s="160"/>
      <c r="L28" s="6"/>
      <c r="M28" s="6"/>
      <c r="N28" s="6"/>
      <c r="O28" s="6"/>
      <c r="P28" s="6"/>
      <c r="Q28" s="6"/>
      <c r="R28" s="6"/>
      <c r="S28" s="186"/>
      <c r="T28" s="1"/>
    </row>
    <row r="29" spans="1:20" ht="12.75" customHeight="1" x14ac:dyDescent="0.3">
      <c r="A29" s="1"/>
      <c r="B29" s="185"/>
      <c r="C29" s="6"/>
      <c r="D29" s="6"/>
      <c r="E29" s="6"/>
      <c r="F29" s="6"/>
      <c r="G29" s="6"/>
      <c r="H29" s="6"/>
      <c r="I29" s="6"/>
      <c r="J29" s="6"/>
      <c r="K29" s="160"/>
      <c r="L29" s="6"/>
      <c r="M29" s="6"/>
      <c r="N29" s="6"/>
      <c r="O29" s="6"/>
      <c r="P29" s="6"/>
      <c r="Q29" s="6"/>
      <c r="R29" s="6"/>
      <c r="S29" s="186"/>
      <c r="T29" s="1"/>
    </row>
    <row r="30" spans="1:20" ht="12.75" customHeight="1" x14ac:dyDescent="0.3">
      <c r="A30" s="1"/>
      <c r="B30" s="185"/>
      <c r="C30" s="6"/>
      <c r="D30" s="6"/>
      <c r="E30" s="6"/>
      <c r="F30" s="6"/>
      <c r="G30" s="6"/>
      <c r="H30" s="6"/>
      <c r="I30" s="6"/>
      <c r="J30" s="6"/>
      <c r="K30" s="160"/>
      <c r="L30" s="6"/>
      <c r="M30" s="6"/>
      <c r="N30" s="6"/>
      <c r="O30" s="6"/>
      <c r="P30" s="6"/>
      <c r="Q30" s="6"/>
      <c r="R30" s="6"/>
      <c r="S30" s="186"/>
      <c r="T30" s="1"/>
    </row>
    <row r="31" spans="1:20" ht="12.75" customHeight="1" x14ac:dyDescent="0.3">
      <c r="A31" s="1"/>
      <c r="B31" s="185"/>
      <c r="C31" s="6"/>
      <c r="D31" s="6"/>
      <c r="E31" s="6"/>
      <c r="F31" s="6"/>
      <c r="G31" s="6"/>
      <c r="H31" s="6"/>
      <c r="I31" s="6"/>
      <c r="J31" s="6"/>
      <c r="K31" s="160"/>
      <c r="L31" s="6"/>
      <c r="M31" s="6"/>
      <c r="N31" s="6"/>
      <c r="O31" s="6"/>
      <c r="P31" s="6"/>
      <c r="Q31" s="6"/>
      <c r="R31" s="6"/>
      <c r="S31" s="186"/>
      <c r="T31" s="1"/>
    </row>
    <row r="32" spans="1:20" ht="12.75" customHeight="1" x14ac:dyDescent="0.3">
      <c r="A32" s="1"/>
      <c r="B32" s="185"/>
      <c r="C32" s="6"/>
      <c r="D32" s="6"/>
      <c r="E32" s="6"/>
      <c r="F32" s="6"/>
      <c r="G32" s="6"/>
      <c r="H32" s="6"/>
      <c r="I32" s="6"/>
      <c r="J32" s="6"/>
      <c r="K32" s="160"/>
      <c r="L32" s="6"/>
      <c r="M32" s="6"/>
      <c r="N32" s="6"/>
      <c r="O32" s="6"/>
      <c r="P32" s="6"/>
      <c r="Q32" s="6"/>
      <c r="R32" s="6"/>
      <c r="S32" s="186"/>
      <c r="T32" s="1"/>
    </row>
    <row r="33" spans="1:20" ht="12.75" customHeight="1" x14ac:dyDescent="0.3">
      <c r="A33" s="1"/>
      <c r="B33" s="185"/>
      <c r="C33" s="6"/>
      <c r="D33" s="6"/>
      <c r="E33" s="6"/>
      <c r="F33" s="6"/>
      <c r="G33" s="6"/>
      <c r="H33" s="6"/>
      <c r="I33" s="6"/>
      <c r="J33" s="6"/>
      <c r="K33" s="160"/>
      <c r="L33" s="6"/>
      <c r="M33" s="6"/>
      <c r="N33" s="6"/>
      <c r="O33" s="6"/>
      <c r="P33" s="6"/>
      <c r="Q33" s="6"/>
      <c r="R33" s="6"/>
      <c r="S33" s="186"/>
      <c r="T33" s="1"/>
    </row>
    <row r="34" spans="1:20" ht="12.75" customHeight="1" x14ac:dyDescent="0.25">
      <c r="A34" s="1"/>
      <c r="B34" s="18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186"/>
      <c r="T34" s="1"/>
    </row>
    <row r="35" spans="1:20" ht="12.75" customHeight="1" x14ac:dyDescent="0.25">
      <c r="A35" s="1"/>
      <c r="B35" s="18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186"/>
      <c r="T35" s="1"/>
    </row>
    <row r="36" spans="1:20" ht="12.75" customHeight="1" x14ac:dyDescent="0.25">
      <c r="A36" s="1"/>
      <c r="B36" s="18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186"/>
      <c r="T36" s="1"/>
    </row>
    <row r="37" spans="1:20" ht="30.75" x14ac:dyDescent="0.45">
      <c r="A37" s="1"/>
      <c r="B37" s="185"/>
      <c r="C37" s="937"/>
      <c r="D37" s="937"/>
      <c r="E37" s="937"/>
      <c r="F37" s="937"/>
      <c r="G37" s="937"/>
      <c r="H37" s="937"/>
      <c r="I37" s="937"/>
      <c r="J37" s="937"/>
      <c r="K37" s="937"/>
      <c r="L37" s="938" t="s">
        <v>107</v>
      </c>
      <c r="M37" s="937"/>
      <c r="N37" s="937"/>
      <c r="O37" s="937"/>
      <c r="P37" s="937"/>
      <c r="Q37" s="937"/>
      <c r="R37" s="937"/>
      <c r="S37" s="186"/>
      <c r="T37" s="1"/>
    </row>
    <row r="38" spans="1:20" ht="3" customHeight="1" x14ac:dyDescent="0.3">
      <c r="A38" s="1"/>
      <c r="B38" s="185"/>
      <c r="C38" s="155"/>
      <c r="D38" s="6"/>
      <c r="E38" s="6"/>
      <c r="F38" s="6"/>
      <c r="G38" s="56"/>
      <c r="H38" s="55"/>
      <c r="I38" s="55"/>
      <c r="J38" s="55"/>
      <c r="K38" s="55"/>
      <c r="L38" s="55"/>
      <c r="M38" s="55"/>
      <c r="N38" s="55"/>
      <c r="O38" s="6"/>
      <c r="P38" s="6"/>
      <c r="Q38" s="6"/>
      <c r="R38" s="6"/>
      <c r="S38" s="186"/>
      <c r="T38" s="1"/>
    </row>
    <row r="39" spans="1:20" ht="15" x14ac:dyDescent="0.25">
      <c r="A39" s="1"/>
      <c r="B39" s="185"/>
      <c r="C39" s="1132" t="s">
        <v>412</v>
      </c>
      <c r="D39" s="1132"/>
      <c r="E39" s="1132"/>
      <c r="F39" s="1132"/>
      <c r="G39" s="1132"/>
      <c r="H39" s="1132"/>
      <c r="I39" s="1132"/>
      <c r="J39" s="1132"/>
      <c r="K39" s="1132"/>
      <c r="L39" s="1132"/>
      <c r="M39" s="1132"/>
      <c r="N39" s="1132"/>
      <c r="O39" s="1132"/>
      <c r="P39" s="1132"/>
      <c r="Q39" s="1132"/>
      <c r="R39" s="1132"/>
      <c r="S39" s="186"/>
      <c r="T39" s="1"/>
    </row>
    <row r="40" spans="1:20" ht="3" customHeight="1" x14ac:dyDescent="0.25">
      <c r="A40" s="1"/>
      <c r="B40" s="18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186"/>
      <c r="T40" s="1"/>
    </row>
    <row r="41" spans="1:20" ht="15" x14ac:dyDescent="0.25">
      <c r="A41" s="1"/>
      <c r="B41" s="185"/>
      <c r="C41" s="1132" t="s">
        <v>413</v>
      </c>
      <c r="D41" s="1132"/>
      <c r="E41" s="1132"/>
      <c r="F41" s="1132"/>
      <c r="G41" s="1132"/>
      <c r="H41" s="1132"/>
      <c r="I41" s="1132"/>
      <c r="J41" s="1132"/>
      <c r="K41" s="1132"/>
      <c r="L41" s="1132"/>
      <c r="M41" s="1132"/>
      <c r="N41" s="1132"/>
      <c r="O41" s="1132"/>
      <c r="P41" s="1132"/>
      <c r="Q41" s="1132"/>
      <c r="R41" s="1132"/>
      <c r="S41" s="186"/>
      <c r="T41" s="1"/>
    </row>
    <row r="42" spans="1:20" ht="3" customHeight="1" x14ac:dyDescent="0.25">
      <c r="A42" s="1"/>
      <c r="B42" s="18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186"/>
      <c r="T42" s="1"/>
    </row>
    <row r="43" spans="1:20" ht="24.95" customHeight="1" x14ac:dyDescent="0.4">
      <c r="A43" s="1"/>
      <c r="B43" s="185"/>
      <c r="C43" s="155"/>
      <c r="D43" s="6"/>
      <c r="E43" s="6"/>
      <c r="F43" s="6"/>
      <c r="G43" s="6"/>
      <c r="H43" s="155"/>
      <c r="I43" s="155"/>
      <c r="J43" s="155"/>
      <c r="K43" s="939"/>
      <c r="L43" s="937" t="s">
        <v>414</v>
      </c>
      <c r="M43" s="939"/>
      <c r="N43" s="6"/>
      <c r="O43" s="6"/>
      <c r="P43" s="6"/>
      <c r="Q43" s="6"/>
      <c r="R43" s="6"/>
      <c r="S43" s="186"/>
      <c r="T43" s="1"/>
    </row>
    <row r="44" spans="1:20" ht="3" customHeight="1" x14ac:dyDescent="0.25">
      <c r="A44" s="1"/>
      <c r="B44" s="18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186"/>
      <c r="T44" s="1"/>
    </row>
    <row r="45" spans="1:20" ht="12.75" customHeight="1" x14ac:dyDescent="0.3">
      <c r="A45" s="1"/>
      <c r="B45" s="185"/>
      <c r="C45" s="6"/>
      <c r="D45" s="6"/>
      <c r="E45" s="155"/>
      <c r="F45" s="155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186"/>
      <c r="T45" s="1"/>
    </row>
    <row r="46" spans="1:20" ht="12.75" customHeight="1" x14ac:dyDescent="0.25">
      <c r="A46" s="1"/>
      <c r="B46" s="18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186"/>
      <c r="T46" s="1"/>
    </row>
    <row r="47" spans="1:20" ht="12.75" customHeight="1" x14ac:dyDescent="0.25">
      <c r="A47" s="1"/>
      <c r="B47" s="18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186"/>
      <c r="T47" s="1"/>
    </row>
    <row r="48" spans="1:20" ht="12.75" customHeight="1" x14ac:dyDescent="0.25">
      <c r="A48" s="1"/>
      <c r="B48" s="18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186"/>
      <c r="T48" s="1"/>
    </row>
    <row r="49" spans="1:20" ht="12.75" customHeight="1" x14ac:dyDescent="0.25">
      <c r="A49" s="1"/>
      <c r="B49" s="18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186"/>
      <c r="T49" s="1"/>
    </row>
    <row r="50" spans="1:20" ht="12.75" customHeight="1" x14ac:dyDescent="0.25">
      <c r="A50" s="1"/>
      <c r="B50" s="18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186"/>
      <c r="T50" s="1"/>
    </row>
    <row r="51" spans="1:20" ht="12.75" customHeight="1" x14ac:dyDescent="0.25">
      <c r="A51" s="1"/>
      <c r="B51" s="18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186"/>
      <c r="T51" s="1"/>
    </row>
    <row r="52" spans="1:20" ht="12.75" customHeight="1" x14ac:dyDescent="0.25">
      <c r="A52" s="1"/>
      <c r="B52" s="18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186"/>
      <c r="T52" s="1"/>
    </row>
    <row r="53" spans="1:20" ht="12.75" customHeight="1" x14ac:dyDescent="0.25">
      <c r="A53" s="1"/>
      <c r="B53" s="18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186"/>
      <c r="T53" s="1"/>
    </row>
    <row r="54" spans="1:20" ht="12.75" customHeight="1" x14ac:dyDescent="0.25">
      <c r="A54" s="1"/>
      <c r="B54" s="18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186"/>
      <c r="T54" s="1"/>
    </row>
    <row r="55" spans="1:20" ht="12.75" customHeight="1" x14ac:dyDescent="0.25">
      <c r="A55" s="1"/>
      <c r="B55" s="18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186"/>
      <c r="T55" s="1"/>
    </row>
    <row r="56" spans="1:20" ht="12.75" customHeight="1" x14ac:dyDescent="0.25">
      <c r="A56" s="1"/>
      <c r="B56" s="18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186"/>
      <c r="T56" s="1"/>
    </row>
    <row r="57" spans="1:20" ht="15" customHeight="1" x14ac:dyDescent="0.3">
      <c r="A57" s="1"/>
      <c r="B57" s="185"/>
      <c r="C57" s="6"/>
      <c r="D57" s="6"/>
      <c r="E57" s="158" t="s">
        <v>415</v>
      </c>
      <c r="F57" s="6"/>
      <c r="G57" s="6"/>
      <c r="H57" s="6"/>
      <c r="I57" s="6"/>
      <c r="J57" s="6"/>
      <c r="K57" s="6"/>
      <c r="L57" s="6"/>
      <c r="M57" s="6"/>
      <c r="N57" s="6"/>
      <c r="O57" s="448"/>
      <c r="P57" s="12" t="s">
        <v>108</v>
      </c>
      <c r="Q57" s="12"/>
      <c r="R57" s="6"/>
      <c r="S57" s="186"/>
      <c r="T57" s="1"/>
    </row>
    <row r="58" spans="1:20" ht="3" customHeight="1" x14ac:dyDescent="0.3">
      <c r="A58" s="1"/>
      <c r="B58" s="185"/>
      <c r="C58" s="6"/>
      <c r="D58" s="6"/>
      <c r="E58" s="158"/>
      <c r="F58" s="6"/>
      <c r="G58" s="6"/>
      <c r="H58" s="6"/>
      <c r="I58" s="6"/>
      <c r="J58" s="6"/>
      <c r="K58" s="6"/>
      <c r="L58" s="6"/>
      <c r="M58" s="6"/>
      <c r="N58" s="6"/>
      <c r="O58" s="6"/>
      <c r="P58" s="91"/>
      <c r="Q58" s="6"/>
      <c r="R58" s="6"/>
      <c r="S58" s="186"/>
      <c r="T58" s="1"/>
    </row>
    <row r="59" spans="1:20" ht="15" customHeight="1" x14ac:dyDescent="0.3">
      <c r="A59" s="1"/>
      <c r="B59" s="185"/>
      <c r="C59" s="6"/>
      <c r="D59" s="6"/>
      <c r="E59" s="158" t="s">
        <v>416</v>
      </c>
      <c r="F59" s="6"/>
      <c r="G59" s="6"/>
      <c r="H59" s="6"/>
      <c r="I59" s="6"/>
      <c r="J59" s="6"/>
      <c r="K59" s="6"/>
      <c r="L59" s="6"/>
      <c r="M59" s="6"/>
      <c r="N59" s="6"/>
      <c r="O59" s="840"/>
      <c r="P59" s="12" t="s">
        <v>108</v>
      </c>
      <c r="Q59" s="840"/>
      <c r="R59" s="6"/>
      <c r="S59" s="186"/>
      <c r="T59" s="1"/>
    </row>
    <row r="60" spans="1:20" ht="3" customHeight="1" x14ac:dyDescent="0.3">
      <c r="A60" s="1"/>
      <c r="B60" s="185"/>
      <c r="C60" s="6"/>
      <c r="D60" s="6"/>
      <c r="E60" s="158"/>
      <c r="F60" s="6"/>
      <c r="G60" s="6"/>
      <c r="H60" s="6"/>
      <c r="I60" s="6"/>
      <c r="J60" s="6"/>
      <c r="K60" s="6"/>
      <c r="L60" s="6"/>
      <c r="M60" s="6"/>
      <c r="N60" s="6"/>
      <c r="O60" s="26"/>
      <c r="P60" s="26"/>
      <c r="Q60" s="26"/>
      <c r="R60" s="6"/>
      <c r="S60" s="186"/>
      <c r="T60" s="1"/>
    </row>
    <row r="61" spans="1:20" ht="15" customHeight="1" x14ac:dyDescent="0.3">
      <c r="A61" s="1"/>
      <c r="B61" s="185"/>
      <c r="C61" s="6"/>
      <c r="D61" s="6"/>
      <c r="E61" s="158" t="s">
        <v>417</v>
      </c>
      <c r="F61" s="6"/>
      <c r="G61" s="6"/>
      <c r="H61" s="6"/>
      <c r="I61" s="6"/>
      <c r="J61" s="6"/>
      <c r="K61" s="6"/>
      <c r="L61" s="6"/>
      <c r="M61" s="6"/>
      <c r="N61" s="6"/>
      <c r="O61" s="840"/>
      <c r="P61" s="840">
        <v>0</v>
      </c>
      <c r="Q61" s="840" t="s">
        <v>1</v>
      </c>
      <c r="R61" s="6"/>
      <c r="S61" s="186"/>
      <c r="T61" s="1"/>
    </row>
    <row r="62" spans="1:20" ht="3" customHeight="1" x14ac:dyDescent="0.3">
      <c r="A62" s="1"/>
      <c r="B62" s="185"/>
      <c r="C62" s="6"/>
      <c r="D62" s="6"/>
      <c r="E62" s="158"/>
      <c r="F62" s="6"/>
      <c r="G62" s="6"/>
      <c r="H62" s="6"/>
      <c r="I62" s="6"/>
      <c r="J62" s="6"/>
      <c r="K62" s="6"/>
      <c r="L62" s="6"/>
      <c r="M62" s="6"/>
      <c r="N62" s="6"/>
      <c r="O62" s="26"/>
      <c r="P62" s="26"/>
      <c r="Q62" s="26"/>
      <c r="R62" s="6"/>
      <c r="S62" s="186"/>
      <c r="T62" s="1"/>
    </row>
    <row r="63" spans="1:20" ht="15" customHeight="1" x14ac:dyDescent="0.3">
      <c r="A63" s="1"/>
      <c r="B63" s="185"/>
      <c r="C63" s="6"/>
      <c r="D63" s="6"/>
      <c r="E63" s="158" t="s">
        <v>418</v>
      </c>
      <c r="F63" s="6"/>
      <c r="G63" s="6"/>
      <c r="H63" s="6"/>
      <c r="I63" s="6"/>
      <c r="J63" s="6"/>
      <c r="K63" s="6"/>
      <c r="L63" s="6"/>
      <c r="M63" s="6"/>
      <c r="N63" s="6"/>
      <c r="O63" s="840"/>
      <c r="P63" s="840" t="s">
        <v>710</v>
      </c>
      <c r="Q63" s="840"/>
      <c r="R63" s="6"/>
      <c r="S63" s="186"/>
      <c r="T63" s="1"/>
    </row>
    <row r="64" spans="1:20" ht="3" customHeight="1" x14ac:dyDescent="0.3">
      <c r="A64" s="1"/>
      <c r="B64" s="185"/>
      <c r="C64" s="6"/>
      <c r="D64" s="6"/>
      <c r="E64" s="158"/>
      <c r="F64" s="6"/>
      <c r="G64" s="6"/>
      <c r="H64" s="6"/>
      <c r="I64" s="6"/>
      <c r="J64" s="6"/>
      <c r="K64" s="6"/>
      <c r="L64" s="6"/>
      <c r="M64" s="6"/>
      <c r="N64" s="6"/>
      <c r="O64" s="26"/>
      <c r="P64" s="26"/>
      <c r="Q64" s="26"/>
      <c r="R64" s="6"/>
      <c r="S64" s="186"/>
      <c r="T64" s="1"/>
    </row>
    <row r="65" spans="1:20" ht="9.9499999999999993" customHeight="1" x14ac:dyDescent="0.3">
      <c r="A65" s="1"/>
      <c r="B65" s="185"/>
      <c r="C65" s="6"/>
      <c r="D65" s="6"/>
      <c r="E65" s="158"/>
      <c r="F65" s="6"/>
      <c r="G65" s="6"/>
      <c r="H65" s="6"/>
      <c r="I65" s="6"/>
      <c r="J65" s="6"/>
      <c r="K65" s="6"/>
      <c r="L65" s="6"/>
      <c r="M65" s="6"/>
      <c r="N65" s="6"/>
      <c r="O65" s="26"/>
      <c r="P65" s="26"/>
      <c r="Q65" s="26"/>
      <c r="R65" s="6"/>
      <c r="S65" s="186"/>
      <c r="T65" s="1"/>
    </row>
    <row r="66" spans="1:20" ht="15" customHeight="1" x14ac:dyDescent="0.3">
      <c r="A66" s="1"/>
      <c r="B66" s="185"/>
      <c r="C66" s="6"/>
      <c r="D66" s="6"/>
      <c r="E66" s="158" t="s">
        <v>419</v>
      </c>
      <c r="F66" s="6"/>
      <c r="G66" s="6"/>
      <c r="H66" s="6"/>
      <c r="I66" s="6"/>
      <c r="J66" s="6"/>
      <c r="K66" s="6"/>
      <c r="L66" s="6"/>
      <c r="M66" s="6"/>
      <c r="N66" s="6"/>
      <c r="O66" s="838"/>
      <c r="P66" s="448" t="s">
        <v>711</v>
      </c>
      <c r="Q66" s="838"/>
      <c r="R66" s="6"/>
      <c r="S66" s="186"/>
      <c r="T66" s="1"/>
    </row>
    <row r="67" spans="1:20" ht="3" customHeight="1" x14ac:dyDescent="0.3">
      <c r="A67" s="1"/>
      <c r="B67" s="185"/>
      <c r="C67" s="6"/>
      <c r="D67" s="6"/>
      <c r="E67" s="158"/>
      <c r="F67" s="6"/>
      <c r="G67" s="6"/>
      <c r="H67" s="6"/>
      <c r="I67" s="6"/>
      <c r="J67" s="6"/>
      <c r="K67" s="6"/>
      <c r="L67" s="6"/>
      <c r="M67" s="6"/>
      <c r="N67" s="6"/>
      <c r="O67" s="26"/>
      <c r="P67" s="6"/>
      <c r="Q67" s="26"/>
      <c r="R67" s="6"/>
      <c r="S67" s="186"/>
      <c r="T67" s="1"/>
    </row>
    <row r="68" spans="1:20" ht="15" customHeight="1" x14ac:dyDescent="0.3">
      <c r="A68" s="1"/>
      <c r="B68" s="185"/>
      <c r="C68" s="6"/>
      <c r="D68" s="6"/>
      <c r="E68" s="158"/>
      <c r="F68" s="6"/>
      <c r="G68" s="6"/>
      <c r="H68" s="6"/>
      <c r="I68" s="6"/>
      <c r="J68" s="6"/>
      <c r="K68" s="6"/>
      <c r="L68" s="6"/>
      <c r="M68" s="6"/>
      <c r="N68" s="6"/>
      <c r="O68" s="838"/>
      <c r="P68" s="448" t="s">
        <v>712</v>
      </c>
      <c r="Q68" s="838"/>
      <c r="R68" s="6"/>
      <c r="S68" s="186"/>
      <c r="T68" s="1"/>
    </row>
    <row r="69" spans="1:20" ht="3" customHeight="1" x14ac:dyDescent="0.3">
      <c r="A69" s="1"/>
      <c r="B69" s="185"/>
      <c r="C69" s="6"/>
      <c r="D69" s="6"/>
      <c r="E69" s="158"/>
      <c r="F69" s="6"/>
      <c r="G69" s="6"/>
      <c r="H69" s="6"/>
      <c r="I69" s="6"/>
      <c r="J69" s="6"/>
      <c r="K69" s="6"/>
      <c r="L69" s="6"/>
      <c r="M69" s="6"/>
      <c r="N69" s="6"/>
      <c r="O69" s="26"/>
      <c r="P69" s="6"/>
      <c r="Q69" s="26"/>
      <c r="R69" s="6"/>
      <c r="S69" s="186"/>
      <c r="T69" s="1"/>
    </row>
    <row r="70" spans="1:20" ht="15" customHeight="1" x14ac:dyDescent="0.3">
      <c r="A70" s="1"/>
      <c r="B70" s="185"/>
      <c r="C70" s="6"/>
      <c r="D70" s="6"/>
      <c r="E70" s="158" t="s">
        <v>420</v>
      </c>
      <c r="F70" s="6"/>
      <c r="G70" s="6"/>
      <c r="H70" s="6"/>
      <c r="I70" s="6"/>
      <c r="J70" s="6"/>
      <c r="K70" s="6"/>
      <c r="L70" s="6"/>
      <c r="M70" s="6"/>
      <c r="N70" s="6"/>
      <c r="O70" s="838"/>
      <c r="P70" s="448" t="s">
        <v>733</v>
      </c>
      <c r="Q70" s="838"/>
      <c r="R70" s="6"/>
      <c r="S70" s="186"/>
      <c r="T70" s="1"/>
    </row>
    <row r="71" spans="1:20" ht="3" customHeight="1" x14ac:dyDescent="0.25">
      <c r="A71" s="1"/>
      <c r="B71" s="185"/>
      <c r="C71" s="6"/>
      <c r="D71" s="6"/>
      <c r="E71" s="162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186"/>
      <c r="T71" s="1"/>
    </row>
    <row r="72" spans="1:20" ht="12.75" customHeight="1" x14ac:dyDescent="0.25">
      <c r="A72" s="1"/>
      <c r="B72" s="185"/>
      <c r="C72" s="6"/>
      <c r="D72" s="6"/>
      <c r="E72" s="162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186"/>
      <c r="T72" s="1"/>
    </row>
    <row r="73" spans="1:20" ht="12.75" customHeight="1" x14ac:dyDescent="0.25">
      <c r="A73" s="1"/>
      <c r="B73" s="185"/>
      <c r="C73" s="6"/>
      <c r="D73" s="6"/>
      <c r="E73" s="162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186"/>
      <c r="T73" s="1"/>
    </row>
    <row r="74" spans="1:20" ht="12.75" customHeight="1" x14ac:dyDescent="0.25">
      <c r="A74" s="1"/>
      <c r="B74" s="185"/>
      <c r="C74" s="6"/>
      <c r="D74" s="6"/>
      <c r="E74" s="162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186"/>
      <c r="T74" s="1"/>
    </row>
    <row r="75" spans="1:20" ht="12.75" customHeight="1" x14ac:dyDescent="0.25">
      <c r="A75" s="1"/>
      <c r="B75" s="185"/>
      <c r="C75" s="6"/>
      <c r="D75" s="6"/>
      <c r="E75" s="162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186"/>
      <c r="T75" s="1"/>
    </row>
    <row r="76" spans="1:20" ht="9.9499999999999993" customHeight="1" x14ac:dyDescent="0.25">
      <c r="A76" s="1"/>
      <c r="B76" s="187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88"/>
      <c r="T76" s="1"/>
    </row>
    <row r="77" spans="1:20" ht="6.9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3.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</sheetData>
  <mergeCells count="2">
    <mergeCell ref="C39:R39"/>
    <mergeCell ref="C41:R41"/>
  </mergeCells>
  <pageMargins left="0" right="0" top="0" bottom="0" header="0" footer="0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workbookViewId="0">
      <selection activeCell="K22" sqref="K22:K26"/>
    </sheetView>
  </sheetViews>
  <sheetFormatPr defaultRowHeight="12.75" x14ac:dyDescent="0.2"/>
  <cols>
    <col min="1" max="1" width="0.5" customWidth="1"/>
    <col min="2" max="2" width="4.33203125" customWidth="1"/>
    <col min="3" max="3" width="0.5" customWidth="1"/>
    <col min="4" max="4" width="13.1640625" customWidth="1"/>
    <col min="5" max="5" width="15.83203125" customWidth="1"/>
    <col min="6" max="6" width="6.1640625" customWidth="1"/>
    <col min="7" max="7" width="9.83203125" customWidth="1"/>
    <col min="8" max="8" width="9.1640625" customWidth="1"/>
    <col min="9" max="9" width="11.6640625" customWidth="1"/>
    <col min="10" max="10" width="9.83203125" customWidth="1"/>
    <col min="11" max="11" width="9.1640625" customWidth="1"/>
    <col min="12" max="12" width="11.6640625" customWidth="1"/>
    <col min="13" max="13" width="0.5" customWidth="1"/>
    <col min="16" max="16" width="11.5" bestFit="1" customWidth="1"/>
  </cols>
  <sheetData>
    <row r="1" spans="1:14" ht="15" x14ac:dyDescent="0.3">
      <c r="A1" s="1"/>
      <c r="B1" s="2" t="s">
        <v>721</v>
      </c>
      <c r="C1" s="35"/>
      <c r="D1" s="35"/>
      <c r="E1" s="35"/>
      <c r="F1" s="35"/>
      <c r="G1" s="35"/>
      <c r="H1" s="35"/>
      <c r="I1" s="35"/>
      <c r="J1" s="35"/>
      <c r="K1" s="35"/>
      <c r="L1" s="36"/>
      <c r="M1" s="1"/>
      <c r="N1" s="1"/>
    </row>
    <row r="2" spans="1:14" ht="12.95" customHeight="1" x14ac:dyDescent="0.3">
      <c r="A2" s="1"/>
      <c r="B2" s="133" t="s">
        <v>619</v>
      </c>
      <c r="C2" s="37"/>
      <c r="D2" s="37"/>
      <c r="E2" s="37"/>
      <c r="F2" s="37"/>
      <c r="G2" s="37"/>
      <c r="H2" s="37"/>
      <c r="I2" s="37"/>
      <c r="J2" s="37"/>
      <c r="K2" s="37"/>
      <c r="L2" s="20"/>
      <c r="M2" s="1"/>
      <c r="N2" s="1"/>
    </row>
    <row r="3" spans="1:14" ht="12.95" customHeight="1" x14ac:dyDescent="0.3">
      <c r="A3" s="1"/>
      <c r="B3" s="133" t="s">
        <v>97</v>
      </c>
      <c r="C3" s="37"/>
      <c r="D3" s="37"/>
      <c r="E3" s="37"/>
      <c r="F3" s="37"/>
      <c r="G3" s="37"/>
      <c r="H3" s="37"/>
      <c r="I3" s="37"/>
      <c r="J3" s="37"/>
      <c r="K3" s="37"/>
      <c r="L3" s="20"/>
      <c r="M3" s="1"/>
      <c r="N3" s="1"/>
    </row>
    <row r="4" spans="1:14" ht="12.95" customHeight="1" x14ac:dyDescent="0.3">
      <c r="A4" s="1"/>
      <c r="B4" s="133" t="s">
        <v>617</v>
      </c>
      <c r="C4" s="37"/>
      <c r="D4" s="37"/>
      <c r="E4" s="37"/>
      <c r="F4" s="37"/>
      <c r="G4" s="37"/>
      <c r="H4" s="37"/>
      <c r="I4" s="37"/>
      <c r="J4" s="37"/>
      <c r="K4" s="37"/>
      <c r="L4" s="20"/>
      <c r="M4" s="1"/>
      <c r="N4" s="1"/>
    </row>
    <row r="5" spans="1:14" ht="12.95" customHeight="1" x14ac:dyDescent="0.3">
      <c r="A5" s="1"/>
      <c r="B5" s="133" t="s">
        <v>618</v>
      </c>
      <c r="C5" s="37"/>
      <c r="D5" s="37"/>
      <c r="E5" s="37"/>
      <c r="F5" s="37"/>
      <c r="G5" s="37"/>
      <c r="H5" s="37"/>
      <c r="I5" s="37"/>
      <c r="J5" s="37"/>
      <c r="K5" s="37"/>
      <c r="L5" s="20"/>
      <c r="M5" s="1"/>
      <c r="N5" s="1"/>
    </row>
    <row r="6" spans="1:14" ht="3" customHeight="1" x14ac:dyDescent="0.3">
      <c r="A6" s="1"/>
      <c r="B6" s="2"/>
      <c r="C6" s="37"/>
      <c r="D6" s="37"/>
      <c r="E6" s="37"/>
      <c r="F6" s="37"/>
      <c r="G6" s="37"/>
      <c r="H6" s="37"/>
      <c r="I6" s="37"/>
      <c r="J6" s="37"/>
      <c r="K6" s="37"/>
      <c r="L6" s="20"/>
      <c r="M6" s="1"/>
      <c r="N6" s="1"/>
    </row>
    <row r="7" spans="1:14" ht="14.25" x14ac:dyDescent="0.3">
      <c r="A7" s="1"/>
      <c r="B7" s="1186" t="s">
        <v>91</v>
      </c>
      <c r="C7" s="1186"/>
      <c r="D7" s="1186"/>
      <c r="E7" s="1186"/>
      <c r="F7" s="1186"/>
      <c r="G7" s="1186"/>
      <c r="H7" s="1186"/>
      <c r="I7" s="1186"/>
      <c r="J7" s="1186"/>
      <c r="K7" s="1186"/>
      <c r="L7" s="1186"/>
      <c r="M7" s="1"/>
      <c r="N7" s="1"/>
    </row>
    <row r="8" spans="1:14" ht="3" customHeight="1" x14ac:dyDescent="0.25">
      <c r="A8" s="1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1"/>
      <c r="N8" s="1"/>
    </row>
    <row r="9" spans="1:14" ht="3" customHeight="1" x14ac:dyDescent="0.3">
      <c r="A9" s="1"/>
      <c r="B9" s="350"/>
      <c r="C9" s="66"/>
      <c r="D9" s="66"/>
      <c r="E9" s="66"/>
      <c r="F9" s="357"/>
      <c r="G9" s="334"/>
      <c r="H9" s="72"/>
      <c r="I9" s="50"/>
      <c r="J9" s="72"/>
      <c r="K9" s="72"/>
      <c r="L9" s="50"/>
      <c r="M9" s="1"/>
      <c r="N9" s="1"/>
    </row>
    <row r="10" spans="1:14" ht="14.25" x14ac:dyDescent="0.3">
      <c r="A10" s="1"/>
      <c r="B10" s="351"/>
      <c r="C10" s="27"/>
      <c r="D10" s="27"/>
      <c r="E10" s="27"/>
      <c r="F10" s="259"/>
      <c r="G10" s="1190" t="s">
        <v>373</v>
      </c>
      <c r="H10" s="1188"/>
      <c r="I10" s="1189"/>
      <c r="J10" s="1187" t="s">
        <v>372</v>
      </c>
      <c r="K10" s="1188"/>
      <c r="L10" s="1189"/>
      <c r="M10" s="1"/>
      <c r="N10" s="1"/>
    </row>
    <row r="11" spans="1:14" ht="12.95" customHeight="1" x14ac:dyDescent="0.3">
      <c r="A11" s="1"/>
      <c r="B11" s="335" t="s">
        <v>0</v>
      </c>
      <c r="C11" s="31"/>
      <c r="D11" s="41" t="s">
        <v>58</v>
      </c>
      <c r="E11" s="31"/>
      <c r="F11" s="259" t="s">
        <v>5</v>
      </c>
      <c r="G11" s="267" t="s">
        <v>8</v>
      </c>
      <c r="H11" s="267" t="s">
        <v>46</v>
      </c>
      <c r="I11" s="336" t="s">
        <v>6</v>
      </c>
      <c r="J11" s="267" t="s">
        <v>8</v>
      </c>
      <c r="K11" s="267" t="s">
        <v>46</v>
      </c>
      <c r="L11" s="336" t="s">
        <v>6</v>
      </c>
      <c r="M11" s="1"/>
      <c r="N11" s="1"/>
    </row>
    <row r="12" spans="1:14" ht="12.95" customHeight="1" x14ac:dyDescent="0.3">
      <c r="A12" s="1"/>
      <c r="B12" s="335"/>
      <c r="C12" s="31"/>
      <c r="D12" s="41" t="s">
        <v>329</v>
      </c>
      <c r="E12" s="31"/>
      <c r="F12" s="259" t="s">
        <v>20</v>
      </c>
      <c r="G12" s="267" t="s">
        <v>319</v>
      </c>
      <c r="H12" s="267" t="s">
        <v>320</v>
      </c>
      <c r="I12" s="336" t="s">
        <v>95</v>
      </c>
      <c r="J12" s="267" t="s">
        <v>319</v>
      </c>
      <c r="K12" s="267" t="s">
        <v>320</v>
      </c>
      <c r="L12" s="336" t="s">
        <v>95</v>
      </c>
      <c r="M12" s="1"/>
      <c r="N12" s="1"/>
    </row>
    <row r="13" spans="1:14" ht="3" customHeight="1" x14ac:dyDescent="0.3">
      <c r="A13" s="1"/>
      <c r="B13" s="352"/>
      <c r="C13" s="67"/>
      <c r="D13" s="67"/>
      <c r="E13" s="67"/>
      <c r="F13" s="264"/>
      <c r="G13" s="264"/>
      <c r="H13" s="264"/>
      <c r="I13" s="337"/>
      <c r="J13" s="269"/>
      <c r="K13" s="269"/>
      <c r="L13" s="347"/>
      <c r="M13" s="1"/>
      <c r="N13" s="1"/>
    </row>
    <row r="14" spans="1:14" ht="15" customHeight="1" x14ac:dyDescent="0.3">
      <c r="A14" s="1"/>
      <c r="B14" s="943" t="s">
        <v>76</v>
      </c>
      <c r="C14" s="356"/>
      <c r="D14" s="28" t="s">
        <v>716</v>
      </c>
      <c r="E14" s="25"/>
      <c r="F14" s="944" t="s">
        <v>1</v>
      </c>
      <c r="G14" s="945"/>
      <c r="H14" s="946"/>
      <c r="I14" s="947">
        <f>I15+I19</f>
        <v>16358740</v>
      </c>
      <c r="J14" s="945"/>
      <c r="K14" s="946"/>
      <c r="L14" s="947">
        <f>L15+L19</f>
        <v>0</v>
      </c>
      <c r="M14" s="1"/>
      <c r="N14" s="1"/>
    </row>
    <row r="15" spans="1:14" ht="15" customHeight="1" x14ac:dyDescent="0.3">
      <c r="A15" s="1"/>
      <c r="B15" s="951" t="s">
        <v>53</v>
      </c>
      <c r="C15" s="356"/>
      <c r="D15" s="28" t="s">
        <v>719</v>
      </c>
      <c r="E15" s="25"/>
      <c r="F15" s="944" t="s">
        <v>1</v>
      </c>
      <c r="G15" s="945"/>
      <c r="H15" s="946"/>
      <c r="I15" s="954">
        <f>SUM(I16:I18)</f>
        <v>16078740</v>
      </c>
      <c r="J15" s="945"/>
      <c r="K15" s="946"/>
      <c r="L15" s="954">
        <f>SUM(L16:L18)</f>
        <v>0</v>
      </c>
      <c r="M15" s="1"/>
      <c r="N15" s="1"/>
    </row>
    <row r="16" spans="1:14" ht="15" customHeight="1" x14ac:dyDescent="0.3">
      <c r="A16" s="1"/>
      <c r="B16" s="952"/>
      <c r="C16" s="941"/>
      <c r="D16" s="254" t="s">
        <v>717</v>
      </c>
      <c r="E16" s="838"/>
      <c r="F16" s="333" t="s">
        <v>370</v>
      </c>
      <c r="G16" s="344">
        <v>145960</v>
      </c>
      <c r="H16" s="345">
        <f>I16/G16</f>
        <v>76.5</v>
      </c>
      <c r="I16" s="942">
        <v>11165940</v>
      </c>
      <c r="J16" s="344"/>
      <c r="K16" s="345"/>
      <c r="L16" s="942"/>
      <c r="M16" s="1"/>
      <c r="N16" s="1"/>
    </row>
    <row r="17" spans="1:14" ht="15" customHeight="1" x14ac:dyDescent="0.3">
      <c r="A17" s="1"/>
      <c r="B17" s="952"/>
      <c r="C17" s="941"/>
      <c r="D17" s="254" t="s">
        <v>715</v>
      </c>
      <c r="E17" s="838"/>
      <c r="F17" s="333" t="s">
        <v>370</v>
      </c>
      <c r="G17" s="344">
        <v>5520</v>
      </c>
      <c r="H17" s="345">
        <f>I17/G17</f>
        <v>890</v>
      </c>
      <c r="I17" s="942">
        <v>4912800</v>
      </c>
      <c r="J17" s="344"/>
      <c r="K17" s="345"/>
      <c r="L17" s="942"/>
      <c r="M17" s="1"/>
      <c r="N17" s="1"/>
    </row>
    <row r="18" spans="1:14" ht="3" customHeight="1" x14ac:dyDescent="0.3">
      <c r="A18" s="1"/>
      <c r="B18" s="953"/>
      <c r="C18" s="56"/>
      <c r="D18" s="41"/>
      <c r="E18" s="27"/>
      <c r="F18" s="258"/>
      <c r="G18" s="948"/>
      <c r="H18" s="949"/>
      <c r="I18" s="950"/>
      <c r="J18" s="948"/>
      <c r="K18" s="949"/>
      <c r="L18" s="950"/>
      <c r="M18" s="1"/>
      <c r="N18" s="1"/>
    </row>
    <row r="19" spans="1:14" ht="15" customHeight="1" x14ac:dyDescent="0.3">
      <c r="A19" s="1"/>
      <c r="B19" s="951" t="s">
        <v>17</v>
      </c>
      <c r="C19" s="356"/>
      <c r="D19" s="9" t="s">
        <v>718</v>
      </c>
      <c r="E19" s="25"/>
      <c r="F19" s="944"/>
      <c r="G19" s="945"/>
      <c r="H19" s="946"/>
      <c r="I19" s="947">
        <f>SUM(I20:I21)</f>
        <v>280000</v>
      </c>
      <c r="J19" s="945"/>
      <c r="K19" s="946"/>
      <c r="L19" s="947"/>
      <c r="M19" s="1"/>
      <c r="N19" s="1"/>
    </row>
    <row r="20" spans="1:14" ht="15" customHeight="1" x14ac:dyDescent="0.3">
      <c r="A20" s="1"/>
      <c r="B20" s="1071"/>
      <c r="C20" s="1072"/>
      <c r="D20" s="237" t="s">
        <v>720</v>
      </c>
      <c r="E20" s="1073"/>
      <c r="F20" s="348"/>
      <c r="G20" s="338">
        <v>4000</v>
      </c>
      <c r="H20" s="339">
        <f>I20/G20</f>
        <v>70</v>
      </c>
      <c r="I20" s="1074">
        <v>280000</v>
      </c>
      <c r="J20" s="338"/>
      <c r="K20" s="339"/>
      <c r="L20" s="1074"/>
      <c r="M20" s="1"/>
      <c r="N20" s="1"/>
    </row>
    <row r="21" spans="1:14" ht="3" customHeight="1" x14ac:dyDescent="0.3">
      <c r="A21" s="1"/>
      <c r="B21" s="353"/>
      <c r="C21" s="355"/>
      <c r="D21" s="226"/>
      <c r="E21" s="24"/>
      <c r="F21" s="349"/>
      <c r="G21" s="432"/>
      <c r="H21" s="340"/>
      <c r="I21" s="1075"/>
      <c r="J21" s="432"/>
      <c r="K21" s="340"/>
      <c r="L21" s="1075"/>
      <c r="M21" s="1"/>
      <c r="N21" s="1"/>
    </row>
    <row r="22" spans="1:14" ht="15" customHeight="1" x14ac:dyDescent="0.3">
      <c r="A22" s="1"/>
      <c r="B22" s="940" t="s">
        <v>87</v>
      </c>
      <c r="C22" s="941"/>
      <c r="D22" s="1068" t="s">
        <v>680</v>
      </c>
      <c r="E22" s="838"/>
      <c r="F22" s="333" t="s">
        <v>1</v>
      </c>
      <c r="G22" s="345"/>
      <c r="H22" s="345">
        <v>0</v>
      </c>
      <c r="I22" s="1069">
        <v>0</v>
      </c>
      <c r="J22" s="345"/>
      <c r="K22" s="345">
        <v>0</v>
      </c>
      <c r="L22" s="1070">
        <v>0</v>
      </c>
      <c r="M22" s="1"/>
      <c r="N22" s="1"/>
    </row>
    <row r="23" spans="1:14" ht="15" customHeight="1" x14ac:dyDescent="0.3">
      <c r="A23" s="1"/>
      <c r="B23" s="353" t="s">
        <v>88</v>
      </c>
      <c r="C23" s="355"/>
      <c r="D23" s="130" t="s">
        <v>714</v>
      </c>
      <c r="E23" s="24"/>
      <c r="F23" s="349" t="s">
        <v>1</v>
      </c>
      <c r="G23" s="340"/>
      <c r="H23" s="340">
        <v>0</v>
      </c>
      <c r="I23" s="341">
        <v>0</v>
      </c>
      <c r="J23" s="340"/>
      <c r="K23" s="340">
        <v>0</v>
      </c>
      <c r="L23" s="341">
        <v>0</v>
      </c>
      <c r="M23" s="1"/>
      <c r="N23" s="1"/>
    </row>
    <row r="24" spans="1:14" ht="15" customHeight="1" x14ac:dyDescent="0.3">
      <c r="A24" s="1"/>
      <c r="B24" s="354" t="s">
        <v>90</v>
      </c>
      <c r="C24" s="356"/>
      <c r="D24" s="233" t="s">
        <v>459</v>
      </c>
      <c r="E24" s="25"/>
      <c r="F24" s="287" t="s">
        <v>1</v>
      </c>
      <c r="G24" s="342"/>
      <c r="H24" s="342"/>
      <c r="I24" s="343">
        <v>0</v>
      </c>
      <c r="J24" s="342"/>
      <c r="K24" s="342"/>
      <c r="L24" s="343">
        <v>0</v>
      </c>
      <c r="M24" s="1"/>
      <c r="N24" s="1"/>
    </row>
    <row r="25" spans="1:14" ht="15" customHeight="1" x14ac:dyDescent="0.3">
      <c r="A25" s="1"/>
      <c r="B25" s="354" t="s">
        <v>92</v>
      </c>
      <c r="C25" s="51"/>
      <c r="D25" s="233" t="s">
        <v>93</v>
      </c>
      <c r="E25" s="28"/>
      <c r="F25" s="287" t="s">
        <v>1</v>
      </c>
      <c r="G25" s="346"/>
      <c r="H25" s="342"/>
      <c r="I25" s="343"/>
      <c r="J25" s="346"/>
      <c r="K25" s="342"/>
      <c r="L25" s="343">
        <v>0</v>
      </c>
      <c r="M25" s="1"/>
      <c r="N25" s="1"/>
    </row>
    <row r="26" spans="1:14" ht="15" customHeight="1" x14ac:dyDescent="0.3">
      <c r="A26" s="1"/>
      <c r="B26" s="354" t="s">
        <v>98</v>
      </c>
      <c r="C26" s="51"/>
      <c r="D26" s="233" t="s">
        <v>94</v>
      </c>
      <c r="E26" s="28"/>
      <c r="F26" s="287" t="s">
        <v>1</v>
      </c>
      <c r="G26" s="346"/>
      <c r="H26" s="342"/>
      <c r="I26" s="343">
        <f>I14+I22+I23+I24+I25</f>
        <v>16358740</v>
      </c>
      <c r="J26" s="346"/>
      <c r="K26" s="342"/>
      <c r="L26" s="343">
        <f>L14+L22+L23+L24+L25</f>
        <v>0</v>
      </c>
      <c r="M26" s="1"/>
      <c r="N26" s="1"/>
    </row>
    <row r="27" spans="1:14" ht="3" customHeight="1" x14ac:dyDescent="0.25">
      <c r="A27" s="1"/>
      <c r="B27" s="14"/>
      <c r="C27" s="15"/>
      <c r="D27" s="41"/>
      <c r="E27" s="41"/>
      <c r="F27" s="41"/>
      <c r="G27" s="41"/>
      <c r="H27" s="41"/>
      <c r="I27" s="41"/>
      <c r="J27" s="41"/>
      <c r="K27" s="41"/>
      <c r="L27" s="42"/>
      <c r="M27" s="1"/>
      <c r="N27" s="1"/>
    </row>
    <row r="28" spans="1:14" ht="12.75" customHeight="1" x14ac:dyDescent="0.25">
      <c r="A28" s="1"/>
      <c r="B28" s="14"/>
      <c r="C28" s="15"/>
      <c r="D28" s="14"/>
      <c r="E28" s="41"/>
      <c r="F28" s="41"/>
      <c r="G28" s="41"/>
      <c r="H28" s="41"/>
      <c r="I28" s="41"/>
      <c r="J28" s="14"/>
      <c r="K28" s="31" t="s">
        <v>278</v>
      </c>
      <c r="L28" s="14"/>
      <c r="M28" s="1"/>
      <c r="N28" s="1"/>
    </row>
    <row r="29" spans="1:14" ht="3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31"/>
      <c r="L29" s="1"/>
      <c r="M29" s="1"/>
      <c r="N29" s="1"/>
    </row>
    <row r="30" spans="1:14" ht="12.75" customHeight="1" x14ac:dyDescent="0.25">
      <c r="A30" s="1"/>
      <c r="B30" s="1"/>
      <c r="C30" s="1"/>
      <c r="D30" s="14"/>
      <c r="E30" s="1"/>
      <c r="F30" s="1"/>
      <c r="G30" s="1"/>
      <c r="H30" s="1"/>
      <c r="I30" s="1"/>
      <c r="J30" s="14"/>
      <c r="K30" s="31" t="s">
        <v>259</v>
      </c>
      <c r="L30" s="1"/>
      <c r="M30" s="1"/>
      <c r="N30" s="1"/>
    </row>
    <row r="31" spans="1:14" ht="3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44" spans="4:4" x14ac:dyDescent="0.2">
      <c r="D44" t="s">
        <v>371</v>
      </c>
    </row>
  </sheetData>
  <mergeCells count="3">
    <mergeCell ref="B7:L7"/>
    <mergeCell ref="J10:L10"/>
    <mergeCell ref="G10:I10"/>
  </mergeCells>
  <pageMargins left="0" right="0" top="0" bottom="0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showGridLines="0" topLeftCell="A14" workbookViewId="0">
      <selection activeCell="P46" sqref="P46:P48"/>
    </sheetView>
  </sheetViews>
  <sheetFormatPr defaultRowHeight="12.75" x14ac:dyDescent="0.2"/>
  <cols>
    <col min="1" max="2" width="0.5" customWidth="1"/>
    <col min="3" max="3" width="7.83203125" customWidth="1"/>
    <col min="4" max="5" width="11.1640625" customWidth="1"/>
    <col min="6" max="6" width="10.1640625" customWidth="1"/>
    <col min="7" max="7" width="9.6640625" customWidth="1"/>
    <col min="8" max="8" width="9.1640625" customWidth="1"/>
    <col min="9" max="9" width="10.1640625" customWidth="1"/>
    <col min="10" max="10" width="9.6640625" customWidth="1"/>
    <col min="11" max="11" width="10.6640625" customWidth="1"/>
    <col min="12" max="12" width="10.1640625" customWidth="1"/>
    <col min="13" max="13" width="8.83203125" customWidth="1"/>
    <col min="14" max="14" width="10.1640625" customWidth="1"/>
    <col min="15" max="15" width="11.33203125" customWidth="1"/>
    <col min="16" max="16" width="10.1640625" customWidth="1"/>
    <col min="17" max="17" width="8.83203125" customWidth="1"/>
    <col min="18" max="18" width="10.1640625" customWidth="1"/>
    <col min="19" max="19" width="0.5" customWidth="1"/>
    <col min="21" max="21" width="13.33203125" customWidth="1"/>
    <col min="22" max="22" width="13.83203125" customWidth="1"/>
  </cols>
  <sheetData>
    <row r="1" spans="1:19" ht="15" x14ac:dyDescent="0.3">
      <c r="A1" s="1"/>
      <c r="B1" s="1"/>
      <c r="C1" s="2" t="s">
        <v>721</v>
      </c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3.5" customHeight="1" x14ac:dyDescent="0.3">
      <c r="A2" s="1"/>
      <c r="B2" s="1"/>
      <c r="C2" s="2" t="s">
        <v>619</v>
      </c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3.5" customHeight="1" x14ac:dyDescent="0.3">
      <c r="A3" s="1"/>
      <c r="B3" s="1"/>
      <c r="C3" s="133" t="s">
        <v>97</v>
      </c>
      <c r="D3" s="13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3.5" customHeight="1" x14ac:dyDescent="0.3">
      <c r="A4" s="1"/>
      <c r="B4" s="1"/>
      <c r="C4" s="133" t="s">
        <v>617</v>
      </c>
      <c r="D4" s="13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3.5" customHeight="1" x14ac:dyDescent="0.3">
      <c r="A5" s="1"/>
      <c r="B5" s="1"/>
      <c r="C5" s="133" t="s">
        <v>618</v>
      </c>
      <c r="D5" s="13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3" customHeight="1" x14ac:dyDescent="0.3">
      <c r="A6" s="1"/>
      <c r="B6" s="1"/>
      <c r="C6" s="133"/>
      <c r="D6" s="13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3.5" customHeight="1" x14ac:dyDescent="0.3">
      <c r="A7" s="1"/>
      <c r="B7" s="1"/>
      <c r="C7" s="1191" t="s">
        <v>333</v>
      </c>
      <c r="D7" s="1191"/>
      <c r="E7" s="1191"/>
      <c r="F7" s="1191"/>
      <c r="G7" s="1191"/>
      <c r="H7" s="1191"/>
      <c r="I7" s="1191"/>
      <c r="J7" s="1191"/>
      <c r="K7" s="1191"/>
      <c r="L7" s="1191"/>
      <c r="M7" s="1191"/>
      <c r="N7" s="1191"/>
      <c r="O7" s="1191"/>
      <c r="P7" s="1191"/>
      <c r="Q7" s="1191"/>
      <c r="R7" s="1"/>
      <c r="S7" s="1"/>
    </row>
    <row r="8" spans="1:19" ht="3" customHeight="1" x14ac:dyDescent="0.25">
      <c r="A8" s="1"/>
      <c r="B8" s="1"/>
      <c r="C8" s="30"/>
      <c r="D8" s="30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5" x14ac:dyDescent="0.3">
      <c r="A9" s="1"/>
      <c r="B9" s="4"/>
      <c r="C9" s="1186" t="s">
        <v>334</v>
      </c>
      <c r="D9" s="1186"/>
      <c r="E9" s="1186"/>
      <c r="F9" s="1186"/>
      <c r="G9" s="1186"/>
      <c r="H9" s="1186"/>
      <c r="I9" s="1186"/>
      <c r="J9" s="1186"/>
      <c r="K9" s="1186"/>
      <c r="L9" s="1186"/>
      <c r="M9" s="1186"/>
      <c r="N9" s="1186"/>
      <c r="O9" s="1186"/>
      <c r="P9" s="1186"/>
      <c r="Q9" s="1186"/>
      <c r="R9" s="1186"/>
      <c r="S9" s="1"/>
    </row>
    <row r="10" spans="1:19" ht="3" customHeight="1" x14ac:dyDescent="0.3">
      <c r="A10" s="1"/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4"/>
      <c r="S10" s="1"/>
    </row>
    <row r="11" spans="1:19" ht="3" customHeight="1" x14ac:dyDescent="0.3">
      <c r="A11" s="1"/>
      <c r="B11" s="147"/>
      <c r="C11" s="2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94"/>
      <c r="P11" s="73"/>
      <c r="Q11" s="73"/>
      <c r="R11" s="74"/>
      <c r="S11" s="1"/>
    </row>
    <row r="12" spans="1:19" ht="14.25" x14ac:dyDescent="0.3">
      <c r="A12" s="1"/>
      <c r="B12" s="148"/>
      <c r="C12" s="274"/>
      <c r="D12" s="1192" t="s">
        <v>335</v>
      </c>
      <c r="E12" s="1193"/>
      <c r="F12" s="1193"/>
      <c r="G12" s="1193"/>
      <c r="H12" s="1193"/>
      <c r="I12" s="1193"/>
      <c r="J12" s="1193"/>
      <c r="K12" s="1193"/>
      <c r="L12" s="1193"/>
      <c r="M12" s="1193"/>
      <c r="N12" s="1193"/>
      <c r="O12" s="1193"/>
      <c r="P12" s="1193"/>
      <c r="Q12" s="1193"/>
      <c r="R12" s="1194"/>
      <c r="S12" s="1"/>
    </row>
    <row r="13" spans="1:19" ht="12.75" customHeight="1" x14ac:dyDescent="0.3">
      <c r="A13" s="1"/>
      <c r="B13" s="125"/>
      <c r="C13" s="31"/>
      <c r="D13" s="1195" t="s">
        <v>336</v>
      </c>
      <c r="E13" s="1196"/>
      <c r="F13" s="1195" t="s">
        <v>337</v>
      </c>
      <c r="G13" s="1197"/>
      <c r="H13" s="1197"/>
      <c r="I13" s="1196"/>
      <c r="J13" s="275" t="s">
        <v>338</v>
      </c>
      <c r="K13" s="275" t="s">
        <v>339</v>
      </c>
      <c r="L13" s="258" t="s">
        <v>340</v>
      </c>
      <c r="M13" s="258" t="s">
        <v>340</v>
      </c>
      <c r="N13" s="258" t="s">
        <v>23</v>
      </c>
      <c r="O13" s="275" t="s">
        <v>341</v>
      </c>
      <c r="P13" s="275" t="s">
        <v>342</v>
      </c>
      <c r="Q13" s="258" t="s">
        <v>0</v>
      </c>
      <c r="R13" s="260" t="s">
        <v>23</v>
      </c>
      <c r="S13" s="1"/>
    </row>
    <row r="14" spans="1:19" ht="12.75" customHeight="1" x14ac:dyDescent="0.3">
      <c r="A14" s="1"/>
      <c r="B14" s="125"/>
      <c r="C14" s="31"/>
      <c r="D14" s="276"/>
      <c r="E14" s="277" t="s">
        <v>343</v>
      </c>
      <c r="F14" s="1198" t="s">
        <v>344</v>
      </c>
      <c r="G14" s="1198"/>
      <c r="H14" s="1198"/>
      <c r="I14" s="275" t="s">
        <v>345</v>
      </c>
      <c r="J14" s="258" t="s">
        <v>68</v>
      </c>
      <c r="K14" s="277" t="s">
        <v>68</v>
      </c>
      <c r="L14" s="258" t="s">
        <v>346</v>
      </c>
      <c r="M14" s="258" t="s">
        <v>346</v>
      </c>
      <c r="N14" s="258" t="s">
        <v>25</v>
      </c>
      <c r="O14" s="258" t="s">
        <v>347</v>
      </c>
      <c r="P14" s="258" t="s">
        <v>348</v>
      </c>
      <c r="Q14" s="258" t="s">
        <v>346</v>
      </c>
      <c r="R14" s="260" t="s">
        <v>349</v>
      </c>
      <c r="S14" s="1"/>
    </row>
    <row r="15" spans="1:19" ht="12.75" customHeight="1" x14ac:dyDescent="0.3">
      <c r="A15" s="1"/>
      <c r="B15" s="125"/>
      <c r="C15" s="245" t="s">
        <v>41</v>
      </c>
      <c r="D15" s="277" t="s">
        <v>350</v>
      </c>
      <c r="E15" s="258" t="s">
        <v>351</v>
      </c>
      <c r="F15" s="277" t="s">
        <v>352</v>
      </c>
      <c r="G15" s="277" t="s">
        <v>353</v>
      </c>
      <c r="H15" s="277" t="s">
        <v>354</v>
      </c>
      <c r="I15" s="258" t="s">
        <v>12</v>
      </c>
      <c r="J15" s="258" t="s">
        <v>25</v>
      </c>
      <c r="K15" s="277" t="s">
        <v>25</v>
      </c>
      <c r="L15" s="258" t="s">
        <v>69</v>
      </c>
      <c r="M15" s="258" t="s">
        <v>69</v>
      </c>
      <c r="N15" s="258" t="s">
        <v>355</v>
      </c>
      <c r="O15" s="258" t="s">
        <v>24</v>
      </c>
      <c r="P15" s="258" t="s">
        <v>356</v>
      </c>
      <c r="Q15" s="258" t="s">
        <v>26</v>
      </c>
      <c r="R15" s="260" t="s">
        <v>356</v>
      </c>
      <c r="S15" s="1"/>
    </row>
    <row r="16" spans="1:19" ht="12.75" customHeight="1" x14ac:dyDescent="0.3">
      <c r="A16" s="1"/>
      <c r="B16" s="125"/>
      <c r="C16" s="245"/>
      <c r="D16" s="258" t="s">
        <v>12</v>
      </c>
      <c r="E16" s="258" t="s">
        <v>357</v>
      </c>
      <c r="F16" s="278" t="s">
        <v>27</v>
      </c>
      <c r="G16" s="278" t="s">
        <v>28</v>
      </c>
      <c r="H16" s="278" t="s">
        <v>68</v>
      </c>
      <c r="I16" s="258" t="s">
        <v>25</v>
      </c>
      <c r="J16" s="278" t="s">
        <v>358</v>
      </c>
      <c r="K16" s="277" t="s">
        <v>359</v>
      </c>
      <c r="L16" s="258" t="s">
        <v>71</v>
      </c>
      <c r="M16" s="258" t="s">
        <v>73</v>
      </c>
      <c r="N16" s="278" t="s">
        <v>358</v>
      </c>
      <c r="O16" s="258" t="s">
        <v>357</v>
      </c>
      <c r="P16" s="278" t="s">
        <v>77</v>
      </c>
      <c r="Q16" s="258" t="s">
        <v>360</v>
      </c>
      <c r="R16" s="279" t="s">
        <v>316</v>
      </c>
      <c r="S16" s="1"/>
    </row>
    <row r="17" spans="1:19" ht="12.75" customHeight="1" x14ac:dyDescent="0.3">
      <c r="A17" s="1"/>
      <c r="B17" s="125"/>
      <c r="C17" s="31"/>
      <c r="D17" s="277"/>
      <c r="E17" s="278" t="s">
        <v>96</v>
      </c>
      <c r="F17" s="278">
        <v>0.15</v>
      </c>
      <c r="G17" s="278">
        <v>9.5000000000000001E-2</v>
      </c>
      <c r="H17" s="278" t="s">
        <v>70</v>
      </c>
      <c r="I17" s="258" t="s">
        <v>355</v>
      </c>
      <c r="J17" s="280" t="s">
        <v>72</v>
      </c>
      <c r="K17" s="277" t="s">
        <v>358</v>
      </c>
      <c r="L17" s="258" t="s">
        <v>72</v>
      </c>
      <c r="M17" s="258" t="s">
        <v>361</v>
      </c>
      <c r="N17" s="280" t="s">
        <v>72</v>
      </c>
      <c r="O17" s="278" t="s">
        <v>362</v>
      </c>
      <c r="P17" s="262" t="s">
        <v>363</v>
      </c>
      <c r="Q17" s="258" t="s">
        <v>363</v>
      </c>
      <c r="R17" s="279" t="s">
        <v>363</v>
      </c>
      <c r="S17" s="1"/>
    </row>
    <row r="18" spans="1:19" ht="14.25" x14ac:dyDescent="0.3">
      <c r="A18" s="1"/>
      <c r="B18" s="54"/>
      <c r="C18" s="281"/>
      <c r="D18" s="258"/>
      <c r="E18" s="282"/>
      <c r="F18" s="282"/>
      <c r="G18" s="282"/>
      <c r="H18" s="282"/>
      <c r="I18" s="278"/>
      <c r="J18" s="282"/>
      <c r="K18" s="277" t="s">
        <v>72</v>
      </c>
      <c r="L18" s="258"/>
      <c r="M18" s="282"/>
      <c r="N18" s="283"/>
      <c r="O18" s="284" t="s">
        <v>363</v>
      </c>
      <c r="P18" s="262" t="s">
        <v>52</v>
      </c>
      <c r="Q18" s="282"/>
      <c r="R18" s="285"/>
      <c r="S18" s="1"/>
    </row>
    <row r="19" spans="1:19" ht="14.25" x14ac:dyDescent="0.3">
      <c r="A19" s="1"/>
      <c r="B19" s="58"/>
      <c r="C19" s="151" t="s">
        <v>364</v>
      </c>
      <c r="D19" s="224"/>
      <c r="E19" s="286">
        <v>9</v>
      </c>
      <c r="F19" s="286">
        <v>10</v>
      </c>
      <c r="G19" s="286">
        <v>11</v>
      </c>
      <c r="H19" s="286">
        <v>12</v>
      </c>
      <c r="I19" s="286">
        <v>13</v>
      </c>
      <c r="J19" s="286">
        <v>14</v>
      </c>
      <c r="K19" s="286">
        <v>15</v>
      </c>
      <c r="L19" s="287">
        <v>16</v>
      </c>
      <c r="M19" s="286">
        <v>17</v>
      </c>
      <c r="N19" s="286"/>
      <c r="O19" s="286">
        <v>9</v>
      </c>
      <c r="P19" s="286">
        <v>10</v>
      </c>
      <c r="Q19" s="286">
        <v>11</v>
      </c>
      <c r="R19" s="288"/>
      <c r="S19" s="1"/>
    </row>
    <row r="20" spans="1:19" ht="12.95" customHeight="1" x14ac:dyDescent="0.25">
      <c r="A20" s="1"/>
      <c r="B20" s="289"/>
      <c r="C20" s="92" t="s">
        <v>29</v>
      </c>
      <c r="D20" s="290"/>
      <c r="E20" s="290"/>
      <c r="F20" s="290"/>
      <c r="G20" s="290"/>
      <c r="H20" s="290">
        <v>0</v>
      </c>
      <c r="I20" s="290">
        <f t="shared" ref="I20:I29" si="0">F20+G20</f>
        <v>0</v>
      </c>
      <c r="J20" s="290"/>
      <c r="K20" s="290">
        <f t="shared" ref="K20:K25" si="1">I20+J20</f>
        <v>0</v>
      </c>
      <c r="L20" s="290"/>
      <c r="M20" s="291">
        <v>0</v>
      </c>
      <c r="N20" s="290"/>
      <c r="O20" s="290"/>
      <c r="P20" s="290"/>
      <c r="Q20" s="290"/>
      <c r="R20" s="292"/>
      <c r="S20" s="1"/>
    </row>
    <row r="21" spans="1:19" ht="12.95" customHeight="1" x14ac:dyDescent="0.25">
      <c r="A21" s="1"/>
      <c r="B21" s="32"/>
      <c r="C21" s="149" t="s">
        <v>30</v>
      </c>
      <c r="D21" s="293"/>
      <c r="E21" s="293"/>
      <c r="F21" s="293"/>
      <c r="G21" s="293"/>
      <c r="H21" s="293">
        <v>0</v>
      </c>
      <c r="I21" s="293">
        <f t="shared" si="0"/>
        <v>0</v>
      </c>
      <c r="J21" s="293"/>
      <c r="K21" s="293">
        <f t="shared" si="1"/>
        <v>0</v>
      </c>
      <c r="L21" s="293"/>
      <c r="M21" s="294">
        <v>0</v>
      </c>
      <c r="N21" s="293">
        <f t="shared" ref="N21:N29" si="2">K20</f>
        <v>0</v>
      </c>
      <c r="O21" s="293"/>
      <c r="P21" s="293"/>
      <c r="Q21" s="293"/>
      <c r="R21" s="295"/>
      <c r="S21" s="1"/>
    </row>
    <row r="22" spans="1:19" ht="12.95" customHeight="1" x14ac:dyDescent="0.25">
      <c r="A22" s="1"/>
      <c r="B22" s="32"/>
      <c r="C22" s="149" t="s">
        <v>31</v>
      </c>
      <c r="D22" s="293"/>
      <c r="E22" s="293"/>
      <c r="F22" s="293"/>
      <c r="G22" s="293"/>
      <c r="H22" s="293">
        <v>0</v>
      </c>
      <c r="I22" s="293">
        <f t="shared" si="0"/>
        <v>0</v>
      </c>
      <c r="J22" s="293"/>
      <c r="K22" s="293">
        <f t="shared" si="1"/>
        <v>0</v>
      </c>
      <c r="L22" s="293"/>
      <c r="M22" s="294">
        <v>0</v>
      </c>
      <c r="N22" s="293">
        <f t="shared" si="2"/>
        <v>0</v>
      </c>
      <c r="O22" s="293"/>
      <c r="P22" s="293"/>
      <c r="Q22" s="293"/>
      <c r="R22" s="295"/>
      <c r="S22" s="1"/>
    </row>
    <row r="23" spans="1:19" ht="12.95" customHeight="1" x14ac:dyDescent="0.25">
      <c r="A23" s="1"/>
      <c r="B23" s="289"/>
      <c r="C23" s="92" t="s">
        <v>32</v>
      </c>
      <c r="D23" s="290"/>
      <c r="E23" s="290"/>
      <c r="F23" s="290"/>
      <c r="G23" s="290"/>
      <c r="H23" s="290">
        <v>0</v>
      </c>
      <c r="I23" s="290">
        <f t="shared" si="0"/>
        <v>0</v>
      </c>
      <c r="J23" s="290"/>
      <c r="K23" s="290">
        <f t="shared" si="1"/>
        <v>0</v>
      </c>
      <c r="L23" s="290"/>
      <c r="M23" s="291">
        <v>0</v>
      </c>
      <c r="N23" s="290">
        <f t="shared" si="2"/>
        <v>0</v>
      </c>
      <c r="O23" s="290"/>
      <c r="P23" s="290"/>
      <c r="Q23" s="290"/>
      <c r="R23" s="292"/>
      <c r="S23" s="1"/>
    </row>
    <row r="24" spans="1:19" ht="12.95" customHeight="1" x14ac:dyDescent="0.25">
      <c r="A24" s="1"/>
      <c r="B24" s="32"/>
      <c r="C24" s="149" t="s">
        <v>33</v>
      </c>
      <c r="D24" s="293"/>
      <c r="E24" s="293"/>
      <c r="F24" s="293"/>
      <c r="G24" s="293"/>
      <c r="H24" s="293">
        <v>0</v>
      </c>
      <c r="I24" s="293">
        <f t="shared" si="0"/>
        <v>0</v>
      </c>
      <c r="J24" s="293"/>
      <c r="K24" s="293">
        <f t="shared" si="1"/>
        <v>0</v>
      </c>
      <c r="L24" s="293"/>
      <c r="M24" s="294">
        <v>0</v>
      </c>
      <c r="N24" s="293">
        <f t="shared" si="2"/>
        <v>0</v>
      </c>
      <c r="O24" s="293"/>
      <c r="P24" s="293"/>
      <c r="Q24" s="293"/>
      <c r="R24" s="295"/>
      <c r="S24" s="1"/>
    </row>
    <row r="25" spans="1:19" ht="12.95" customHeight="1" x14ac:dyDescent="0.25">
      <c r="A25" s="1"/>
      <c r="B25" s="32"/>
      <c r="C25" s="149" t="s">
        <v>34</v>
      </c>
      <c r="D25" s="293"/>
      <c r="E25" s="293"/>
      <c r="F25" s="293"/>
      <c r="G25" s="293"/>
      <c r="H25" s="293">
        <v>0</v>
      </c>
      <c r="I25" s="293">
        <f t="shared" si="0"/>
        <v>0</v>
      </c>
      <c r="J25" s="293"/>
      <c r="K25" s="293">
        <f t="shared" si="1"/>
        <v>0</v>
      </c>
      <c r="L25" s="293"/>
      <c r="M25" s="294">
        <v>0</v>
      </c>
      <c r="N25" s="293">
        <f t="shared" si="2"/>
        <v>0</v>
      </c>
      <c r="O25" s="293"/>
      <c r="P25" s="293"/>
      <c r="Q25" s="293"/>
      <c r="R25" s="295"/>
      <c r="S25" s="1"/>
    </row>
    <row r="26" spans="1:19" ht="12.95" customHeight="1" x14ac:dyDescent="0.25">
      <c r="A26" s="1"/>
      <c r="B26" s="32"/>
      <c r="C26" s="149" t="s">
        <v>35</v>
      </c>
      <c r="D26" s="293"/>
      <c r="E26" s="293"/>
      <c r="F26" s="293"/>
      <c r="G26" s="293"/>
      <c r="H26" s="293">
        <v>0</v>
      </c>
      <c r="I26" s="293">
        <f>F26+G26</f>
        <v>0</v>
      </c>
      <c r="J26" s="293"/>
      <c r="K26" s="293">
        <f t="shared" ref="K26:K31" si="3">I26+J26</f>
        <v>0</v>
      </c>
      <c r="L26" s="293"/>
      <c r="M26" s="294">
        <v>0</v>
      </c>
      <c r="N26" s="293">
        <f t="shared" si="2"/>
        <v>0</v>
      </c>
      <c r="O26" s="293"/>
      <c r="P26" s="293"/>
      <c r="Q26" s="293"/>
      <c r="R26" s="295"/>
      <c r="S26" s="1"/>
    </row>
    <row r="27" spans="1:19" ht="12.95" customHeight="1" x14ac:dyDescent="0.25">
      <c r="A27" s="1"/>
      <c r="B27" s="32"/>
      <c r="C27" s="149" t="s">
        <v>36</v>
      </c>
      <c r="D27" s="293"/>
      <c r="E27" s="293"/>
      <c r="F27" s="293"/>
      <c r="G27" s="293"/>
      <c r="H27" s="293">
        <v>0</v>
      </c>
      <c r="I27" s="293">
        <f>F27+G27</f>
        <v>0</v>
      </c>
      <c r="J27" s="293"/>
      <c r="K27" s="293">
        <f t="shared" si="3"/>
        <v>0</v>
      </c>
      <c r="L27" s="293"/>
      <c r="M27" s="294">
        <v>0</v>
      </c>
      <c r="N27" s="293">
        <f t="shared" si="2"/>
        <v>0</v>
      </c>
      <c r="O27" s="293"/>
      <c r="P27" s="293"/>
      <c r="Q27" s="293"/>
      <c r="R27" s="295"/>
      <c r="S27" s="1"/>
    </row>
    <row r="28" spans="1:19" ht="12.95" customHeight="1" x14ac:dyDescent="0.25">
      <c r="A28" s="1"/>
      <c r="B28" s="32"/>
      <c r="C28" s="149" t="s">
        <v>37</v>
      </c>
      <c r="D28" s="293"/>
      <c r="E28" s="293"/>
      <c r="F28" s="293"/>
      <c r="G28" s="293"/>
      <c r="H28" s="293">
        <v>0</v>
      </c>
      <c r="I28" s="293">
        <f>F28+G28</f>
        <v>0</v>
      </c>
      <c r="J28" s="293"/>
      <c r="K28" s="293">
        <f t="shared" si="3"/>
        <v>0</v>
      </c>
      <c r="L28" s="293"/>
      <c r="M28" s="294">
        <v>0</v>
      </c>
      <c r="N28" s="293">
        <f t="shared" si="2"/>
        <v>0</v>
      </c>
      <c r="O28" s="293"/>
      <c r="P28" s="293"/>
      <c r="Q28" s="293"/>
      <c r="R28" s="295"/>
      <c r="S28" s="1"/>
    </row>
    <row r="29" spans="1:19" ht="12.95" customHeight="1" x14ac:dyDescent="0.25">
      <c r="A29" s="1"/>
      <c r="B29" s="32"/>
      <c r="C29" s="149" t="s">
        <v>38</v>
      </c>
      <c r="D29" s="293"/>
      <c r="E29" s="293"/>
      <c r="F29" s="293"/>
      <c r="G29" s="293"/>
      <c r="H29" s="293">
        <v>0</v>
      </c>
      <c r="I29" s="293">
        <f t="shared" si="0"/>
        <v>0</v>
      </c>
      <c r="J29" s="293"/>
      <c r="K29" s="293">
        <f t="shared" si="3"/>
        <v>0</v>
      </c>
      <c r="L29" s="293"/>
      <c r="M29" s="294">
        <v>0</v>
      </c>
      <c r="N29" s="293">
        <f t="shared" si="2"/>
        <v>0</v>
      </c>
      <c r="O29" s="293"/>
      <c r="P29" s="293"/>
      <c r="Q29" s="293"/>
      <c r="R29" s="295"/>
      <c r="S29" s="1"/>
    </row>
    <row r="30" spans="1:19" ht="12.95" customHeight="1" x14ac:dyDescent="0.25">
      <c r="A30" s="1"/>
      <c r="B30" s="32"/>
      <c r="C30" s="149" t="s">
        <v>39</v>
      </c>
      <c r="D30" s="293">
        <v>193475</v>
      </c>
      <c r="E30" s="293">
        <v>193475</v>
      </c>
      <c r="F30" s="293">
        <v>29021</v>
      </c>
      <c r="G30" s="293">
        <v>18380</v>
      </c>
      <c r="H30" s="293">
        <v>0</v>
      </c>
      <c r="I30" s="293">
        <f>F30+G30</f>
        <v>47401</v>
      </c>
      <c r="J30" s="293">
        <v>6578</v>
      </c>
      <c r="K30" s="293">
        <f t="shared" si="3"/>
        <v>53979</v>
      </c>
      <c r="L30" s="293">
        <v>5</v>
      </c>
      <c r="M30" s="294">
        <v>0</v>
      </c>
      <c r="N30" s="293">
        <v>0</v>
      </c>
      <c r="O30" s="293">
        <v>171475</v>
      </c>
      <c r="P30" s="293">
        <v>17148</v>
      </c>
      <c r="Q30" s="293">
        <v>3</v>
      </c>
      <c r="R30" s="295">
        <v>0</v>
      </c>
      <c r="S30" s="1"/>
    </row>
    <row r="31" spans="1:19" ht="12.95" customHeight="1" x14ac:dyDescent="0.25">
      <c r="A31" s="1"/>
      <c r="B31" s="32"/>
      <c r="C31" s="149" t="s">
        <v>40</v>
      </c>
      <c r="D31" s="293">
        <v>226445</v>
      </c>
      <c r="E31" s="293">
        <v>226445</v>
      </c>
      <c r="F31" s="293">
        <v>33967</v>
      </c>
      <c r="G31" s="293">
        <v>21512</v>
      </c>
      <c r="H31" s="293">
        <v>0</v>
      </c>
      <c r="I31" s="293">
        <f>F31+G31</f>
        <v>55479</v>
      </c>
      <c r="J31" s="293">
        <v>7700</v>
      </c>
      <c r="K31" s="293">
        <f t="shared" si="3"/>
        <v>63179</v>
      </c>
      <c r="L31" s="293">
        <v>7</v>
      </c>
      <c r="M31" s="294">
        <v>0</v>
      </c>
      <c r="N31" s="293">
        <v>53979</v>
      </c>
      <c r="O31" s="293">
        <v>131475</v>
      </c>
      <c r="P31" s="293">
        <v>13148</v>
      </c>
      <c r="Q31" s="293">
        <v>2</v>
      </c>
      <c r="R31" s="295">
        <v>17148</v>
      </c>
      <c r="S31" s="1"/>
    </row>
    <row r="32" spans="1:19" ht="3" customHeight="1" x14ac:dyDescent="0.25">
      <c r="A32" s="1"/>
      <c r="B32" s="296"/>
      <c r="C32" s="328"/>
      <c r="D32" s="330"/>
      <c r="E32" s="330"/>
      <c r="F32" s="330"/>
      <c r="G32" s="330"/>
      <c r="H32" s="330"/>
      <c r="I32" s="330"/>
      <c r="J32" s="330"/>
      <c r="K32" s="330"/>
      <c r="L32" s="330"/>
      <c r="M32" s="331"/>
      <c r="N32" s="330"/>
      <c r="O32" s="330"/>
      <c r="P32" s="330"/>
      <c r="Q32" s="330"/>
      <c r="R32" s="329"/>
      <c r="S32" s="1"/>
    </row>
    <row r="33" spans="1:23" ht="15" customHeight="1" x14ac:dyDescent="0.3">
      <c r="A33" s="1"/>
      <c r="B33" s="58"/>
      <c r="C33" s="10" t="s">
        <v>18</v>
      </c>
      <c r="D33" s="297">
        <f>SUM(D20:D32)</f>
        <v>419920</v>
      </c>
      <c r="E33" s="297">
        <f t="shared" ref="E33:N33" si="4">SUM(E20:E32)</f>
        <v>419920</v>
      </c>
      <c r="F33" s="297">
        <f t="shared" si="4"/>
        <v>62988</v>
      </c>
      <c r="G33" s="297">
        <f t="shared" si="4"/>
        <v>39892</v>
      </c>
      <c r="H33" s="297">
        <f t="shared" si="4"/>
        <v>0</v>
      </c>
      <c r="I33" s="297">
        <f t="shared" si="4"/>
        <v>102880</v>
      </c>
      <c r="J33" s="297">
        <f t="shared" si="4"/>
        <v>14278</v>
      </c>
      <c r="K33" s="297">
        <f t="shared" si="4"/>
        <v>117158</v>
      </c>
      <c r="L33" s="297">
        <f>SUM(L20:L32)/2</f>
        <v>6</v>
      </c>
      <c r="M33" s="297">
        <f t="shared" si="4"/>
        <v>0</v>
      </c>
      <c r="N33" s="297">
        <f t="shared" si="4"/>
        <v>53979</v>
      </c>
      <c r="O33" s="297">
        <f>SUM(O20:O32)</f>
        <v>302950</v>
      </c>
      <c r="P33" s="297">
        <f>SUM(P20:P32)</f>
        <v>30296</v>
      </c>
      <c r="Q33" s="297">
        <f>SUM(Q20:Q32)/12</f>
        <v>0.41666666666666669</v>
      </c>
      <c r="R33" s="298">
        <f>SUM(R20:R32)</f>
        <v>17148</v>
      </c>
      <c r="S33" s="1"/>
    </row>
    <row r="34" spans="1:23" s="71" customFormat="1" ht="5.0999999999999996" customHeight="1" x14ac:dyDescent="0.3">
      <c r="A34" s="6"/>
      <c r="B34" s="6"/>
      <c r="C34" s="85"/>
      <c r="D34" s="85"/>
      <c r="E34" s="299"/>
      <c r="F34" s="299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S34" s="6"/>
      <c r="T34"/>
      <c r="U34"/>
      <c r="V34"/>
      <c r="W34"/>
    </row>
    <row r="35" spans="1:23" ht="13.5" customHeight="1" x14ac:dyDescent="0.3">
      <c r="A35" s="1"/>
      <c r="B35" s="52"/>
      <c r="C35" s="237" t="s">
        <v>365</v>
      </c>
      <c r="D35" s="237"/>
      <c r="E35" s="225"/>
      <c r="F35" s="239"/>
      <c r="G35" s="112"/>
      <c r="H35" s="112"/>
      <c r="I35" s="83"/>
      <c r="J35" s="300"/>
      <c r="K35" s="301">
        <v>0</v>
      </c>
      <c r="L35" s="302"/>
      <c r="M35" s="303"/>
      <c r="N35" s="955"/>
      <c r="O35" s="956"/>
      <c r="P35" s="301">
        <v>0</v>
      </c>
      <c r="Q35" s="957"/>
      <c r="R35" s="304"/>
      <c r="S35" s="1"/>
    </row>
    <row r="36" spans="1:23" ht="13.5" customHeight="1" x14ac:dyDescent="0.3">
      <c r="A36" s="1"/>
      <c r="B36" s="32"/>
      <c r="C36" s="230" t="s">
        <v>366</v>
      </c>
      <c r="D36" s="230"/>
      <c r="E36" s="146"/>
      <c r="F36" s="115"/>
      <c r="G36" s="113"/>
      <c r="H36" s="113"/>
      <c r="I36" s="34"/>
      <c r="J36" s="305"/>
      <c r="K36" s="306">
        <f>K33</f>
        <v>117158</v>
      </c>
      <c r="L36" s="34"/>
      <c r="M36" s="34"/>
      <c r="N36" s="958">
        <f>N33</f>
        <v>53979</v>
      </c>
      <c r="O36" s="959"/>
      <c r="P36" s="306">
        <f>P33</f>
        <v>30296</v>
      </c>
      <c r="Q36" s="959"/>
      <c r="R36" s="307">
        <f>R33</f>
        <v>17148</v>
      </c>
      <c r="S36" s="1"/>
    </row>
    <row r="37" spans="1:23" ht="13.5" customHeight="1" x14ac:dyDescent="0.3">
      <c r="A37" s="1"/>
      <c r="B37" s="32"/>
      <c r="C37" s="230" t="s">
        <v>367</v>
      </c>
      <c r="D37" s="230"/>
      <c r="E37" s="146"/>
      <c r="F37" s="115"/>
      <c r="G37" s="113"/>
      <c r="H37" s="113"/>
      <c r="I37" s="34"/>
      <c r="J37" s="305"/>
      <c r="K37" s="306">
        <f>K35+K36-N36</f>
        <v>63179</v>
      </c>
      <c r="L37" s="34"/>
      <c r="M37" s="34"/>
      <c r="N37" s="958"/>
      <c r="O37" s="959"/>
      <c r="P37" s="306">
        <f>P35+P36-R36</f>
        <v>13148</v>
      </c>
      <c r="Q37" s="959"/>
      <c r="R37" s="307"/>
      <c r="S37" s="1"/>
    </row>
    <row r="38" spans="1:23" ht="3" customHeight="1" x14ac:dyDescent="0.3">
      <c r="A38" s="1"/>
      <c r="B38" s="21"/>
      <c r="C38" s="226"/>
      <c r="D38" s="226"/>
      <c r="E38" s="227"/>
      <c r="F38" s="240"/>
      <c r="G38" s="308"/>
      <c r="H38" s="308"/>
      <c r="I38" s="89"/>
      <c r="J38" s="309"/>
      <c r="K38" s="310"/>
      <c r="L38" s="89"/>
      <c r="M38" s="89"/>
      <c r="N38" s="311"/>
      <c r="O38" s="312"/>
      <c r="P38" s="310"/>
      <c r="Q38" s="312"/>
      <c r="R38" s="313"/>
      <c r="S38" s="1"/>
    </row>
    <row r="39" spans="1:23" ht="5.0999999999999996" customHeight="1" x14ac:dyDescent="0.3">
      <c r="A39" s="1"/>
      <c r="B39" s="54"/>
      <c r="C39" s="84"/>
      <c r="D39" s="84"/>
      <c r="E39" s="84"/>
      <c r="F39" s="85"/>
      <c r="G39" s="86"/>
      <c r="H39" s="86"/>
      <c r="I39" s="86"/>
      <c r="J39" s="85"/>
      <c r="K39" s="86"/>
      <c r="L39" s="86"/>
      <c r="M39" s="86"/>
      <c r="N39" s="59"/>
      <c r="O39" s="59"/>
      <c r="P39" s="59"/>
      <c r="Q39" s="59"/>
      <c r="R39" s="314"/>
      <c r="S39" s="1"/>
    </row>
    <row r="40" spans="1:23" ht="15" customHeight="1" x14ac:dyDescent="0.3">
      <c r="A40" s="1"/>
      <c r="B40" s="52"/>
      <c r="C40" s="5" t="s">
        <v>45</v>
      </c>
      <c r="D40" s="5"/>
      <c r="E40" s="87"/>
      <c r="F40" s="315"/>
      <c r="G40" s="87"/>
      <c r="H40" s="87"/>
      <c r="I40" s="112"/>
      <c r="J40" s="87"/>
      <c r="K40" s="87"/>
      <c r="L40" s="87"/>
      <c r="M40" s="87"/>
      <c r="N40" s="87"/>
      <c r="O40" s="127"/>
      <c r="P40" s="127"/>
      <c r="Q40" s="127"/>
      <c r="R40" s="316">
        <f>D33</f>
        <v>419920</v>
      </c>
      <c r="S40" s="1"/>
    </row>
    <row r="41" spans="1:23" ht="15" customHeight="1" x14ac:dyDescent="0.3">
      <c r="A41" s="1"/>
      <c r="B41" s="22"/>
      <c r="C41" s="8" t="s">
        <v>44</v>
      </c>
      <c r="D41" s="8"/>
      <c r="E41" s="88"/>
      <c r="F41" s="317"/>
      <c r="G41" s="88"/>
      <c r="H41" s="88"/>
      <c r="I41" s="308"/>
      <c r="J41" s="88"/>
      <c r="K41" s="88"/>
      <c r="L41" s="88"/>
      <c r="M41" s="88"/>
      <c r="N41" s="88"/>
      <c r="O41" s="128"/>
      <c r="P41" s="128"/>
      <c r="Q41" s="128"/>
      <c r="R41" s="318">
        <f>R42+R43</f>
        <v>70127</v>
      </c>
      <c r="S41" s="1"/>
    </row>
    <row r="42" spans="1:23" ht="15" customHeight="1" x14ac:dyDescent="0.3">
      <c r="A42" s="1"/>
      <c r="B42" s="52"/>
      <c r="C42" s="5" t="s">
        <v>42</v>
      </c>
      <c r="D42" s="5"/>
      <c r="E42" s="83"/>
      <c r="F42" s="300"/>
      <c r="G42" s="112"/>
      <c r="H42" s="112"/>
      <c r="I42" s="112"/>
      <c r="J42" s="87"/>
      <c r="K42" s="87"/>
      <c r="L42" s="87"/>
      <c r="M42" s="87"/>
      <c r="N42" s="87"/>
      <c r="O42" s="319"/>
      <c r="P42" s="319"/>
      <c r="Q42" s="319"/>
      <c r="R42" s="320">
        <f>F33</f>
        <v>62988</v>
      </c>
      <c r="S42" s="1"/>
    </row>
    <row r="43" spans="1:23" ht="15" customHeight="1" x14ac:dyDescent="0.3">
      <c r="A43" s="1"/>
      <c r="B43" s="21"/>
      <c r="C43" s="8" t="s">
        <v>43</v>
      </c>
      <c r="D43" s="8"/>
      <c r="E43" s="89"/>
      <c r="F43" s="309"/>
      <c r="G43" s="308"/>
      <c r="H43" s="308"/>
      <c r="I43" s="308"/>
      <c r="J43" s="88"/>
      <c r="K43" s="88"/>
      <c r="L43" s="88"/>
      <c r="M43" s="88"/>
      <c r="N43" s="88"/>
      <c r="O43" s="321"/>
      <c r="P43" s="321"/>
      <c r="Q43" s="321"/>
      <c r="R43" s="322">
        <f>J33/2</f>
        <v>7139</v>
      </c>
      <c r="S43" s="1"/>
    </row>
    <row r="44" spans="1:23" ht="15" customHeight="1" x14ac:dyDescent="0.3">
      <c r="A44" s="1"/>
      <c r="B44" s="58"/>
      <c r="C44" s="151" t="s">
        <v>368</v>
      </c>
      <c r="D44" s="151"/>
      <c r="E44" s="53"/>
      <c r="F44" s="323"/>
      <c r="G44" s="93"/>
      <c r="H44" s="93"/>
      <c r="I44" s="93"/>
      <c r="J44" s="90"/>
      <c r="K44" s="90"/>
      <c r="L44" s="90"/>
      <c r="M44" s="90"/>
      <c r="N44" s="90"/>
      <c r="O44" s="324"/>
      <c r="P44" s="324"/>
      <c r="Q44" s="324"/>
      <c r="R44" s="325">
        <f>R40+R41</f>
        <v>490047</v>
      </c>
      <c r="S44" s="1"/>
    </row>
    <row r="45" spans="1:23" ht="3" customHeight="1" x14ac:dyDescent="0.3">
      <c r="A45" s="1"/>
      <c r="B45" s="6"/>
      <c r="C45" s="86"/>
      <c r="D45" s="86"/>
      <c r="E45" s="170"/>
      <c r="F45" s="248"/>
      <c r="G45" s="86"/>
      <c r="H45" s="86"/>
      <c r="I45" s="86"/>
      <c r="J45" s="189"/>
      <c r="K45" s="189"/>
      <c r="L45" s="189"/>
      <c r="M45" s="189"/>
      <c r="N45" s="189"/>
      <c r="O45" s="326"/>
      <c r="P45" s="327"/>
      <c r="Q45" s="327"/>
      <c r="R45" s="1"/>
      <c r="S45" s="1"/>
    </row>
    <row r="46" spans="1:23" ht="13.5" customHeight="1" x14ac:dyDescent="0.3">
      <c r="A46" s="1"/>
      <c r="B46" s="6"/>
      <c r="C46" s="86"/>
      <c r="D46" s="86"/>
      <c r="E46" s="170"/>
      <c r="F46" s="248"/>
      <c r="G46" s="86"/>
      <c r="H46" s="86"/>
      <c r="I46" s="86"/>
      <c r="J46" s="189"/>
      <c r="K46" s="189"/>
      <c r="L46" s="189"/>
      <c r="M46" s="189"/>
      <c r="N46" s="189"/>
      <c r="O46" s="14"/>
      <c r="P46" s="27" t="s">
        <v>369</v>
      </c>
      <c r="Q46" s="327"/>
      <c r="R46" s="1"/>
      <c r="S46" s="1"/>
    </row>
    <row r="47" spans="1:23" ht="3" customHeight="1" x14ac:dyDescent="0.3">
      <c r="A47" s="1"/>
      <c r="B47" s="6"/>
      <c r="C47" s="86"/>
      <c r="D47" s="86"/>
      <c r="E47" s="170"/>
      <c r="F47" s="248"/>
      <c r="G47" s="86"/>
      <c r="H47" s="86"/>
      <c r="I47" s="86"/>
      <c r="J47" s="189"/>
      <c r="K47" s="189"/>
      <c r="L47" s="189"/>
      <c r="M47" s="189"/>
      <c r="N47" s="189"/>
      <c r="O47" s="1"/>
      <c r="P47" s="114"/>
      <c r="Q47" s="327"/>
      <c r="R47" s="1"/>
      <c r="S47" s="1"/>
    </row>
    <row r="48" spans="1:23" ht="13.5" customHeight="1" x14ac:dyDescent="0.3">
      <c r="A48" s="1"/>
      <c r="B48" s="6"/>
      <c r="C48" s="86"/>
      <c r="D48" s="86"/>
      <c r="E48" s="170"/>
      <c r="F48" s="248"/>
      <c r="G48" s="86"/>
      <c r="H48" s="86"/>
      <c r="I48" s="86"/>
      <c r="J48" s="189"/>
      <c r="K48" s="189"/>
      <c r="L48" s="189"/>
      <c r="M48" s="189"/>
      <c r="N48" s="189"/>
      <c r="O48" s="56"/>
      <c r="P48" s="27" t="s">
        <v>259</v>
      </c>
      <c r="Q48" s="327"/>
      <c r="R48" s="1"/>
      <c r="S48" s="1"/>
    </row>
    <row r="49" spans="1:19" ht="3" customHeight="1" x14ac:dyDescent="0.3">
      <c r="A49" s="1"/>
      <c r="B49" s="6"/>
      <c r="C49" s="86"/>
      <c r="D49" s="86"/>
      <c r="E49" s="170"/>
      <c r="F49" s="248"/>
      <c r="G49" s="86"/>
      <c r="H49" s="86"/>
      <c r="I49" s="86"/>
      <c r="J49" s="189"/>
      <c r="K49" s="189"/>
      <c r="L49" s="189"/>
      <c r="M49" s="189"/>
      <c r="N49" s="189"/>
      <c r="O49" s="326"/>
      <c r="P49" s="327"/>
      <c r="Q49" s="327"/>
      <c r="R49" s="1"/>
      <c r="S49" s="1"/>
    </row>
    <row r="50" spans="1:19" ht="15" customHeight="1" x14ac:dyDescent="0.3">
      <c r="A50" s="1"/>
      <c r="B50" s="6"/>
      <c r="C50" s="86"/>
      <c r="D50" s="86"/>
      <c r="E50" s="170"/>
      <c r="F50" s="248"/>
      <c r="G50" s="86"/>
      <c r="H50" s="86"/>
      <c r="I50" s="86"/>
      <c r="J50" s="189"/>
      <c r="K50" s="189"/>
      <c r="L50" s="189"/>
      <c r="M50" s="189"/>
      <c r="N50" s="189"/>
      <c r="O50" s="326"/>
      <c r="P50" s="327"/>
      <c r="Q50" s="327"/>
      <c r="R50" s="1"/>
      <c r="S50" s="1"/>
    </row>
  </sheetData>
  <mergeCells count="6">
    <mergeCell ref="C7:Q7"/>
    <mergeCell ref="C9:R9"/>
    <mergeCell ref="D12:R12"/>
    <mergeCell ref="D13:E13"/>
    <mergeCell ref="F13:I13"/>
    <mergeCell ref="F14:H14"/>
  </mergeCells>
  <pageMargins left="0.25" right="0" top="0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showGridLines="0" topLeftCell="A25" workbookViewId="0">
      <selection activeCell="I22" sqref="I22"/>
    </sheetView>
  </sheetViews>
  <sheetFormatPr defaultRowHeight="12.75" x14ac:dyDescent="0.2"/>
  <cols>
    <col min="1" max="1" width="1" customWidth="1"/>
    <col min="2" max="2" width="3.83203125" customWidth="1"/>
    <col min="3" max="3" width="0.5" customWidth="1"/>
    <col min="4" max="4" width="22.83203125" customWidth="1"/>
    <col min="5" max="5" width="8.83203125" customWidth="1"/>
    <col min="6" max="6" width="9.33203125" customWidth="1"/>
    <col min="7" max="11" width="12.1640625" customWidth="1"/>
    <col min="12" max="12" width="1" customWidth="1"/>
  </cols>
  <sheetData>
    <row r="1" spans="1:13" ht="15" x14ac:dyDescent="0.3">
      <c r="A1" s="1"/>
      <c r="B1" s="2" t="s">
        <v>721</v>
      </c>
      <c r="C1" s="2"/>
      <c r="D1" s="164"/>
      <c r="E1" s="164"/>
      <c r="F1" s="164"/>
      <c r="G1" s="164"/>
      <c r="H1" s="164"/>
      <c r="I1" s="164"/>
      <c r="J1" s="164"/>
      <c r="K1" s="164"/>
      <c r="L1" s="1"/>
    </row>
    <row r="2" spans="1:13" ht="15" x14ac:dyDescent="0.3">
      <c r="A2" s="1"/>
      <c r="B2" s="2" t="s">
        <v>619</v>
      </c>
      <c r="C2" s="2"/>
      <c r="D2" s="164"/>
      <c r="E2" s="164"/>
      <c r="F2" s="164"/>
      <c r="G2" s="164"/>
      <c r="H2" s="164"/>
      <c r="I2" s="164"/>
      <c r="J2" s="164"/>
      <c r="K2" s="164"/>
      <c r="L2" s="1"/>
    </row>
    <row r="3" spans="1:13" ht="15" x14ac:dyDescent="0.3">
      <c r="A3" s="1"/>
      <c r="B3" s="133" t="s">
        <v>97</v>
      </c>
      <c r="C3" s="2"/>
      <c r="D3" s="164"/>
      <c r="E3" s="164"/>
      <c r="F3" s="164"/>
      <c r="G3" s="164"/>
      <c r="H3" s="164"/>
      <c r="I3" s="164"/>
      <c r="J3" s="164"/>
      <c r="K3" s="164"/>
      <c r="L3" s="1"/>
    </row>
    <row r="4" spans="1:13" ht="15" x14ac:dyDescent="0.3">
      <c r="A4" s="1"/>
      <c r="B4" s="133" t="s">
        <v>617</v>
      </c>
      <c r="C4" s="2"/>
      <c r="D4" s="164"/>
      <c r="E4" s="164"/>
      <c r="F4" s="164"/>
      <c r="G4" s="164"/>
      <c r="H4" s="164"/>
      <c r="I4" s="164"/>
      <c r="J4" s="164"/>
      <c r="K4" s="164"/>
      <c r="L4" s="1"/>
    </row>
    <row r="5" spans="1:13" ht="15" x14ac:dyDescent="0.3">
      <c r="A5" s="1"/>
      <c r="B5" s="133" t="s">
        <v>618</v>
      </c>
      <c r="C5" s="2"/>
      <c r="D5" s="164"/>
      <c r="E5" s="164"/>
      <c r="F5" s="164"/>
      <c r="G5" s="164"/>
      <c r="H5" s="164"/>
      <c r="I5" s="164"/>
      <c r="J5" s="164"/>
      <c r="K5" s="164"/>
      <c r="L5" s="1"/>
    </row>
    <row r="6" spans="1:13" ht="3" customHeight="1" x14ac:dyDescent="0.3">
      <c r="A6" s="1"/>
      <c r="B6" s="106"/>
      <c r="C6" s="106"/>
      <c r="D6" s="164"/>
      <c r="E6" s="164"/>
      <c r="F6" s="164"/>
      <c r="G6" s="164"/>
      <c r="H6" s="164"/>
      <c r="I6" s="164"/>
      <c r="J6" s="164"/>
      <c r="K6" s="164"/>
      <c r="L6" s="1"/>
    </row>
    <row r="7" spans="1:13" ht="15" x14ac:dyDescent="0.3">
      <c r="A7" s="1"/>
      <c r="B7" s="1199" t="s">
        <v>724</v>
      </c>
      <c r="C7" s="1199"/>
      <c r="D7" s="1199"/>
      <c r="E7" s="1199"/>
      <c r="F7" s="1199"/>
      <c r="G7" s="1199"/>
      <c r="H7" s="1199"/>
      <c r="I7" s="1199"/>
      <c r="J7" s="1199"/>
      <c r="K7" s="1199"/>
      <c r="L7" s="1"/>
    </row>
    <row r="8" spans="1:13" ht="3" customHeight="1" x14ac:dyDescent="0.3">
      <c r="A8" s="1"/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"/>
    </row>
    <row r="9" spans="1:13" ht="15" x14ac:dyDescent="0.3">
      <c r="A9" s="1"/>
      <c r="B9" s="1200" t="s">
        <v>124</v>
      </c>
      <c r="C9" s="1200"/>
      <c r="D9" s="1200"/>
      <c r="E9" s="1200"/>
      <c r="F9" s="1200"/>
      <c r="G9" s="1200"/>
      <c r="H9" s="1200"/>
      <c r="I9" s="1200"/>
      <c r="J9" s="1200"/>
      <c r="K9" s="1200"/>
      <c r="L9" s="1"/>
    </row>
    <row r="10" spans="1:13" ht="15.75" x14ac:dyDescent="0.3">
      <c r="A10" s="1"/>
      <c r="B10" s="192"/>
      <c r="C10" s="191"/>
      <c r="D10" s="191"/>
      <c r="E10" s="191"/>
      <c r="F10" s="192"/>
      <c r="G10" s="192"/>
      <c r="H10" s="192"/>
      <c r="I10" s="192"/>
      <c r="J10" s="191"/>
      <c r="K10" s="193" t="s">
        <v>125</v>
      </c>
      <c r="L10" s="1"/>
    </row>
    <row r="11" spans="1:13" ht="3" customHeight="1" x14ac:dyDescent="0.3">
      <c r="A11" s="1"/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"/>
    </row>
    <row r="12" spans="1:13" ht="3" customHeight="1" x14ac:dyDescent="0.3">
      <c r="A12" s="1"/>
      <c r="B12" s="194"/>
      <c r="C12" s="195"/>
      <c r="D12" s="196"/>
      <c r="E12" s="968"/>
      <c r="F12" s="968"/>
      <c r="G12" s="969"/>
      <c r="H12" s="969"/>
      <c r="I12" s="969"/>
      <c r="J12" s="969"/>
      <c r="K12" s="970"/>
      <c r="L12" s="1"/>
    </row>
    <row r="13" spans="1:13" ht="13.5" x14ac:dyDescent="0.25">
      <c r="A13" s="1"/>
      <c r="B13" s="236"/>
      <c r="C13" s="253"/>
      <c r="D13" s="253"/>
      <c r="E13" s="851" t="s">
        <v>62</v>
      </c>
      <c r="F13" s="851"/>
      <c r="G13" s="851" t="s">
        <v>8</v>
      </c>
      <c r="H13" s="851" t="s">
        <v>126</v>
      </c>
      <c r="I13" s="851" t="s">
        <v>127</v>
      </c>
      <c r="J13" s="851" t="s">
        <v>9</v>
      </c>
      <c r="K13" s="971" t="s">
        <v>8</v>
      </c>
      <c r="L13" s="1"/>
    </row>
    <row r="14" spans="1:13" ht="13.5" x14ac:dyDescent="0.25">
      <c r="A14" s="1"/>
      <c r="B14" s="236" t="s">
        <v>0</v>
      </c>
      <c r="C14" s="253"/>
      <c r="D14" s="177" t="s">
        <v>128</v>
      </c>
      <c r="E14" s="851" t="s">
        <v>20</v>
      </c>
      <c r="F14" s="851" t="s">
        <v>21</v>
      </c>
      <c r="G14" s="851" t="s">
        <v>332</v>
      </c>
      <c r="H14" s="851" t="s">
        <v>129</v>
      </c>
      <c r="I14" s="851" t="s">
        <v>130</v>
      </c>
      <c r="J14" s="851" t="s">
        <v>131</v>
      </c>
      <c r="K14" s="971" t="s">
        <v>331</v>
      </c>
      <c r="L14" s="1"/>
    </row>
    <row r="15" spans="1:13" ht="3" customHeight="1" x14ac:dyDescent="0.3">
      <c r="A15" s="1"/>
      <c r="B15" s="197"/>
      <c r="C15" s="198"/>
      <c r="D15" s="199"/>
      <c r="E15" s="972"/>
      <c r="F15" s="973"/>
      <c r="G15" s="974"/>
      <c r="H15" s="974"/>
      <c r="I15" s="974"/>
      <c r="J15" s="974"/>
      <c r="K15" s="975"/>
      <c r="L15" s="1"/>
    </row>
    <row r="16" spans="1:13" ht="13.5" x14ac:dyDescent="0.25">
      <c r="A16" s="1"/>
      <c r="B16" s="136">
        <v>1</v>
      </c>
      <c r="C16" s="100"/>
      <c r="D16" s="200" t="s">
        <v>132</v>
      </c>
      <c r="E16" s="411" t="s">
        <v>22</v>
      </c>
      <c r="F16" s="961">
        <v>0</v>
      </c>
      <c r="G16" s="961">
        <v>0</v>
      </c>
      <c r="H16" s="961">
        <v>0</v>
      </c>
      <c r="I16" s="961">
        <v>0</v>
      </c>
      <c r="J16" s="961">
        <v>0</v>
      </c>
      <c r="K16" s="976">
        <f t="shared" ref="K16:K23" si="0">G16+I16-J16</f>
        <v>0</v>
      </c>
      <c r="L16" s="1"/>
      <c r="M16" s="71"/>
    </row>
    <row r="17" spans="1:13" ht="13.5" x14ac:dyDescent="0.25">
      <c r="A17" s="1"/>
      <c r="B17" s="137">
        <v>2</v>
      </c>
      <c r="C17" s="101"/>
      <c r="D17" s="201" t="s">
        <v>115</v>
      </c>
      <c r="E17" s="412" t="s">
        <v>22</v>
      </c>
      <c r="F17" s="977">
        <v>0</v>
      </c>
      <c r="G17" s="963">
        <v>0</v>
      </c>
      <c r="H17" s="963">
        <v>0</v>
      </c>
      <c r="I17" s="963">
        <v>0</v>
      </c>
      <c r="J17" s="963">
        <v>0</v>
      </c>
      <c r="K17" s="978">
        <f t="shared" si="0"/>
        <v>0</v>
      </c>
      <c r="L17" s="1"/>
      <c r="M17" s="71"/>
    </row>
    <row r="18" spans="1:13" ht="13.5" x14ac:dyDescent="0.25">
      <c r="A18" s="1"/>
      <c r="B18" s="137">
        <v>3</v>
      </c>
      <c r="C18" s="101"/>
      <c r="D18" s="201" t="s">
        <v>133</v>
      </c>
      <c r="E18" s="412" t="s">
        <v>7</v>
      </c>
      <c r="F18" s="963">
        <v>0</v>
      </c>
      <c r="G18" s="963">
        <v>0</v>
      </c>
      <c r="H18" s="963">
        <v>0</v>
      </c>
      <c r="I18" s="963">
        <v>0</v>
      </c>
      <c r="J18" s="963">
        <v>0</v>
      </c>
      <c r="K18" s="978">
        <f t="shared" si="0"/>
        <v>0</v>
      </c>
      <c r="L18" s="1"/>
      <c r="M18" s="71"/>
    </row>
    <row r="19" spans="1:13" ht="13.5" x14ac:dyDescent="0.25">
      <c r="A19" s="1"/>
      <c r="B19" s="137">
        <v>4</v>
      </c>
      <c r="C19" s="101"/>
      <c r="D19" s="201" t="s">
        <v>134</v>
      </c>
      <c r="E19" s="412" t="s">
        <v>7</v>
      </c>
      <c r="F19" s="963">
        <v>1</v>
      </c>
      <c r="G19" s="963">
        <v>0</v>
      </c>
      <c r="H19" s="963">
        <v>0</v>
      </c>
      <c r="I19" s="963">
        <v>400000</v>
      </c>
      <c r="J19" s="963">
        <v>0</v>
      </c>
      <c r="K19" s="978">
        <f t="shared" si="0"/>
        <v>400000</v>
      </c>
      <c r="L19" s="1"/>
      <c r="M19" s="71"/>
    </row>
    <row r="20" spans="1:13" ht="13.5" x14ac:dyDescent="0.25">
      <c r="A20" s="1"/>
      <c r="B20" s="135">
        <v>5</v>
      </c>
      <c r="C20" s="102"/>
      <c r="D20" s="202" t="s">
        <v>135</v>
      </c>
      <c r="E20" s="979"/>
      <c r="F20" s="962">
        <f>SUM(F21:F23)</f>
        <v>6</v>
      </c>
      <c r="G20" s="962">
        <f>SUM(G21:G23)</f>
        <v>0</v>
      </c>
      <c r="H20" s="962">
        <v>0</v>
      </c>
      <c r="I20" s="962">
        <f>SUM(I21:I23)</f>
        <v>1092543</v>
      </c>
      <c r="J20" s="962">
        <f>SUM(J21:J23)</f>
        <v>0</v>
      </c>
      <c r="K20" s="980">
        <f t="shared" si="0"/>
        <v>1092543</v>
      </c>
      <c r="L20" s="1"/>
      <c r="M20" s="71"/>
    </row>
    <row r="21" spans="1:13" ht="13.5" x14ac:dyDescent="0.25">
      <c r="A21" s="1"/>
      <c r="B21" s="231" t="s">
        <v>53</v>
      </c>
      <c r="C21" s="232"/>
      <c r="D21" s="229" t="s">
        <v>136</v>
      </c>
      <c r="E21" s="981" t="s">
        <v>137</v>
      </c>
      <c r="F21" s="982">
        <v>0</v>
      </c>
      <c r="G21" s="982">
        <v>0</v>
      </c>
      <c r="H21" s="982">
        <v>0</v>
      </c>
      <c r="I21" s="982">
        <v>0</v>
      </c>
      <c r="J21" s="982"/>
      <c r="K21" s="983">
        <f t="shared" si="0"/>
        <v>0</v>
      </c>
      <c r="L21" s="1"/>
      <c r="M21" s="71"/>
    </row>
    <row r="22" spans="1:13" ht="13.5" x14ac:dyDescent="0.25">
      <c r="A22" s="1"/>
      <c r="B22" s="137" t="s">
        <v>17</v>
      </c>
      <c r="C22" s="101"/>
      <c r="D22" s="201" t="s">
        <v>138</v>
      </c>
      <c r="E22" s="412" t="s">
        <v>7</v>
      </c>
      <c r="F22" s="963">
        <v>2</v>
      </c>
      <c r="G22" s="963">
        <v>0</v>
      </c>
      <c r="H22" s="963">
        <v>0</v>
      </c>
      <c r="I22" s="963">
        <v>109292</v>
      </c>
      <c r="J22" s="963">
        <v>0</v>
      </c>
      <c r="K22" s="978">
        <f t="shared" si="0"/>
        <v>109292</v>
      </c>
      <c r="L22" s="1"/>
      <c r="M22" s="71"/>
    </row>
    <row r="23" spans="1:13" ht="13.5" x14ac:dyDescent="0.25">
      <c r="A23" s="1"/>
      <c r="B23" s="137" t="s">
        <v>54</v>
      </c>
      <c r="C23" s="101"/>
      <c r="D23" s="201" t="s">
        <v>139</v>
      </c>
      <c r="E23" s="412" t="s">
        <v>7</v>
      </c>
      <c r="F23" s="963">
        <v>4</v>
      </c>
      <c r="G23" s="963">
        <v>0</v>
      </c>
      <c r="H23" s="963">
        <v>0</v>
      </c>
      <c r="I23" s="963">
        <v>983251</v>
      </c>
      <c r="J23" s="963">
        <v>0</v>
      </c>
      <c r="K23" s="978">
        <f t="shared" si="0"/>
        <v>983251</v>
      </c>
      <c r="L23" s="1"/>
      <c r="M23" s="71"/>
    </row>
    <row r="24" spans="1:13" ht="3" customHeight="1" x14ac:dyDescent="0.25">
      <c r="A24" s="1"/>
      <c r="B24" s="135"/>
      <c r="C24" s="102"/>
      <c r="D24" s="202"/>
      <c r="E24" s="979"/>
      <c r="F24" s="979"/>
      <c r="G24" s="962"/>
      <c r="H24" s="962"/>
      <c r="I24" s="962"/>
      <c r="J24" s="962"/>
      <c r="K24" s="980"/>
      <c r="L24" s="1"/>
      <c r="M24" s="71"/>
    </row>
    <row r="25" spans="1:13" ht="14.25" x14ac:dyDescent="0.3">
      <c r="A25" s="1"/>
      <c r="B25" s="97"/>
      <c r="C25" s="166"/>
      <c r="D25" s="81" t="s">
        <v>140</v>
      </c>
      <c r="E25" s="984"/>
      <c r="F25" s="984"/>
      <c r="G25" s="985">
        <f>G16+G17+G18+G19+G20</f>
        <v>0</v>
      </c>
      <c r="H25" s="985">
        <f>H16+H17+H18+H19+H20</f>
        <v>0</v>
      </c>
      <c r="I25" s="985">
        <f>I16+I17+I18+I19+I20</f>
        <v>1492543</v>
      </c>
      <c r="J25" s="985">
        <f>J16+J17+J18+J19+J20</f>
        <v>0</v>
      </c>
      <c r="K25" s="986">
        <f>K16+K17+K18+K19+K20</f>
        <v>1492543</v>
      </c>
      <c r="L25" s="1"/>
      <c r="M25" s="71"/>
    </row>
    <row r="26" spans="1:13" ht="13.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71"/>
    </row>
    <row r="27" spans="1:13" ht="15" x14ac:dyDescent="0.3">
      <c r="A27" s="1"/>
      <c r="B27" s="1199" t="s">
        <v>726</v>
      </c>
      <c r="C27" s="1199"/>
      <c r="D27" s="1199"/>
      <c r="E27" s="1199"/>
      <c r="F27" s="1199"/>
      <c r="G27" s="1199"/>
      <c r="H27" s="1199"/>
      <c r="I27" s="1199"/>
      <c r="J27" s="1199"/>
      <c r="K27" s="1199"/>
      <c r="L27" s="1"/>
    </row>
    <row r="28" spans="1:13" ht="3" customHeight="1" x14ac:dyDescent="0.2"/>
    <row r="29" spans="1:13" ht="3" customHeight="1" x14ac:dyDescent="0.3">
      <c r="B29" s="996"/>
      <c r="C29" s="173"/>
      <c r="D29" s="173"/>
      <c r="E29" s="968"/>
      <c r="F29" s="968"/>
      <c r="G29" s="987"/>
      <c r="H29" s="987"/>
      <c r="I29" s="987"/>
      <c r="J29" s="987"/>
      <c r="K29" s="1002"/>
    </row>
    <row r="30" spans="1:13" ht="13.5" x14ac:dyDescent="0.25">
      <c r="A30" s="1"/>
      <c r="B30" s="1005" t="s">
        <v>0</v>
      </c>
      <c r="C30" s="253"/>
      <c r="D30" s="253"/>
      <c r="E30" s="851" t="s">
        <v>62</v>
      </c>
      <c r="F30" s="851"/>
      <c r="G30" s="851" t="s">
        <v>8</v>
      </c>
      <c r="H30" s="851" t="s">
        <v>126</v>
      </c>
      <c r="I30" s="851" t="s">
        <v>127</v>
      </c>
      <c r="J30" s="851" t="s">
        <v>9</v>
      </c>
      <c r="K30" s="971" t="s">
        <v>8</v>
      </c>
      <c r="L30" s="1"/>
    </row>
    <row r="31" spans="1:13" ht="13.5" x14ac:dyDescent="0.25">
      <c r="A31" s="1"/>
      <c r="B31" s="1005"/>
      <c r="C31" s="253"/>
      <c r="D31" s="177" t="s">
        <v>128</v>
      </c>
      <c r="E31" s="1003" t="s">
        <v>20</v>
      </c>
      <c r="F31" s="851" t="s">
        <v>21</v>
      </c>
      <c r="G31" s="851" t="s">
        <v>332</v>
      </c>
      <c r="H31" s="851" t="s">
        <v>129</v>
      </c>
      <c r="I31" s="851" t="s">
        <v>130</v>
      </c>
      <c r="J31" s="851" t="s">
        <v>131</v>
      </c>
      <c r="K31" s="971" t="s">
        <v>331</v>
      </c>
      <c r="L31" s="1"/>
    </row>
    <row r="32" spans="1:13" ht="3" customHeight="1" x14ac:dyDescent="0.3">
      <c r="A32" s="1"/>
      <c r="B32" s="1006"/>
      <c r="C32" s="198"/>
      <c r="D32" s="199"/>
      <c r="E32" s="972"/>
      <c r="F32" s="1004"/>
      <c r="G32" s="974"/>
      <c r="H32" s="974"/>
      <c r="I32" s="974"/>
      <c r="J32" s="974"/>
      <c r="K32" s="975"/>
      <c r="L32" s="1"/>
    </row>
    <row r="33" spans="1:13" ht="13.5" x14ac:dyDescent="0.25">
      <c r="A33" s="1"/>
      <c r="B33" s="998">
        <v>1</v>
      </c>
      <c r="C33" s="100"/>
      <c r="D33" s="200" t="s">
        <v>132</v>
      </c>
      <c r="E33" s="411" t="s">
        <v>22</v>
      </c>
      <c r="F33" s="961">
        <v>0</v>
      </c>
      <c r="G33" s="961">
        <v>0</v>
      </c>
      <c r="H33" s="961">
        <v>0</v>
      </c>
      <c r="I33" s="961">
        <v>0</v>
      </c>
      <c r="J33" s="961">
        <v>0</v>
      </c>
      <c r="K33" s="976">
        <f t="shared" ref="K33:K40" si="1">G33+I33-J33</f>
        <v>0</v>
      </c>
      <c r="L33" s="1"/>
      <c r="M33" s="71"/>
    </row>
    <row r="34" spans="1:13" ht="13.5" x14ac:dyDescent="0.25">
      <c r="A34" s="1"/>
      <c r="B34" s="999">
        <v>2</v>
      </c>
      <c r="C34" s="101"/>
      <c r="D34" s="201" t="s">
        <v>115</v>
      </c>
      <c r="E34" s="412" t="s">
        <v>22</v>
      </c>
      <c r="F34" s="977">
        <v>0</v>
      </c>
      <c r="G34" s="963">
        <v>0</v>
      </c>
      <c r="H34" s="963">
        <v>0</v>
      </c>
      <c r="I34" s="963">
        <v>0</v>
      </c>
      <c r="J34" s="963">
        <v>0</v>
      </c>
      <c r="K34" s="978">
        <f t="shared" si="1"/>
        <v>0</v>
      </c>
      <c r="L34" s="1"/>
      <c r="M34" s="71"/>
    </row>
    <row r="35" spans="1:13" ht="13.5" x14ac:dyDescent="0.25">
      <c r="A35" s="1"/>
      <c r="B35" s="999">
        <v>3</v>
      </c>
      <c r="C35" s="101"/>
      <c r="D35" s="201" t="s">
        <v>133</v>
      </c>
      <c r="E35" s="412" t="s">
        <v>7</v>
      </c>
      <c r="F35" s="963">
        <v>0</v>
      </c>
      <c r="G35" s="963">
        <v>0</v>
      </c>
      <c r="H35" s="963">
        <v>0</v>
      </c>
      <c r="I35" s="963">
        <v>0</v>
      </c>
      <c r="J35" s="963">
        <v>0</v>
      </c>
      <c r="K35" s="978">
        <f t="shared" si="1"/>
        <v>0</v>
      </c>
      <c r="L35" s="1"/>
      <c r="M35" s="71"/>
    </row>
    <row r="36" spans="1:13" ht="13.5" x14ac:dyDescent="0.25">
      <c r="A36" s="1"/>
      <c r="B36" s="999">
        <v>4</v>
      </c>
      <c r="C36" s="101"/>
      <c r="D36" s="201" t="s">
        <v>134</v>
      </c>
      <c r="E36" s="412" t="s">
        <v>7</v>
      </c>
      <c r="F36" s="963">
        <v>1</v>
      </c>
      <c r="G36" s="963">
        <v>0</v>
      </c>
      <c r="H36" s="963">
        <v>0</v>
      </c>
      <c r="I36" s="963">
        <v>0</v>
      </c>
      <c r="J36" s="963">
        <v>0</v>
      </c>
      <c r="K36" s="978">
        <f t="shared" si="1"/>
        <v>0</v>
      </c>
      <c r="L36" s="1"/>
      <c r="M36" s="71"/>
    </row>
    <row r="37" spans="1:13" ht="13.5" x14ac:dyDescent="0.25">
      <c r="A37" s="1"/>
      <c r="B37" s="1000">
        <v>5</v>
      </c>
      <c r="C37" s="102"/>
      <c r="D37" s="202" t="s">
        <v>135</v>
      </c>
      <c r="E37" s="979"/>
      <c r="F37" s="962">
        <f>SUM(F38:F40)</f>
        <v>6</v>
      </c>
      <c r="G37" s="962">
        <f>SUM(G38:G40)</f>
        <v>0</v>
      </c>
      <c r="H37" s="962">
        <v>0</v>
      </c>
      <c r="I37" s="962">
        <f>SUM(I38:I40)</f>
        <v>0</v>
      </c>
      <c r="J37" s="962">
        <f>SUM(J38:J40)</f>
        <v>0</v>
      </c>
      <c r="K37" s="980">
        <f t="shared" si="1"/>
        <v>0</v>
      </c>
      <c r="L37" s="1"/>
      <c r="M37" s="71"/>
    </row>
    <row r="38" spans="1:13" ht="13.5" x14ac:dyDescent="0.25">
      <c r="A38" s="1"/>
      <c r="B38" s="1001" t="s">
        <v>53</v>
      </c>
      <c r="C38" s="232"/>
      <c r="D38" s="229" t="s">
        <v>136</v>
      </c>
      <c r="E38" s="981" t="s">
        <v>137</v>
      </c>
      <c r="F38" s="982">
        <v>0</v>
      </c>
      <c r="G38" s="982">
        <v>0</v>
      </c>
      <c r="H38" s="982">
        <v>0</v>
      </c>
      <c r="I38" s="982">
        <v>0</v>
      </c>
      <c r="J38" s="982"/>
      <c r="K38" s="983">
        <f t="shared" si="1"/>
        <v>0</v>
      </c>
      <c r="L38" s="1"/>
      <c r="M38" s="71"/>
    </row>
    <row r="39" spans="1:13" ht="13.5" x14ac:dyDescent="0.25">
      <c r="A39" s="1"/>
      <c r="B39" s="999" t="s">
        <v>17</v>
      </c>
      <c r="C39" s="101"/>
      <c r="D39" s="201" t="s">
        <v>138</v>
      </c>
      <c r="E39" s="412" t="s">
        <v>7</v>
      </c>
      <c r="F39" s="963">
        <v>2</v>
      </c>
      <c r="G39" s="963">
        <v>0</v>
      </c>
      <c r="H39" s="963">
        <v>0</v>
      </c>
      <c r="I39" s="963">
        <v>0</v>
      </c>
      <c r="J39" s="963">
        <v>0</v>
      </c>
      <c r="K39" s="978">
        <f t="shared" si="1"/>
        <v>0</v>
      </c>
      <c r="L39" s="1"/>
      <c r="M39" s="71"/>
    </row>
    <row r="40" spans="1:13" ht="13.5" x14ac:dyDescent="0.25">
      <c r="A40" s="1"/>
      <c r="B40" s="999" t="s">
        <v>54</v>
      </c>
      <c r="C40" s="101"/>
      <c r="D40" s="201" t="s">
        <v>139</v>
      </c>
      <c r="E40" s="412" t="s">
        <v>7</v>
      </c>
      <c r="F40" s="963">
        <v>4</v>
      </c>
      <c r="G40" s="963">
        <v>0</v>
      </c>
      <c r="H40" s="963">
        <v>0</v>
      </c>
      <c r="I40" s="963">
        <v>0</v>
      </c>
      <c r="J40" s="963">
        <v>0</v>
      </c>
      <c r="K40" s="978">
        <f t="shared" si="1"/>
        <v>0</v>
      </c>
      <c r="L40" s="1"/>
      <c r="M40" s="71"/>
    </row>
    <row r="41" spans="1:13" ht="3" customHeight="1" x14ac:dyDescent="0.25">
      <c r="A41" s="1"/>
      <c r="B41" s="1000"/>
      <c r="C41" s="102"/>
      <c r="D41" s="202"/>
      <c r="E41" s="979"/>
      <c r="F41" s="979"/>
      <c r="G41" s="962"/>
      <c r="H41" s="962"/>
      <c r="I41" s="962"/>
      <c r="J41" s="962"/>
      <c r="K41" s="980"/>
      <c r="L41" s="1"/>
      <c r="M41" s="71"/>
    </row>
    <row r="42" spans="1:13" ht="14.25" x14ac:dyDescent="0.3">
      <c r="A42" s="1"/>
      <c r="B42" s="421"/>
      <c r="C42" s="166"/>
      <c r="D42" s="81" t="s">
        <v>140</v>
      </c>
      <c r="E42" s="984"/>
      <c r="F42" s="984"/>
      <c r="G42" s="985">
        <f>G33+G34+G35+G36+G37</f>
        <v>0</v>
      </c>
      <c r="H42" s="985">
        <f>H33+H34+H35+H36+H37</f>
        <v>0</v>
      </c>
      <c r="I42" s="985">
        <f>I33+I34+I35+I36+I37</f>
        <v>0</v>
      </c>
      <c r="J42" s="985">
        <f>J33+J34+J35+J36+J37</f>
        <v>0</v>
      </c>
      <c r="K42" s="986">
        <f>K33+K34+K35+K36+K37</f>
        <v>0</v>
      </c>
      <c r="L42" s="1"/>
      <c r="M42" s="71"/>
    </row>
    <row r="44" spans="1:13" ht="15.75" x14ac:dyDescent="0.3">
      <c r="B44" s="1200" t="s">
        <v>725</v>
      </c>
      <c r="C44" s="1200"/>
      <c r="D44" s="1200"/>
      <c r="E44" s="1200"/>
      <c r="F44" s="1200"/>
      <c r="G44" s="1200"/>
      <c r="H44" s="1200"/>
      <c r="I44" s="1200"/>
      <c r="J44" s="1200"/>
      <c r="K44" s="1200"/>
    </row>
    <row r="45" spans="1:13" ht="3" customHeight="1" x14ac:dyDescent="0.3">
      <c r="B45" s="191"/>
      <c r="C45" s="191"/>
      <c r="D45" s="191"/>
      <c r="E45" s="191"/>
      <c r="F45" s="191"/>
      <c r="G45" s="191"/>
      <c r="H45" s="191"/>
      <c r="I45" s="191"/>
      <c r="J45" s="191"/>
      <c r="K45" s="191"/>
    </row>
    <row r="46" spans="1:13" ht="15" x14ac:dyDescent="0.25">
      <c r="A46" s="1"/>
      <c r="B46" s="1201" t="s">
        <v>141</v>
      </c>
      <c r="C46" s="1201"/>
      <c r="D46" s="1201"/>
      <c r="E46" s="1201"/>
      <c r="F46" s="1201"/>
      <c r="G46" s="1201"/>
      <c r="H46" s="1201"/>
      <c r="I46" s="1201"/>
      <c r="J46" s="1201"/>
      <c r="K46" s="1201"/>
      <c r="L46" s="1"/>
    </row>
    <row r="47" spans="1:13" ht="3" customHeight="1" x14ac:dyDescent="0.2"/>
    <row r="48" spans="1:13" ht="3" customHeight="1" x14ac:dyDescent="0.3">
      <c r="B48" s="996"/>
      <c r="C48" s="173"/>
      <c r="D48" s="173"/>
      <c r="E48" s="968"/>
      <c r="F48" s="987"/>
      <c r="G48" s="988"/>
      <c r="H48" s="988"/>
      <c r="I48" s="988"/>
      <c r="J48" s="988"/>
      <c r="K48" s="989"/>
    </row>
    <row r="49" spans="1:13" ht="13.5" x14ac:dyDescent="0.25">
      <c r="A49" s="1"/>
      <c r="B49" s="997"/>
      <c r="C49" s="104"/>
      <c r="D49" s="104"/>
      <c r="E49" s="990" t="s">
        <v>62</v>
      </c>
      <c r="F49" s="990"/>
      <c r="G49" s="990" t="s">
        <v>8</v>
      </c>
      <c r="H49" s="990" t="s">
        <v>126</v>
      </c>
      <c r="I49" s="990" t="s">
        <v>127</v>
      </c>
      <c r="J49" s="990" t="s">
        <v>9</v>
      </c>
      <c r="K49" s="991" t="s">
        <v>8</v>
      </c>
      <c r="L49" s="1"/>
    </row>
    <row r="50" spans="1:13" ht="13.5" x14ac:dyDescent="0.25">
      <c r="A50" s="1"/>
      <c r="B50" s="997" t="s">
        <v>0</v>
      </c>
      <c r="C50" s="104"/>
      <c r="D50" s="139" t="s">
        <v>128</v>
      </c>
      <c r="E50" s="992" t="s">
        <v>20</v>
      </c>
      <c r="F50" s="990" t="s">
        <v>21</v>
      </c>
      <c r="G50" s="851" t="s">
        <v>332</v>
      </c>
      <c r="H50" s="851" t="s">
        <v>129</v>
      </c>
      <c r="I50" s="851" t="s">
        <v>130</v>
      </c>
      <c r="J50" s="851" t="s">
        <v>131</v>
      </c>
      <c r="K50" s="971" t="s">
        <v>331</v>
      </c>
      <c r="L50" s="1"/>
    </row>
    <row r="51" spans="1:13" ht="3" customHeight="1" x14ac:dyDescent="0.3">
      <c r="A51" s="1"/>
      <c r="B51" s="997"/>
      <c r="C51" s="104"/>
      <c r="D51" s="203"/>
      <c r="E51" s="992"/>
      <c r="F51" s="993"/>
      <c r="G51" s="994"/>
      <c r="H51" s="994"/>
      <c r="I51" s="994"/>
      <c r="J51" s="994"/>
      <c r="K51" s="995"/>
      <c r="L51" s="1"/>
    </row>
    <row r="52" spans="1:13" ht="13.5" x14ac:dyDescent="0.25">
      <c r="A52" s="1"/>
      <c r="B52" s="998">
        <v>1</v>
      </c>
      <c r="C52" s="100"/>
      <c r="D52" s="200" t="s">
        <v>132</v>
      </c>
      <c r="E52" s="411" t="s">
        <v>22</v>
      </c>
      <c r="F52" s="961">
        <v>0</v>
      </c>
      <c r="G52" s="961">
        <f t="shared" ref="G52:G59" si="2">G16-G33</f>
        <v>0</v>
      </c>
      <c r="H52" s="961">
        <v>0</v>
      </c>
      <c r="I52" s="961">
        <f>I16</f>
        <v>0</v>
      </c>
      <c r="J52" s="961">
        <v>0</v>
      </c>
      <c r="K52" s="976">
        <f t="shared" ref="K52:K59" si="3">G52+I52-J52</f>
        <v>0</v>
      </c>
      <c r="L52" s="1"/>
      <c r="M52" s="71"/>
    </row>
    <row r="53" spans="1:13" ht="13.5" x14ac:dyDescent="0.25">
      <c r="A53" s="1"/>
      <c r="B53" s="999">
        <v>2</v>
      </c>
      <c r="C53" s="101"/>
      <c r="D53" s="201" t="s">
        <v>115</v>
      </c>
      <c r="E53" s="412" t="s">
        <v>22</v>
      </c>
      <c r="F53" s="977">
        <v>0</v>
      </c>
      <c r="G53" s="963">
        <f t="shared" si="2"/>
        <v>0</v>
      </c>
      <c r="H53" s="963">
        <v>0</v>
      </c>
      <c r="I53" s="963">
        <f>I17</f>
        <v>0</v>
      </c>
      <c r="J53" s="963">
        <f t="shared" ref="J53:J59" si="4">I34</f>
        <v>0</v>
      </c>
      <c r="K53" s="978">
        <f t="shared" si="3"/>
        <v>0</v>
      </c>
      <c r="L53" s="1"/>
      <c r="M53" s="71"/>
    </row>
    <row r="54" spans="1:13" ht="13.5" x14ac:dyDescent="0.25">
      <c r="A54" s="1"/>
      <c r="B54" s="999">
        <v>3</v>
      </c>
      <c r="C54" s="101"/>
      <c r="D54" s="201" t="s">
        <v>133</v>
      </c>
      <c r="E54" s="412" t="s">
        <v>7</v>
      </c>
      <c r="F54" s="963">
        <v>0</v>
      </c>
      <c r="G54" s="963">
        <f t="shared" si="2"/>
        <v>0</v>
      </c>
      <c r="H54" s="963">
        <v>0</v>
      </c>
      <c r="I54" s="963">
        <f t="shared" ref="I54:I59" si="5">I18</f>
        <v>0</v>
      </c>
      <c r="J54" s="963">
        <f t="shared" si="4"/>
        <v>0</v>
      </c>
      <c r="K54" s="978">
        <f t="shared" si="3"/>
        <v>0</v>
      </c>
      <c r="L54" s="1"/>
      <c r="M54" s="71"/>
    </row>
    <row r="55" spans="1:13" ht="13.5" x14ac:dyDescent="0.25">
      <c r="A55" s="1"/>
      <c r="B55" s="999">
        <v>4</v>
      </c>
      <c r="C55" s="101"/>
      <c r="D55" s="201" t="s">
        <v>134</v>
      </c>
      <c r="E55" s="412" t="s">
        <v>7</v>
      </c>
      <c r="F55" s="963">
        <v>1</v>
      </c>
      <c r="G55" s="963">
        <f t="shared" si="2"/>
        <v>0</v>
      </c>
      <c r="H55" s="963">
        <v>0</v>
      </c>
      <c r="I55" s="963">
        <f t="shared" si="5"/>
        <v>400000</v>
      </c>
      <c r="J55" s="963">
        <f t="shared" si="4"/>
        <v>0</v>
      </c>
      <c r="K55" s="978">
        <f t="shared" si="3"/>
        <v>400000</v>
      </c>
      <c r="L55" s="1"/>
      <c r="M55" s="71"/>
    </row>
    <row r="56" spans="1:13" ht="13.5" x14ac:dyDescent="0.25">
      <c r="A56" s="1"/>
      <c r="B56" s="1000">
        <v>5</v>
      </c>
      <c r="C56" s="102"/>
      <c r="D56" s="202" t="s">
        <v>135</v>
      </c>
      <c r="E56" s="979"/>
      <c r="F56" s="962">
        <f>SUM(F57:F59)</f>
        <v>6</v>
      </c>
      <c r="G56" s="962">
        <f t="shared" si="2"/>
        <v>0</v>
      </c>
      <c r="H56" s="962">
        <v>0</v>
      </c>
      <c r="I56" s="962">
        <f t="shared" si="5"/>
        <v>1092543</v>
      </c>
      <c r="J56" s="962">
        <f t="shared" si="4"/>
        <v>0</v>
      </c>
      <c r="K56" s="980">
        <f t="shared" si="3"/>
        <v>1092543</v>
      </c>
      <c r="L56" s="1"/>
      <c r="M56" s="71"/>
    </row>
    <row r="57" spans="1:13" ht="13.5" x14ac:dyDescent="0.25">
      <c r="A57" s="1"/>
      <c r="B57" s="1001" t="s">
        <v>53</v>
      </c>
      <c r="C57" s="232"/>
      <c r="D57" s="229" t="s">
        <v>136</v>
      </c>
      <c r="E57" s="981" t="s">
        <v>137</v>
      </c>
      <c r="F57" s="982">
        <v>0</v>
      </c>
      <c r="G57" s="982">
        <f t="shared" si="2"/>
        <v>0</v>
      </c>
      <c r="H57" s="982">
        <v>0</v>
      </c>
      <c r="I57" s="982">
        <f t="shared" si="5"/>
        <v>0</v>
      </c>
      <c r="J57" s="982">
        <f t="shared" si="4"/>
        <v>0</v>
      </c>
      <c r="K57" s="983">
        <f t="shared" si="3"/>
        <v>0</v>
      </c>
      <c r="L57" s="1"/>
      <c r="M57" s="71"/>
    </row>
    <row r="58" spans="1:13" ht="13.5" x14ac:dyDescent="0.25">
      <c r="A58" s="1"/>
      <c r="B58" s="999" t="s">
        <v>17</v>
      </c>
      <c r="C58" s="101"/>
      <c r="D58" s="201" t="s">
        <v>138</v>
      </c>
      <c r="E58" s="412" t="s">
        <v>7</v>
      </c>
      <c r="F58" s="963">
        <v>2</v>
      </c>
      <c r="G58" s="963">
        <f t="shared" si="2"/>
        <v>0</v>
      </c>
      <c r="H58" s="963">
        <v>0</v>
      </c>
      <c r="I58" s="963">
        <f t="shared" si="5"/>
        <v>109292</v>
      </c>
      <c r="J58" s="963">
        <f t="shared" si="4"/>
        <v>0</v>
      </c>
      <c r="K58" s="978">
        <f t="shared" si="3"/>
        <v>109292</v>
      </c>
      <c r="L58" s="1"/>
      <c r="M58" s="71"/>
    </row>
    <row r="59" spans="1:13" ht="13.5" x14ac:dyDescent="0.25">
      <c r="A59" s="1"/>
      <c r="B59" s="999" t="s">
        <v>54</v>
      </c>
      <c r="C59" s="101"/>
      <c r="D59" s="201" t="s">
        <v>139</v>
      </c>
      <c r="E59" s="412" t="s">
        <v>7</v>
      </c>
      <c r="F59" s="963">
        <v>4</v>
      </c>
      <c r="G59" s="963">
        <f t="shared" si="2"/>
        <v>0</v>
      </c>
      <c r="H59" s="963">
        <v>0</v>
      </c>
      <c r="I59" s="963">
        <f t="shared" si="5"/>
        <v>983251</v>
      </c>
      <c r="J59" s="963">
        <f t="shared" si="4"/>
        <v>0</v>
      </c>
      <c r="K59" s="978">
        <f t="shared" si="3"/>
        <v>983251</v>
      </c>
      <c r="L59" s="1"/>
      <c r="M59" s="71"/>
    </row>
    <row r="60" spans="1:13" ht="3" customHeight="1" x14ac:dyDescent="0.25">
      <c r="A60" s="1"/>
      <c r="B60" s="1000"/>
      <c r="C60" s="102"/>
      <c r="D60" s="202"/>
      <c r="E60" s="979"/>
      <c r="F60" s="979"/>
      <c r="G60" s="962"/>
      <c r="H60" s="962"/>
      <c r="I60" s="962"/>
      <c r="J60" s="962"/>
      <c r="K60" s="980"/>
      <c r="L60" s="1"/>
      <c r="M60" s="71"/>
    </row>
    <row r="61" spans="1:13" ht="14.25" x14ac:dyDescent="0.3">
      <c r="A61" s="1"/>
      <c r="B61" s="421"/>
      <c r="C61" s="166"/>
      <c r="D61" s="81" t="s">
        <v>140</v>
      </c>
      <c r="E61" s="984"/>
      <c r="F61" s="984"/>
      <c r="G61" s="985">
        <f>G52+G53+G54+G55+G56</f>
        <v>0</v>
      </c>
      <c r="H61" s="985">
        <f>H52+H53+H54+H55+H56</f>
        <v>0</v>
      </c>
      <c r="I61" s="985">
        <f>I52+I53+I54+I55+I56</f>
        <v>1492543</v>
      </c>
      <c r="J61" s="985">
        <f>J52+J53+J54+J55+J56</f>
        <v>0</v>
      </c>
      <c r="K61" s="986">
        <f>K52+K53+K54+K55+K56</f>
        <v>1492543</v>
      </c>
      <c r="L61" s="1"/>
      <c r="M61" s="71"/>
    </row>
    <row r="62" spans="1:13" ht="5.0999999999999996" customHeight="1" x14ac:dyDescent="0.2"/>
    <row r="63" spans="1:13" ht="13.5" x14ac:dyDescent="0.25">
      <c r="J63" s="31" t="s">
        <v>278</v>
      </c>
    </row>
    <row r="64" spans="1:13" ht="3" customHeight="1" x14ac:dyDescent="0.25">
      <c r="J64" s="31"/>
    </row>
    <row r="65" spans="10:10" ht="13.5" x14ac:dyDescent="0.25">
      <c r="J65" s="31" t="s">
        <v>259</v>
      </c>
    </row>
  </sheetData>
  <mergeCells count="5">
    <mergeCell ref="B7:K7"/>
    <mergeCell ref="B9:K9"/>
    <mergeCell ref="B27:K27"/>
    <mergeCell ref="B44:K44"/>
    <mergeCell ref="B46:K46"/>
  </mergeCells>
  <pageMargins left="0.25" right="0.25" top="0.25" bottom="0.25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opLeftCell="A19" workbookViewId="0">
      <selection activeCell="I33" sqref="I33"/>
    </sheetView>
  </sheetViews>
  <sheetFormatPr defaultRowHeight="12.75" x14ac:dyDescent="0.2"/>
  <cols>
    <col min="1" max="1" width="1" customWidth="1"/>
    <col min="2" max="2" width="4.6640625" customWidth="1"/>
    <col min="3" max="3" width="0.5" customWidth="1"/>
    <col min="4" max="4" width="27.83203125" customWidth="1"/>
    <col min="5" max="5" width="16.83203125" customWidth="1"/>
    <col min="6" max="6" width="8.1640625" customWidth="1"/>
    <col min="7" max="7" width="12.6640625" customWidth="1"/>
    <col min="9" max="10" width="13.1640625" customWidth="1"/>
    <col min="11" max="11" width="1" customWidth="1"/>
  </cols>
  <sheetData>
    <row r="1" spans="1:12" ht="15" x14ac:dyDescent="0.3">
      <c r="A1" s="1"/>
      <c r="B1" s="2" t="s">
        <v>721</v>
      </c>
      <c r="C1" s="2"/>
      <c r="D1" s="35"/>
      <c r="E1" s="35"/>
      <c r="F1" s="35"/>
      <c r="G1" s="35"/>
      <c r="H1" s="35"/>
      <c r="I1" s="35"/>
      <c r="J1" s="35"/>
      <c r="K1" s="1"/>
      <c r="L1" s="1"/>
    </row>
    <row r="2" spans="1:12" ht="16.5" x14ac:dyDescent="0.3">
      <c r="A2" s="1"/>
      <c r="B2" s="2" t="s">
        <v>619</v>
      </c>
      <c r="C2" s="2"/>
      <c r="D2" s="37"/>
      <c r="E2" s="37"/>
      <c r="F2" s="37"/>
      <c r="G2" s="37"/>
      <c r="H2" s="37"/>
      <c r="I2" s="37"/>
      <c r="J2" s="37"/>
      <c r="K2" s="1"/>
      <c r="L2" s="1"/>
    </row>
    <row r="3" spans="1:12" ht="16.5" x14ac:dyDescent="0.3">
      <c r="A3" s="1"/>
      <c r="B3" s="133" t="s">
        <v>97</v>
      </c>
      <c r="C3" s="2"/>
      <c r="D3" s="37"/>
      <c r="E3" s="37"/>
      <c r="F3" s="37"/>
      <c r="G3" s="37"/>
      <c r="H3" s="37"/>
      <c r="I3" s="37"/>
      <c r="J3" s="37"/>
      <c r="K3" s="1"/>
      <c r="L3" s="1"/>
    </row>
    <row r="4" spans="1:12" ht="16.5" x14ac:dyDescent="0.3">
      <c r="A4" s="1"/>
      <c r="B4" s="133" t="s">
        <v>617</v>
      </c>
      <c r="C4" s="2"/>
      <c r="D4" s="37"/>
      <c r="E4" s="37"/>
      <c r="F4" s="37"/>
      <c r="G4" s="37"/>
      <c r="H4" s="37"/>
      <c r="I4" s="37"/>
      <c r="J4" s="37"/>
      <c r="K4" s="1"/>
      <c r="L4" s="1"/>
    </row>
    <row r="5" spans="1:12" ht="16.5" x14ac:dyDescent="0.3">
      <c r="A5" s="1"/>
      <c r="B5" s="133" t="s">
        <v>618</v>
      </c>
      <c r="C5" s="2"/>
      <c r="D5" s="37"/>
      <c r="E5" s="37"/>
      <c r="F5" s="37"/>
      <c r="G5" s="37"/>
      <c r="H5" s="37"/>
      <c r="I5" s="37"/>
      <c r="J5" s="204"/>
      <c r="K5" s="1"/>
      <c r="L5" s="1"/>
    </row>
    <row r="6" spans="1:12" ht="16.5" x14ac:dyDescent="0.3">
      <c r="A6" s="1"/>
      <c r="B6" s="2"/>
      <c r="C6" s="2"/>
      <c r="D6" s="37"/>
      <c r="E6" s="37"/>
      <c r="F6" s="37"/>
      <c r="G6" s="37"/>
      <c r="H6" s="37"/>
      <c r="I6" s="205"/>
      <c r="J6" s="206" t="s">
        <v>142</v>
      </c>
      <c r="K6" s="1"/>
      <c r="L6" s="1"/>
    </row>
    <row r="7" spans="1:12" ht="16.5" x14ac:dyDescent="0.3">
      <c r="A7" s="1"/>
      <c r="B7" s="205"/>
      <c r="C7" s="2"/>
      <c r="D7" s="37"/>
      <c r="E7" s="37"/>
      <c r="F7" s="37"/>
      <c r="G7" s="37"/>
      <c r="H7" s="37"/>
      <c r="I7" s="37"/>
      <c r="J7" s="20" t="s">
        <v>143</v>
      </c>
      <c r="K7" s="1"/>
      <c r="L7" s="1"/>
    </row>
    <row r="8" spans="1:12" ht="3" customHeight="1" x14ac:dyDescent="0.3">
      <c r="A8" s="1"/>
      <c r="B8" s="2"/>
      <c r="C8" s="2"/>
      <c r="D8" s="37"/>
      <c r="E8" s="37"/>
      <c r="F8" s="37"/>
      <c r="G8" s="37"/>
      <c r="H8" s="37"/>
      <c r="I8" s="37"/>
      <c r="J8" s="37"/>
      <c r="K8" s="1"/>
      <c r="L8" s="1"/>
    </row>
    <row r="9" spans="1:12" ht="15" x14ac:dyDescent="0.3">
      <c r="A9" s="1"/>
      <c r="B9" s="62"/>
      <c r="C9" s="39"/>
      <c r="D9" s="39"/>
      <c r="E9" s="39"/>
      <c r="F9" s="39"/>
      <c r="G9" s="39"/>
      <c r="H9" s="39"/>
      <c r="I9" s="131"/>
      <c r="J9" s="82"/>
      <c r="K9" s="1"/>
      <c r="L9" s="1"/>
    </row>
    <row r="10" spans="1:12" ht="14.25" x14ac:dyDescent="0.3">
      <c r="A10" s="1"/>
      <c r="B10" s="1187" t="s">
        <v>144</v>
      </c>
      <c r="C10" s="1188"/>
      <c r="D10" s="1188"/>
      <c r="E10" s="1188"/>
      <c r="F10" s="1188"/>
      <c r="G10" s="1188"/>
      <c r="H10" s="1188"/>
      <c r="I10" s="1188"/>
      <c r="J10" s="1189"/>
      <c r="K10" s="1"/>
      <c r="L10" s="1"/>
    </row>
    <row r="11" spans="1:12" ht="14.25" x14ac:dyDescent="0.3">
      <c r="A11" s="1"/>
      <c r="B11" s="425"/>
      <c r="C11" s="11"/>
      <c r="D11" s="16"/>
      <c r="E11" s="11"/>
      <c r="F11" s="11"/>
      <c r="G11" s="464" t="s">
        <v>145</v>
      </c>
      <c r="H11" s="464" t="s">
        <v>146</v>
      </c>
      <c r="I11" s="1043" t="s">
        <v>147</v>
      </c>
      <c r="J11" s="1044" t="s">
        <v>147</v>
      </c>
      <c r="K11" s="1"/>
      <c r="L11" s="1"/>
    </row>
    <row r="12" spans="1:12" ht="15" x14ac:dyDescent="0.3">
      <c r="A12" s="1"/>
      <c r="B12" s="425"/>
      <c r="C12" s="11"/>
      <c r="D12" s="16" t="s">
        <v>148</v>
      </c>
      <c r="E12" s="11"/>
      <c r="F12" s="11"/>
      <c r="G12" s="464" t="s">
        <v>149</v>
      </c>
      <c r="H12" s="464" t="s">
        <v>150</v>
      </c>
      <c r="I12" s="1008">
        <v>2013</v>
      </c>
      <c r="J12" s="1009">
        <v>2012</v>
      </c>
      <c r="K12" s="1"/>
      <c r="L12" s="1"/>
    </row>
    <row r="13" spans="1:12" ht="15" x14ac:dyDescent="0.3">
      <c r="A13" s="1"/>
      <c r="B13" s="427"/>
      <c r="C13" s="33"/>
      <c r="D13" s="33"/>
      <c r="E13" s="33"/>
      <c r="F13" s="33"/>
      <c r="G13" s="358"/>
      <c r="H13" s="358"/>
      <c r="I13" s="391"/>
      <c r="J13" s="392"/>
      <c r="K13" s="1"/>
      <c r="L13" s="1"/>
    </row>
    <row r="14" spans="1:12" ht="14.25" x14ac:dyDescent="0.3">
      <c r="A14" s="1"/>
      <c r="B14" s="421">
        <v>1</v>
      </c>
      <c r="C14" s="166"/>
      <c r="D14" s="81" t="s">
        <v>151</v>
      </c>
      <c r="E14" s="81"/>
      <c r="F14" s="81"/>
      <c r="G14" s="884">
        <v>70</v>
      </c>
      <c r="H14" s="984">
        <v>11100</v>
      </c>
      <c r="I14" s="1010">
        <f>SUM(I15:I17)</f>
        <v>0</v>
      </c>
      <c r="J14" s="1011">
        <f>SUM(J15:J17)</f>
        <v>0</v>
      </c>
      <c r="K14" s="1"/>
      <c r="L14" s="1"/>
    </row>
    <row r="15" spans="1:12" ht="13.5" x14ac:dyDescent="0.25">
      <c r="A15" s="1"/>
      <c r="B15" s="418" t="s">
        <v>121</v>
      </c>
      <c r="C15" s="208"/>
      <c r="D15" s="116" t="s">
        <v>152</v>
      </c>
      <c r="E15" s="116"/>
      <c r="F15" s="116"/>
      <c r="G15" s="411" t="s">
        <v>153</v>
      </c>
      <c r="H15" s="1012">
        <v>11101</v>
      </c>
      <c r="I15" s="1013">
        <v>0</v>
      </c>
      <c r="J15" s="1014">
        <v>0</v>
      </c>
      <c r="K15" s="1"/>
      <c r="L15" s="1"/>
    </row>
    <row r="16" spans="1:12" ht="13.5" x14ac:dyDescent="0.25">
      <c r="A16" s="1"/>
      <c r="B16" s="419" t="s">
        <v>122</v>
      </c>
      <c r="C16" s="209"/>
      <c r="D16" s="118" t="s">
        <v>154</v>
      </c>
      <c r="E16" s="118"/>
      <c r="F16" s="118"/>
      <c r="G16" s="412">
        <v>704</v>
      </c>
      <c r="H16" s="1015">
        <v>11102</v>
      </c>
      <c r="I16" s="977">
        <v>0</v>
      </c>
      <c r="J16" s="1016">
        <v>0</v>
      </c>
      <c r="K16" s="1"/>
      <c r="L16" s="1"/>
    </row>
    <row r="17" spans="1:12" ht="13.5" x14ac:dyDescent="0.25">
      <c r="A17" s="1"/>
      <c r="B17" s="419" t="s">
        <v>123</v>
      </c>
      <c r="C17" s="209"/>
      <c r="D17" s="118" t="s">
        <v>277</v>
      </c>
      <c r="E17" s="118"/>
      <c r="F17" s="118"/>
      <c r="G17" s="412">
        <v>705</v>
      </c>
      <c r="H17" s="1015">
        <v>11103</v>
      </c>
      <c r="I17" s="977">
        <v>0</v>
      </c>
      <c r="J17" s="1016">
        <v>0</v>
      </c>
      <c r="K17" s="1"/>
      <c r="L17" s="1"/>
    </row>
    <row r="18" spans="1:12" ht="3" customHeight="1" x14ac:dyDescent="0.25">
      <c r="A18" s="1"/>
      <c r="B18" s="420"/>
      <c r="C18" s="210"/>
      <c r="D18" s="119"/>
      <c r="E18" s="119"/>
      <c r="F18" s="119"/>
      <c r="G18" s="765"/>
      <c r="H18" s="1017"/>
      <c r="I18" s="1018"/>
      <c r="J18" s="1019"/>
      <c r="K18" s="1"/>
      <c r="L18" s="1"/>
    </row>
    <row r="19" spans="1:12" ht="14.25" x14ac:dyDescent="0.3">
      <c r="A19" s="1"/>
      <c r="B19" s="421">
        <v>2</v>
      </c>
      <c r="C19" s="166"/>
      <c r="D19" s="81" t="s">
        <v>14</v>
      </c>
      <c r="E19" s="81"/>
      <c r="F19" s="81"/>
      <c r="G19" s="884">
        <v>708</v>
      </c>
      <c r="H19" s="1020">
        <v>11104</v>
      </c>
      <c r="I19" s="1010">
        <f>SUM(I20:I22)</f>
        <v>0</v>
      </c>
      <c r="J19" s="1011">
        <f>SUM(J20:J22)</f>
        <v>0</v>
      </c>
      <c r="K19" s="1"/>
      <c r="L19" s="1"/>
    </row>
    <row r="20" spans="1:12" ht="13.5" x14ac:dyDescent="0.25">
      <c r="A20" s="1"/>
      <c r="B20" s="418" t="s">
        <v>121</v>
      </c>
      <c r="C20" s="208"/>
      <c r="D20" s="116" t="s">
        <v>13</v>
      </c>
      <c r="E20" s="116"/>
      <c r="F20" s="116"/>
      <c r="G20" s="411">
        <v>7081</v>
      </c>
      <c r="H20" s="1012">
        <v>111041</v>
      </c>
      <c r="I20" s="1013">
        <v>0</v>
      </c>
      <c r="J20" s="1014">
        <v>0</v>
      </c>
      <c r="K20" s="1"/>
      <c r="L20" s="1"/>
    </row>
    <row r="21" spans="1:12" ht="13.5" x14ac:dyDescent="0.25">
      <c r="A21" s="1"/>
      <c r="B21" s="419" t="s">
        <v>122</v>
      </c>
      <c r="C21" s="209"/>
      <c r="D21" s="118" t="s">
        <v>155</v>
      </c>
      <c r="E21" s="118"/>
      <c r="F21" s="118"/>
      <c r="G21" s="412">
        <v>7082</v>
      </c>
      <c r="H21" s="1015">
        <v>111042</v>
      </c>
      <c r="I21" s="977">
        <v>0</v>
      </c>
      <c r="J21" s="1016">
        <v>0</v>
      </c>
      <c r="K21" s="1"/>
      <c r="L21" s="1"/>
    </row>
    <row r="22" spans="1:12" ht="13.5" x14ac:dyDescent="0.25">
      <c r="A22" s="1"/>
      <c r="B22" s="419" t="s">
        <v>123</v>
      </c>
      <c r="C22" s="209"/>
      <c r="D22" s="118" t="s">
        <v>156</v>
      </c>
      <c r="E22" s="118"/>
      <c r="F22" s="118"/>
      <c r="G22" s="412">
        <v>7083</v>
      </c>
      <c r="H22" s="1015">
        <v>111043</v>
      </c>
      <c r="I22" s="977">
        <v>0</v>
      </c>
      <c r="J22" s="1016">
        <v>0</v>
      </c>
      <c r="K22" s="1"/>
      <c r="L22" s="1"/>
    </row>
    <row r="23" spans="1:12" ht="3" customHeight="1" x14ac:dyDescent="0.25">
      <c r="A23" s="1"/>
      <c r="B23" s="420"/>
      <c r="C23" s="210"/>
      <c r="D23" s="119"/>
      <c r="E23" s="119"/>
      <c r="F23" s="119"/>
      <c r="G23" s="765"/>
      <c r="H23" s="1017"/>
      <c r="I23" s="1018"/>
      <c r="J23" s="1019"/>
      <c r="K23" s="1"/>
      <c r="L23" s="1"/>
    </row>
    <row r="24" spans="1:12" ht="14.25" x14ac:dyDescent="0.3">
      <c r="A24" s="1"/>
      <c r="B24" s="1041">
        <v>3</v>
      </c>
      <c r="C24" s="211"/>
      <c r="D24" s="140" t="s">
        <v>157</v>
      </c>
      <c r="E24" s="212"/>
      <c r="F24" s="212"/>
      <c r="G24" s="1021"/>
      <c r="H24" s="1022"/>
      <c r="I24" s="1023"/>
      <c r="J24" s="1024"/>
      <c r="K24" s="1"/>
      <c r="L24" s="1"/>
    </row>
    <row r="25" spans="1:12" ht="14.25" x14ac:dyDescent="0.3">
      <c r="A25" s="1"/>
      <c r="B25" s="735"/>
      <c r="C25" s="142"/>
      <c r="D25" s="139" t="s">
        <v>158</v>
      </c>
      <c r="E25" s="213"/>
      <c r="F25" s="213"/>
      <c r="G25" s="1025">
        <v>71</v>
      </c>
      <c r="H25" s="1026">
        <v>11201</v>
      </c>
      <c r="I25" s="1027">
        <f>I26</f>
        <v>4506.0290000000005</v>
      </c>
      <c r="J25" s="1028">
        <v>0</v>
      </c>
      <c r="K25" s="1"/>
      <c r="L25" s="1"/>
    </row>
    <row r="26" spans="1:12" ht="14.25" x14ac:dyDescent="0.3">
      <c r="A26" s="1"/>
      <c r="B26" s="422"/>
      <c r="C26" s="168"/>
      <c r="D26" s="118" t="s">
        <v>723</v>
      </c>
      <c r="E26" s="124" t="s">
        <v>159</v>
      </c>
      <c r="F26" s="124"/>
      <c r="G26" s="1029"/>
      <c r="H26" s="1015">
        <v>112011</v>
      </c>
      <c r="I26" s="1030">
        <v>4506.0290000000005</v>
      </c>
      <c r="J26" s="1031"/>
      <c r="K26" s="1"/>
      <c r="L26" s="1"/>
    </row>
    <row r="27" spans="1:12" ht="14.25" x14ac:dyDescent="0.3">
      <c r="A27" s="1"/>
      <c r="B27" s="422"/>
      <c r="C27" s="168"/>
      <c r="D27" s="118"/>
      <c r="E27" s="124" t="s">
        <v>160</v>
      </c>
      <c r="F27" s="124"/>
      <c r="G27" s="1029"/>
      <c r="H27" s="1015">
        <v>112012</v>
      </c>
      <c r="I27" s="1030"/>
      <c r="J27" s="1031"/>
      <c r="K27" s="1"/>
      <c r="L27" s="1"/>
    </row>
    <row r="28" spans="1:12" ht="3" customHeight="1" x14ac:dyDescent="0.3">
      <c r="A28" s="1"/>
      <c r="B28" s="735"/>
      <c r="C28" s="142"/>
      <c r="D28" s="139"/>
      <c r="E28" s="213"/>
      <c r="F28" s="213"/>
      <c r="G28" s="1032"/>
      <c r="H28" s="992"/>
      <c r="I28" s="1033"/>
      <c r="J28" s="1034"/>
      <c r="K28" s="1"/>
      <c r="L28" s="1"/>
    </row>
    <row r="29" spans="1:12" ht="14.25" x14ac:dyDescent="0.3">
      <c r="A29" s="1"/>
      <c r="B29" s="421">
        <v>4</v>
      </c>
      <c r="C29" s="166"/>
      <c r="D29" s="81" t="s">
        <v>161</v>
      </c>
      <c r="E29" s="81"/>
      <c r="F29" s="81"/>
      <c r="G29" s="884">
        <v>72</v>
      </c>
      <c r="H29" s="984">
        <v>11300</v>
      </c>
      <c r="I29" s="1010">
        <v>16170.25</v>
      </c>
      <c r="J29" s="1011"/>
      <c r="K29" s="1"/>
      <c r="L29" s="1"/>
    </row>
    <row r="30" spans="1:12" ht="13.5" x14ac:dyDescent="0.25">
      <c r="A30" s="1"/>
      <c r="B30" s="1042"/>
      <c r="C30" s="1040"/>
      <c r="D30" s="117" t="s">
        <v>722</v>
      </c>
      <c r="E30" s="117"/>
      <c r="F30" s="117"/>
      <c r="G30" s="763"/>
      <c r="H30" s="1026">
        <v>11301</v>
      </c>
      <c r="I30" s="1035">
        <v>16170.25</v>
      </c>
      <c r="J30" s="1036"/>
      <c r="K30" s="1"/>
      <c r="L30" s="1"/>
    </row>
    <row r="31" spans="1:12" ht="14.25" x14ac:dyDescent="0.3">
      <c r="A31" s="1"/>
      <c r="B31" s="421">
        <v>5</v>
      </c>
      <c r="C31" s="166"/>
      <c r="D31" s="81" t="s">
        <v>162</v>
      </c>
      <c r="E31" s="81"/>
      <c r="F31" s="81"/>
      <c r="G31" s="884">
        <v>73</v>
      </c>
      <c r="H31" s="984">
        <v>11400</v>
      </c>
      <c r="I31" s="1037"/>
      <c r="J31" s="1011"/>
      <c r="K31" s="1"/>
      <c r="L31" s="1"/>
    </row>
    <row r="32" spans="1:12" ht="14.25" x14ac:dyDescent="0.3">
      <c r="A32" s="1"/>
      <c r="B32" s="421">
        <v>6</v>
      </c>
      <c r="C32" s="166"/>
      <c r="D32" s="81" t="s">
        <v>744</v>
      </c>
      <c r="E32" s="81"/>
      <c r="F32" s="81"/>
      <c r="G32" s="884">
        <v>75</v>
      </c>
      <c r="H32" s="1038">
        <v>11500</v>
      </c>
      <c r="I32" s="1039">
        <v>47.904000000000003</v>
      </c>
      <c r="J32" s="1036"/>
      <c r="K32" s="1"/>
      <c r="L32" s="1"/>
    </row>
    <row r="33" spans="1:12" ht="14.25" x14ac:dyDescent="0.3">
      <c r="A33" s="1"/>
      <c r="B33" s="421">
        <v>7</v>
      </c>
      <c r="C33" s="166"/>
      <c r="D33" s="81" t="s">
        <v>163</v>
      </c>
      <c r="E33" s="81"/>
      <c r="F33" s="81"/>
      <c r="G33" s="884">
        <v>77</v>
      </c>
      <c r="H33" s="984">
        <v>11600</v>
      </c>
      <c r="I33" s="1037"/>
      <c r="J33" s="1011"/>
      <c r="K33" s="1"/>
      <c r="L33" s="1"/>
    </row>
    <row r="34" spans="1:12" ht="14.25" x14ac:dyDescent="0.3">
      <c r="A34" s="1"/>
      <c r="B34" s="421">
        <v>8</v>
      </c>
      <c r="C34" s="166"/>
      <c r="D34" s="81"/>
      <c r="E34" s="81"/>
      <c r="F34" s="81"/>
      <c r="G34" s="884"/>
      <c r="H34" s="984"/>
      <c r="I34" s="1037"/>
      <c r="J34" s="1011"/>
      <c r="K34" s="1"/>
      <c r="L34" s="1"/>
    </row>
    <row r="35" spans="1:12" ht="14.25" x14ac:dyDescent="0.3">
      <c r="A35" s="1"/>
      <c r="B35" s="421" t="s">
        <v>110</v>
      </c>
      <c r="C35" s="166"/>
      <c r="D35" s="81" t="s">
        <v>164</v>
      </c>
      <c r="E35" s="81"/>
      <c r="F35" s="81"/>
      <c r="G35" s="884"/>
      <c r="H35" s="984"/>
      <c r="I35" s="1010">
        <f>I14+I19+I25+I29+I31+I32+I33</f>
        <v>20724.183000000001</v>
      </c>
      <c r="J35" s="1011">
        <f>J14+J19+J25+J29+J31+J32+J33</f>
        <v>0</v>
      </c>
      <c r="K35" s="1"/>
      <c r="L35" s="1"/>
    </row>
    <row r="36" spans="1:12" ht="5.0999999999999996" customHeight="1" x14ac:dyDescent="0.25">
      <c r="A36" s="1"/>
      <c r="B36" s="14"/>
      <c r="C36" s="14"/>
      <c r="D36" s="41"/>
      <c r="E36" s="41"/>
      <c r="F36" s="41"/>
      <c r="G36" s="14"/>
      <c r="H36" s="14"/>
      <c r="I36" s="41"/>
      <c r="J36" s="41"/>
      <c r="K36" s="1"/>
      <c r="L36" s="1"/>
    </row>
    <row r="37" spans="1:12" ht="13.5" x14ac:dyDescent="0.25">
      <c r="A37" s="1"/>
      <c r="B37" s="14"/>
      <c r="C37" s="14"/>
      <c r="D37" s="14"/>
      <c r="E37" s="41"/>
      <c r="F37" s="41"/>
      <c r="G37" s="14"/>
      <c r="H37" s="14"/>
      <c r="I37" s="31" t="s">
        <v>278</v>
      </c>
      <c r="J37" s="14"/>
      <c r="K37" s="1"/>
      <c r="L37" s="1"/>
    </row>
    <row r="38" spans="1:12" ht="3" customHeight="1" x14ac:dyDescent="0.25">
      <c r="A38" s="1"/>
      <c r="B38" s="1"/>
      <c r="C38" s="1"/>
      <c r="D38" s="1"/>
      <c r="E38" s="1"/>
      <c r="F38" s="1"/>
      <c r="G38" s="1"/>
      <c r="H38" s="1"/>
      <c r="I38" s="31"/>
      <c r="J38" s="1"/>
      <c r="K38" s="1"/>
      <c r="L38" s="1"/>
    </row>
    <row r="39" spans="1:12" ht="13.5" x14ac:dyDescent="0.25">
      <c r="A39" s="1"/>
      <c r="B39" s="1"/>
      <c r="C39" s="1"/>
      <c r="D39" s="14"/>
      <c r="E39" s="1"/>
      <c r="F39" s="1"/>
      <c r="G39" s="1"/>
      <c r="H39" s="1"/>
      <c r="I39" s="31" t="s">
        <v>259</v>
      </c>
      <c r="J39" s="14"/>
      <c r="K39" s="1"/>
      <c r="L39" s="1"/>
    </row>
    <row r="40" spans="1:12" ht="13.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1">
    <mergeCell ref="B10:J10"/>
  </mergeCells>
  <pageMargins left="0.25" right="0.25" top="0.25" bottom="0.25" header="0" footer="0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showGridLines="0" topLeftCell="A16" workbookViewId="0">
      <selection activeCell="K35" sqref="K35"/>
    </sheetView>
  </sheetViews>
  <sheetFormatPr defaultRowHeight="12.75" x14ac:dyDescent="0.2"/>
  <cols>
    <col min="1" max="1" width="1" customWidth="1"/>
    <col min="2" max="2" width="5.83203125" customWidth="1"/>
    <col min="3" max="3" width="11.83203125" customWidth="1"/>
    <col min="4" max="4" width="22.83203125" customWidth="1"/>
    <col min="5" max="5" width="13.33203125" customWidth="1"/>
    <col min="6" max="6" width="9.83203125" customWidth="1"/>
    <col min="7" max="7" width="10.83203125" customWidth="1"/>
    <col min="8" max="9" width="13.1640625" customWidth="1"/>
    <col min="10" max="10" width="1" customWidth="1"/>
  </cols>
  <sheetData>
    <row r="1" spans="1:11" ht="15" x14ac:dyDescent="0.3">
      <c r="A1" s="1"/>
      <c r="B1" s="2" t="s">
        <v>721</v>
      </c>
      <c r="C1" s="35"/>
      <c r="D1" s="35"/>
      <c r="E1" s="35"/>
      <c r="F1" s="35"/>
      <c r="G1" s="35"/>
      <c r="H1" s="35"/>
      <c r="I1" s="35"/>
      <c r="J1" s="1"/>
      <c r="K1" s="1"/>
    </row>
    <row r="2" spans="1:11" ht="16.5" x14ac:dyDescent="0.3">
      <c r="A2" s="1"/>
      <c r="B2" s="2" t="s">
        <v>619</v>
      </c>
      <c r="C2" s="37"/>
      <c r="D2" s="37"/>
      <c r="E2" s="37"/>
      <c r="F2" s="37"/>
      <c r="G2" s="37"/>
      <c r="H2" s="37"/>
      <c r="I2" s="37"/>
      <c r="J2" s="1"/>
      <c r="K2" s="1"/>
    </row>
    <row r="3" spans="1:11" ht="16.5" x14ac:dyDescent="0.3">
      <c r="A3" s="1"/>
      <c r="B3" s="133" t="s">
        <v>97</v>
      </c>
      <c r="C3" s="37"/>
      <c r="D3" s="37"/>
      <c r="E3" s="37"/>
      <c r="F3" s="37"/>
      <c r="G3" s="37"/>
      <c r="H3" s="37"/>
      <c r="I3" s="37"/>
      <c r="J3" s="1"/>
      <c r="K3" s="1"/>
    </row>
    <row r="4" spans="1:11" ht="16.5" x14ac:dyDescent="0.3">
      <c r="A4" s="1"/>
      <c r="B4" s="133" t="s">
        <v>617</v>
      </c>
      <c r="C4" s="37"/>
      <c r="D4" s="37"/>
      <c r="E4" s="37"/>
      <c r="F4" s="37"/>
      <c r="G4" s="37"/>
      <c r="H4" s="37"/>
      <c r="I4" s="37"/>
      <c r="J4" s="1"/>
      <c r="K4" s="1"/>
    </row>
    <row r="5" spans="1:11" ht="16.5" x14ac:dyDescent="0.3">
      <c r="A5" s="1"/>
      <c r="B5" s="133" t="s">
        <v>618</v>
      </c>
      <c r="C5" s="37"/>
      <c r="D5" s="37"/>
      <c r="E5" s="37"/>
      <c r="F5" s="37"/>
      <c r="G5" s="37"/>
      <c r="H5" s="37"/>
      <c r="I5" s="206" t="s">
        <v>165</v>
      </c>
      <c r="J5" s="1"/>
      <c r="K5" s="1"/>
    </row>
    <row r="6" spans="1:11" ht="16.5" x14ac:dyDescent="0.3">
      <c r="A6" s="1"/>
      <c r="B6" s="205"/>
      <c r="C6" s="215"/>
      <c r="D6" s="215"/>
      <c r="E6" s="215"/>
      <c r="F6" s="215"/>
      <c r="G6" s="215"/>
      <c r="H6" s="215"/>
      <c r="I6" s="20" t="s">
        <v>166</v>
      </c>
      <c r="J6" s="1"/>
      <c r="K6" s="1"/>
    </row>
    <row r="7" spans="1:11" ht="3" customHeight="1" x14ac:dyDescent="0.25">
      <c r="A7" s="1"/>
      <c r="B7" s="14"/>
      <c r="C7" s="14"/>
      <c r="D7" s="14"/>
      <c r="E7" s="14"/>
      <c r="F7" s="14"/>
      <c r="G7" s="14"/>
      <c r="H7" s="14"/>
      <c r="I7" s="14"/>
      <c r="J7" s="1"/>
      <c r="K7" s="1"/>
    </row>
    <row r="8" spans="1:11" ht="3" customHeight="1" x14ac:dyDescent="0.3">
      <c r="A8" s="1"/>
      <c r="B8" s="62"/>
      <c r="C8" s="39"/>
      <c r="D8" s="39"/>
      <c r="E8" s="39"/>
      <c r="F8" s="39"/>
      <c r="G8" s="39"/>
      <c r="H8" s="131"/>
      <c r="I8" s="82"/>
      <c r="J8" s="1"/>
      <c r="K8" s="1"/>
    </row>
    <row r="9" spans="1:11" ht="14.25" x14ac:dyDescent="0.3">
      <c r="A9" s="1"/>
      <c r="B9" s="1187" t="s">
        <v>144</v>
      </c>
      <c r="C9" s="1188"/>
      <c r="D9" s="1188"/>
      <c r="E9" s="1188"/>
      <c r="F9" s="1188"/>
      <c r="G9" s="1188"/>
      <c r="H9" s="1188"/>
      <c r="I9" s="1189"/>
      <c r="J9" s="1"/>
      <c r="K9" s="1"/>
    </row>
    <row r="10" spans="1:11" ht="14.25" x14ac:dyDescent="0.3">
      <c r="A10" s="1"/>
      <c r="B10" s="47" t="s">
        <v>0</v>
      </c>
      <c r="C10" s="11"/>
      <c r="D10" s="11"/>
      <c r="E10" s="11"/>
      <c r="F10" s="1045" t="s">
        <v>145</v>
      </c>
      <c r="G10" s="1045" t="s">
        <v>146</v>
      </c>
      <c r="H10" s="1046"/>
      <c r="I10" s="1047"/>
      <c r="J10" s="1"/>
      <c r="K10" s="1"/>
    </row>
    <row r="11" spans="1:11" ht="15" x14ac:dyDescent="0.3">
      <c r="A11" s="1"/>
      <c r="B11" s="47" t="s">
        <v>47</v>
      </c>
      <c r="C11" s="1191" t="s">
        <v>167</v>
      </c>
      <c r="D11" s="1191"/>
      <c r="E11" s="1191"/>
      <c r="F11" s="960" t="s">
        <v>149</v>
      </c>
      <c r="G11" s="960" t="s">
        <v>150</v>
      </c>
      <c r="H11" s="1048" t="s">
        <v>330</v>
      </c>
      <c r="I11" s="1049" t="s">
        <v>260</v>
      </c>
      <c r="J11" s="1"/>
      <c r="K11" s="1"/>
    </row>
    <row r="12" spans="1:11" ht="3" customHeight="1" x14ac:dyDescent="0.3">
      <c r="A12" s="1"/>
      <c r="B12" s="40"/>
      <c r="C12" s="75"/>
      <c r="D12" s="75"/>
      <c r="E12" s="75"/>
      <c r="F12" s="358"/>
      <c r="G12" s="358"/>
      <c r="H12" s="391"/>
      <c r="I12" s="1050"/>
      <c r="J12" s="1"/>
      <c r="K12" s="1"/>
    </row>
    <row r="13" spans="1:11" ht="14.25" x14ac:dyDescent="0.3">
      <c r="A13" s="1"/>
      <c r="B13" s="97">
        <v>1</v>
      </c>
      <c r="C13" s="234" t="s">
        <v>168</v>
      </c>
      <c r="D13" s="81"/>
      <c r="E13" s="81"/>
      <c r="F13" s="984">
        <v>60</v>
      </c>
      <c r="G13" s="984">
        <v>12100</v>
      </c>
      <c r="H13" s="1037">
        <f>H14+H15+H16+H17+H18</f>
        <v>5019.3419999999996</v>
      </c>
      <c r="I13" s="1011">
        <f>I14+I15+I16+I17+I18</f>
        <v>0</v>
      </c>
      <c r="J13" s="1"/>
      <c r="K13" s="1"/>
    </row>
    <row r="14" spans="1:11" ht="12.95" customHeight="1" x14ac:dyDescent="0.25">
      <c r="A14" s="1"/>
      <c r="B14" s="68" t="s">
        <v>121</v>
      </c>
      <c r="C14" s="175" t="s">
        <v>169</v>
      </c>
      <c r="D14" s="116"/>
      <c r="E14" s="116"/>
      <c r="F14" s="1012" t="s">
        <v>170</v>
      </c>
      <c r="G14" s="1012">
        <v>12101</v>
      </c>
      <c r="H14" s="1051">
        <v>5019.3419999999996</v>
      </c>
      <c r="I14" s="1014">
        <v>0</v>
      </c>
      <c r="J14" s="1"/>
      <c r="K14" s="1"/>
    </row>
    <row r="15" spans="1:11" ht="12.95" customHeight="1" x14ac:dyDescent="0.25">
      <c r="A15" s="1"/>
      <c r="B15" s="69" t="s">
        <v>122</v>
      </c>
      <c r="C15" s="176" t="s">
        <v>171</v>
      </c>
      <c r="D15" s="118"/>
      <c r="E15" s="118"/>
      <c r="F15" s="1015"/>
      <c r="G15" s="1015">
        <v>12102</v>
      </c>
      <c r="H15" s="1052"/>
      <c r="I15" s="1016">
        <v>0</v>
      </c>
      <c r="J15" s="1"/>
      <c r="K15" s="1"/>
    </row>
    <row r="16" spans="1:11" ht="12.95" customHeight="1" x14ac:dyDescent="0.25">
      <c r="A16" s="1"/>
      <c r="B16" s="69" t="s">
        <v>123</v>
      </c>
      <c r="C16" s="176" t="s">
        <v>102</v>
      </c>
      <c r="D16" s="118"/>
      <c r="E16" s="118"/>
      <c r="F16" s="1015" t="s">
        <v>172</v>
      </c>
      <c r="G16" s="1015">
        <v>12103</v>
      </c>
      <c r="H16" s="1052">
        <v>0</v>
      </c>
      <c r="I16" s="1016">
        <v>0</v>
      </c>
      <c r="J16" s="1"/>
      <c r="K16" s="1"/>
    </row>
    <row r="17" spans="1:11" ht="12.95" customHeight="1" x14ac:dyDescent="0.25">
      <c r="A17" s="1"/>
      <c r="B17" s="69" t="s">
        <v>173</v>
      </c>
      <c r="C17" s="176" t="s">
        <v>174</v>
      </c>
      <c r="D17" s="118"/>
      <c r="E17" s="118"/>
      <c r="F17" s="1015" t="s">
        <v>175</v>
      </c>
      <c r="G17" s="1015">
        <v>12104</v>
      </c>
      <c r="H17" s="1052">
        <v>0</v>
      </c>
      <c r="I17" s="1016">
        <v>0</v>
      </c>
      <c r="J17" s="1"/>
      <c r="K17" s="1"/>
    </row>
    <row r="18" spans="1:11" ht="12.95" customHeight="1" x14ac:dyDescent="0.25">
      <c r="A18" s="1"/>
      <c r="B18" s="69" t="s">
        <v>176</v>
      </c>
      <c r="C18" s="176" t="s">
        <v>177</v>
      </c>
      <c r="D18" s="118"/>
      <c r="E18" s="118"/>
      <c r="F18" s="1015"/>
      <c r="G18" s="1015">
        <v>12105</v>
      </c>
      <c r="H18" s="1052">
        <v>0</v>
      </c>
      <c r="I18" s="1016">
        <v>0</v>
      </c>
      <c r="J18" s="1"/>
      <c r="K18" s="1"/>
    </row>
    <row r="19" spans="1:11" ht="3" customHeight="1" x14ac:dyDescent="0.25">
      <c r="A19" s="1"/>
      <c r="B19" s="78"/>
      <c r="C19" s="178"/>
      <c r="D19" s="119"/>
      <c r="E19" s="119"/>
      <c r="F19" s="1017"/>
      <c r="G19" s="1017"/>
      <c r="H19" s="1053"/>
      <c r="I19" s="1019"/>
      <c r="J19" s="1"/>
      <c r="K19" s="1"/>
    </row>
    <row r="20" spans="1:11" ht="14.25" x14ac:dyDescent="0.3">
      <c r="A20" s="1"/>
      <c r="B20" s="97">
        <v>2</v>
      </c>
      <c r="C20" s="234" t="s">
        <v>178</v>
      </c>
      <c r="D20" s="81"/>
      <c r="E20" s="81"/>
      <c r="F20" s="984">
        <v>64</v>
      </c>
      <c r="G20" s="984">
        <v>12200</v>
      </c>
      <c r="H20" s="1037">
        <f>H21+H22</f>
        <v>490.04700000000003</v>
      </c>
      <c r="I20" s="1011">
        <f>I21+I22</f>
        <v>0</v>
      </c>
      <c r="J20" s="1"/>
      <c r="K20" s="1"/>
    </row>
    <row r="21" spans="1:11" ht="12.95" customHeight="1" x14ac:dyDescent="0.25">
      <c r="A21" s="1"/>
      <c r="B21" s="69" t="s">
        <v>121</v>
      </c>
      <c r="C21" s="176" t="s">
        <v>15</v>
      </c>
      <c r="D21" s="118"/>
      <c r="E21" s="118"/>
      <c r="F21" s="1015">
        <v>641</v>
      </c>
      <c r="G21" s="1026">
        <v>12201</v>
      </c>
      <c r="H21" s="1039">
        <v>419.92</v>
      </c>
      <c r="I21" s="1036">
        <v>0</v>
      </c>
      <c r="J21" s="1"/>
      <c r="K21" s="1"/>
    </row>
    <row r="22" spans="1:11" ht="12.95" customHeight="1" x14ac:dyDescent="0.25">
      <c r="A22" s="1"/>
      <c r="B22" s="69" t="s">
        <v>122</v>
      </c>
      <c r="C22" s="176" t="s">
        <v>179</v>
      </c>
      <c r="D22" s="118"/>
      <c r="E22" s="118"/>
      <c r="F22" s="1015">
        <v>644</v>
      </c>
      <c r="G22" s="1015">
        <v>12202</v>
      </c>
      <c r="H22" s="1052">
        <v>70.126999999999995</v>
      </c>
      <c r="I22" s="1016">
        <v>0</v>
      </c>
      <c r="J22" s="1"/>
      <c r="K22" s="1"/>
    </row>
    <row r="23" spans="1:11" ht="3" customHeight="1" x14ac:dyDescent="0.25">
      <c r="A23" s="1"/>
      <c r="B23" s="110"/>
      <c r="C23" s="177"/>
      <c r="D23" s="139"/>
      <c r="E23" s="139"/>
      <c r="F23" s="992"/>
      <c r="G23" s="992"/>
      <c r="H23" s="1054"/>
      <c r="I23" s="1055"/>
      <c r="J23" s="1"/>
      <c r="K23" s="1"/>
    </row>
    <row r="24" spans="1:11" ht="14.25" x14ac:dyDescent="0.3">
      <c r="A24" s="1"/>
      <c r="B24" s="97">
        <v>3</v>
      </c>
      <c r="C24" s="234" t="s">
        <v>180</v>
      </c>
      <c r="D24" s="81"/>
      <c r="E24" s="81"/>
      <c r="F24" s="984">
        <v>68</v>
      </c>
      <c r="G24" s="984">
        <v>12300</v>
      </c>
      <c r="H24" s="1037">
        <v>0</v>
      </c>
      <c r="I24" s="1011">
        <v>0</v>
      </c>
      <c r="J24" s="1"/>
      <c r="K24" s="1"/>
    </row>
    <row r="25" spans="1:11" ht="14.25" x14ac:dyDescent="0.3">
      <c r="A25" s="1"/>
      <c r="B25" s="97">
        <v>4</v>
      </c>
      <c r="C25" s="234" t="s">
        <v>181</v>
      </c>
      <c r="D25" s="81"/>
      <c r="E25" s="81"/>
      <c r="F25" s="984">
        <v>61</v>
      </c>
      <c r="G25" s="984">
        <v>12400</v>
      </c>
      <c r="H25" s="1037">
        <f>H26+H27+H28+H29+H30+H31+H32+H33+H34+H35+H36+H37+H38+H39+H40</f>
        <v>14773.05</v>
      </c>
      <c r="I25" s="1011">
        <f>I26+I27+I28+I29+I30+I31+I32+I33+I34+I35+I36+I37+I38+I39+I40</f>
        <v>0</v>
      </c>
      <c r="J25" s="1"/>
      <c r="K25" s="1"/>
    </row>
    <row r="26" spans="1:11" ht="12.95" customHeight="1" x14ac:dyDescent="0.25">
      <c r="A26" s="1"/>
      <c r="B26" s="68" t="s">
        <v>121</v>
      </c>
      <c r="C26" s="175" t="s">
        <v>647</v>
      </c>
      <c r="D26" s="116"/>
      <c r="E26" s="116"/>
      <c r="F26" s="1012"/>
      <c r="G26" s="1012">
        <v>12401</v>
      </c>
      <c r="H26" s="1051">
        <v>10035.467000000001</v>
      </c>
      <c r="I26" s="1014">
        <v>0</v>
      </c>
      <c r="J26" s="1"/>
      <c r="K26" s="1"/>
    </row>
    <row r="27" spans="1:11" ht="12.95" customHeight="1" x14ac:dyDescent="0.25">
      <c r="A27" s="1"/>
      <c r="B27" s="69" t="s">
        <v>122</v>
      </c>
      <c r="C27" s="176" t="s">
        <v>648</v>
      </c>
      <c r="D27" s="118"/>
      <c r="E27" s="118"/>
      <c r="F27" s="1015">
        <v>611</v>
      </c>
      <c r="G27" s="1015">
        <v>12402</v>
      </c>
      <c r="H27" s="1052">
        <v>377.05099999999999</v>
      </c>
      <c r="I27" s="1016">
        <v>0</v>
      </c>
      <c r="J27" s="1"/>
      <c r="K27" s="1"/>
    </row>
    <row r="28" spans="1:11" ht="12.95" customHeight="1" x14ac:dyDescent="0.25">
      <c r="A28" s="1"/>
      <c r="B28" s="69" t="s">
        <v>123</v>
      </c>
      <c r="C28" s="176" t="s">
        <v>649</v>
      </c>
      <c r="D28" s="118"/>
      <c r="E28" s="118"/>
      <c r="F28" s="1015">
        <v>613</v>
      </c>
      <c r="G28" s="1015">
        <v>12403</v>
      </c>
      <c r="H28" s="1052">
        <v>1400</v>
      </c>
      <c r="I28" s="1016">
        <v>0</v>
      </c>
      <c r="J28" s="1"/>
      <c r="K28" s="1"/>
    </row>
    <row r="29" spans="1:11" ht="12.95" customHeight="1" x14ac:dyDescent="0.25">
      <c r="A29" s="1"/>
      <c r="B29" s="69" t="s">
        <v>173</v>
      </c>
      <c r="C29" s="176" t="s">
        <v>635</v>
      </c>
      <c r="D29" s="118"/>
      <c r="E29" s="118"/>
      <c r="F29" s="1015">
        <v>615</v>
      </c>
      <c r="G29" s="1015">
        <v>12404</v>
      </c>
      <c r="H29" s="1052">
        <v>0</v>
      </c>
      <c r="I29" s="1016">
        <v>0</v>
      </c>
      <c r="J29" s="1"/>
      <c r="K29" s="1"/>
    </row>
    <row r="30" spans="1:11" ht="12.95" customHeight="1" x14ac:dyDescent="0.25">
      <c r="A30" s="1"/>
      <c r="B30" s="69" t="s">
        <v>176</v>
      </c>
      <c r="C30" s="176" t="s">
        <v>636</v>
      </c>
      <c r="D30" s="118"/>
      <c r="E30" s="118"/>
      <c r="F30" s="1015">
        <v>616</v>
      </c>
      <c r="G30" s="1015">
        <v>12405</v>
      </c>
      <c r="H30" s="1052">
        <v>1203.4069999999999</v>
      </c>
      <c r="I30" s="1016">
        <v>0</v>
      </c>
      <c r="J30" s="1"/>
      <c r="K30" s="1"/>
    </row>
    <row r="31" spans="1:11" ht="12.95" customHeight="1" x14ac:dyDescent="0.25">
      <c r="A31" s="1"/>
      <c r="B31" s="69" t="s">
        <v>182</v>
      </c>
      <c r="C31" s="176" t="s">
        <v>637</v>
      </c>
      <c r="D31" s="118"/>
      <c r="E31" s="118"/>
      <c r="F31" s="1015">
        <v>617</v>
      </c>
      <c r="G31" s="1015">
        <v>12406</v>
      </c>
      <c r="H31" s="1052">
        <v>0</v>
      </c>
      <c r="I31" s="1016">
        <v>0</v>
      </c>
      <c r="J31" s="1"/>
      <c r="K31" s="1"/>
    </row>
    <row r="32" spans="1:11" ht="12.95" customHeight="1" x14ac:dyDescent="0.25">
      <c r="A32" s="1"/>
      <c r="B32" s="69" t="s">
        <v>183</v>
      </c>
      <c r="C32" s="176" t="s">
        <v>638</v>
      </c>
      <c r="D32" s="118"/>
      <c r="E32" s="118"/>
      <c r="F32" s="1015">
        <v>618</v>
      </c>
      <c r="G32" s="1015">
        <v>12407</v>
      </c>
      <c r="H32" s="1052">
        <v>105.642</v>
      </c>
      <c r="I32" s="1016">
        <v>0</v>
      </c>
      <c r="J32" s="1"/>
      <c r="K32" s="1"/>
    </row>
    <row r="33" spans="1:11" ht="12.95" customHeight="1" x14ac:dyDescent="0.25">
      <c r="A33" s="1"/>
      <c r="B33" s="69" t="s">
        <v>185</v>
      </c>
      <c r="C33" s="176" t="s">
        <v>643</v>
      </c>
      <c r="D33" s="118"/>
      <c r="E33" s="118"/>
      <c r="F33" s="1015">
        <v>623</v>
      </c>
      <c r="G33" s="1015">
        <v>12408</v>
      </c>
      <c r="H33" s="1052">
        <v>0</v>
      </c>
      <c r="I33" s="1016">
        <v>0</v>
      </c>
      <c r="J33" s="1"/>
      <c r="K33" s="1"/>
    </row>
    <row r="34" spans="1:11" ht="12.95" customHeight="1" x14ac:dyDescent="0.25">
      <c r="A34" s="1"/>
      <c r="B34" s="69" t="s">
        <v>186</v>
      </c>
      <c r="C34" s="176" t="s">
        <v>644</v>
      </c>
      <c r="D34" s="118"/>
      <c r="E34" s="118"/>
      <c r="F34" s="1015">
        <v>624</v>
      </c>
      <c r="G34" s="1015">
        <v>12409</v>
      </c>
      <c r="H34" s="1052">
        <v>0</v>
      </c>
      <c r="I34" s="1016">
        <v>0</v>
      </c>
      <c r="J34" s="1"/>
      <c r="K34" s="1"/>
    </row>
    <row r="35" spans="1:11" ht="12.95" customHeight="1" x14ac:dyDescent="0.25">
      <c r="A35" s="1"/>
      <c r="B35" s="69" t="s">
        <v>187</v>
      </c>
      <c r="C35" s="176" t="s">
        <v>645</v>
      </c>
      <c r="D35" s="118"/>
      <c r="E35" s="118"/>
      <c r="F35" s="1015">
        <v>625</v>
      </c>
      <c r="G35" s="1015">
        <v>12410</v>
      </c>
      <c r="H35" s="1052">
        <v>0</v>
      </c>
      <c r="I35" s="1016">
        <v>0</v>
      </c>
      <c r="J35" s="1"/>
      <c r="K35" s="1"/>
    </row>
    <row r="36" spans="1:11" ht="12.95" customHeight="1" x14ac:dyDescent="0.25">
      <c r="A36" s="1"/>
      <c r="B36" s="69" t="s">
        <v>188</v>
      </c>
      <c r="C36" s="176" t="s">
        <v>646</v>
      </c>
      <c r="D36" s="118"/>
      <c r="E36" s="118"/>
      <c r="F36" s="1015">
        <v>626</v>
      </c>
      <c r="G36" s="1015">
        <v>12411</v>
      </c>
      <c r="H36" s="1052">
        <v>8.8230000000000004</v>
      </c>
      <c r="I36" s="1016">
        <v>0</v>
      </c>
      <c r="J36" s="1"/>
      <c r="K36" s="1"/>
    </row>
    <row r="37" spans="1:11" ht="12.95" customHeight="1" x14ac:dyDescent="0.25">
      <c r="A37" s="1"/>
      <c r="B37" s="69" t="s">
        <v>189</v>
      </c>
      <c r="C37" s="176" t="s">
        <v>640</v>
      </c>
      <c r="D37" s="118"/>
      <c r="E37" s="118"/>
      <c r="F37" s="1015">
        <v>627</v>
      </c>
      <c r="G37" s="1015">
        <v>12412</v>
      </c>
      <c r="H37" s="1052">
        <v>0</v>
      </c>
      <c r="I37" s="1016">
        <v>0</v>
      </c>
      <c r="J37" s="1"/>
      <c r="K37" s="1"/>
    </row>
    <row r="38" spans="1:11" ht="12.95" customHeight="1" x14ac:dyDescent="0.25">
      <c r="A38" s="1"/>
      <c r="B38" s="69"/>
      <c r="C38" s="176" t="s">
        <v>641</v>
      </c>
      <c r="D38" s="118"/>
      <c r="E38" s="118"/>
      <c r="F38" s="1015">
        <v>6271</v>
      </c>
      <c r="G38" s="1015">
        <v>124121</v>
      </c>
      <c r="H38" s="1052">
        <v>0</v>
      </c>
      <c r="I38" s="1016">
        <v>0</v>
      </c>
      <c r="J38" s="1"/>
      <c r="K38" s="1"/>
    </row>
    <row r="39" spans="1:11" ht="12.95" customHeight="1" x14ac:dyDescent="0.25">
      <c r="A39" s="1"/>
      <c r="B39" s="69"/>
      <c r="C39" s="176" t="s">
        <v>642</v>
      </c>
      <c r="D39" s="118"/>
      <c r="E39" s="118"/>
      <c r="F39" s="1015">
        <v>6272</v>
      </c>
      <c r="G39" s="1015">
        <v>124122</v>
      </c>
      <c r="H39" s="1052">
        <v>0</v>
      </c>
      <c r="I39" s="1016">
        <v>0</v>
      </c>
      <c r="J39" s="1"/>
      <c r="K39" s="1"/>
    </row>
    <row r="40" spans="1:11" ht="12.95" customHeight="1" x14ac:dyDescent="0.25">
      <c r="A40" s="1"/>
      <c r="B40" s="69" t="s">
        <v>190</v>
      </c>
      <c r="C40" s="176" t="s">
        <v>731</v>
      </c>
      <c r="D40" s="118"/>
      <c r="E40" s="118"/>
      <c r="F40" s="1015">
        <v>628</v>
      </c>
      <c r="G40" s="1015">
        <v>12413</v>
      </c>
      <c r="H40" s="1052">
        <v>1642.66</v>
      </c>
      <c r="I40" s="1016">
        <v>0</v>
      </c>
      <c r="J40" s="1"/>
      <c r="K40" s="1"/>
    </row>
    <row r="41" spans="1:11" ht="3" customHeight="1" x14ac:dyDescent="0.25">
      <c r="A41" s="1"/>
      <c r="B41" s="110"/>
      <c r="C41" s="177"/>
      <c r="D41" s="139"/>
      <c r="E41" s="139"/>
      <c r="F41" s="992"/>
      <c r="G41" s="992"/>
      <c r="H41" s="1054"/>
      <c r="I41" s="1055"/>
      <c r="J41" s="1"/>
      <c r="K41" s="1"/>
    </row>
    <row r="42" spans="1:11" ht="14.25" x14ac:dyDescent="0.3">
      <c r="A42" s="1"/>
      <c r="B42" s="97">
        <v>5</v>
      </c>
      <c r="C42" s="234" t="s">
        <v>191</v>
      </c>
      <c r="D42" s="81"/>
      <c r="E42" s="81"/>
      <c r="F42" s="984">
        <v>63</v>
      </c>
      <c r="G42" s="984">
        <v>12500</v>
      </c>
      <c r="H42" s="1037">
        <f>H43+H44+H45+H46</f>
        <v>338.96299999999997</v>
      </c>
      <c r="I42" s="1011">
        <f>I43+I44+I45+I46</f>
        <v>0</v>
      </c>
      <c r="J42" s="1"/>
      <c r="K42" s="1"/>
    </row>
    <row r="43" spans="1:11" ht="12.95" customHeight="1" x14ac:dyDescent="0.25">
      <c r="A43" s="1"/>
      <c r="B43" s="68" t="s">
        <v>121</v>
      </c>
      <c r="C43" s="176" t="s">
        <v>192</v>
      </c>
      <c r="D43" s="118"/>
      <c r="E43" s="118"/>
      <c r="F43" s="1015">
        <v>632</v>
      </c>
      <c r="G43" s="1015">
        <v>12501</v>
      </c>
      <c r="H43" s="1052">
        <v>0</v>
      </c>
      <c r="I43" s="1016">
        <v>0</v>
      </c>
      <c r="J43" s="1"/>
      <c r="K43" s="1"/>
    </row>
    <row r="44" spans="1:11" ht="12.95" customHeight="1" x14ac:dyDescent="0.25">
      <c r="A44" s="1"/>
      <c r="B44" s="69" t="s">
        <v>122</v>
      </c>
      <c r="C44" s="176" t="s">
        <v>64</v>
      </c>
      <c r="D44" s="118"/>
      <c r="E44" s="118"/>
      <c r="F44" s="1015">
        <v>633</v>
      </c>
      <c r="G44" s="1015">
        <v>12502</v>
      </c>
      <c r="H44" s="1052">
        <v>249.96299999999999</v>
      </c>
      <c r="I44" s="1016">
        <v>0</v>
      </c>
      <c r="J44" s="1"/>
      <c r="K44" s="1"/>
    </row>
    <row r="45" spans="1:11" ht="12.95" customHeight="1" x14ac:dyDescent="0.25">
      <c r="A45" s="1"/>
      <c r="B45" s="69" t="s">
        <v>123</v>
      </c>
      <c r="C45" s="176" t="s">
        <v>193</v>
      </c>
      <c r="D45" s="118"/>
      <c r="E45" s="118"/>
      <c r="F45" s="1015">
        <v>634</v>
      </c>
      <c r="G45" s="1015">
        <v>12503</v>
      </c>
      <c r="H45" s="1052">
        <v>0</v>
      </c>
      <c r="I45" s="1016">
        <v>0</v>
      </c>
      <c r="J45" s="1"/>
      <c r="K45" s="1"/>
    </row>
    <row r="46" spans="1:11" ht="12.95" customHeight="1" x14ac:dyDescent="0.25">
      <c r="A46" s="1"/>
      <c r="B46" s="69" t="s">
        <v>173</v>
      </c>
      <c r="C46" s="176" t="s">
        <v>194</v>
      </c>
      <c r="D46" s="118"/>
      <c r="E46" s="118"/>
      <c r="F46" s="1015" t="s">
        <v>195</v>
      </c>
      <c r="G46" s="1015">
        <v>12504</v>
      </c>
      <c r="H46" s="1052">
        <v>89</v>
      </c>
      <c r="I46" s="1016">
        <v>0</v>
      </c>
      <c r="J46" s="1"/>
      <c r="K46" s="1"/>
    </row>
    <row r="47" spans="1:11" ht="3" customHeight="1" x14ac:dyDescent="0.25">
      <c r="A47" s="1"/>
      <c r="B47" s="110"/>
      <c r="C47" s="177"/>
      <c r="D47" s="139"/>
      <c r="E47" s="139"/>
      <c r="F47" s="992"/>
      <c r="G47" s="992"/>
      <c r="H47" s="1054"/>
      <c r="I47" s="1055"/>
      <c r="J47" s="1"/>
      <c r="K47" s="1"/>
    </row>
    <row r="48" spans="1:11" ht="14.25" x14ac:dyDescent="0.3">
      <c r="A48" s="1"/>
      <c r="B48" s="97" t="s">
        <v>103</v>
      </c>
      <c r="C48" s="234" t="s">
        <v>196</v>
      </c>
      <c r="D48" s="81"/>
      <c r="E48" s="81"/>
      <c r="F48" s="984"/>
      <c r="G48" s="984">
        <v>12600</v>
      </c>
      <c r="H48" s="1037">
        <f>H13+H20+H24+H25+H42</f>
        <v>20621.401999999998</v>
      </c>
      <c r="I48" s="1011">
        <f>I13+I20+I24+I25+I42</f>
        <v>0</v>
      </c>
      <c r="J48" s="1"/>
      <c r="K48" s="1"/>
    </row>
    <row r="49" spans="1:11" ht="13.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3" customHeight="1" x14ac:dyDescent="0.25">
      <c r="A50" s="1"/>
      <c r="B50" s="154"/>
      <c r="C50" s="95"/>
      <c r="D50" s="95"/>
      <c r="E50" s="95"/>
      <c r="F50" s="95"/>
      <c r="G50" s="95"/>
      <c r="H50" s="1056"/>
      <c r="I50" s="1057"/>
      <c r="J50" s="1"/>
      <c r="K50" s="1"/>
    </row>
    <row r="51" spans="1:11" ht="15" x14ac:dyDescent="0.3">
      <c r="A51" s="1"/>
      <c r="B51" s="54"/>
      <c r="C51" s="86" t="s">
        <v>197</v>
      </c>
      <c r="D51" s="6"/>
      <c r="E51" s="6"/>
      <c r="F51" s="6"/>
      <c r="G51" s="6"/>
      <c r="H51" s="1048" t="s">
        <v>330</v>
      </c>
      <c r="I51" s="1049" t="s">
        <v>260</v>
      </c>
      <c r="J51" s="1"/>
      <c r="K51" s="1"/>
    </row>
    <row r="52" spans="1:11" ht="3" customHeight="1" x14ac:dyDescent="0.25">
      <c r="A52" s="1"/>
      <c r="B52" s="22"/>
      <c r="C52" s="132"/>
      <c r="D52" s="132"/>
      <c r="E52" s="132"/>
      <c r="F52" s="132"/>
      <c r="G52" s="132"/>
      <c r="H52" s="1058"/>
      <c r="I52" s="1059"/>
      <c r="J52" s="1"/>
      <c r="K52" s="1"/>
    </row>
    <row r="53" spans="1:11" ht="14.25" x14ac:dyDescent="0.3">
      <c r="A53" s="1"/>
      <c r="B53" s="418">
        <v>1</v>
      </c>
      <c r="C53" s="116" t="s">
        <v>198</v>
      </c>
      <c r="D53" s="116"/>
      <c r="E53" s="116"/>
      <c r="F53" s="1012"/>
      <c r="G53" s="1064">
        <v>14000</v>
      </c>
      <c r="H53" s="401">
        <v>6</v>
      </c>
      <c r="I53" s="1060">
        <v>0</v>
      </c>
      <c r="J53" s="1"/>
      <c r="K53" s="1"/>
    </row>
    <row r="54" spans="1:11" ht="14.25" x14ac:dyDescent="0.3">
      <c r="A54" s="1"/>
      <c r="B54" s="419">
        <v>2</v>
      </c>
      <c r="C54" s="118" t="s">
        <v>199</v>
      </c>
      <c r="D54" s="118"/>
      <c r="E54" s="118"/>
      <c r="F54" s="1015"/>
      <c r="G54" s="1065">
        <v>15000</v>
      </c>
      <c r="H54" s="977">
        <v>1492.5429999999999</v>
      </c>
      <c r="I54" s="1016">
        <v>0</v>
      </c>
      <c r="J54" s="1"/>
      <c r="K54" s="1"/>
    </row>
    <row r="55" spans="1:11" ht="13.5" x14ac:dyDescent="0.25">
      <c r="A55" s="1"/>
      <c r="B55" s="419" t="s">
        <v>121</v>
      </c>
      <c r="C55" s="118" t="s">
        <v>200</v>
      </c>
      <c r="D55" s="118"/>
      <c r="E55" s="118"/>
      <c r="F55" s="1015"/>
      <c r="G55" s="1015">
        <v>15001</v>
      </c>
      <c r="H55" s="977">
        <f>H56</f>
        <v>1492.5429999999999</v>
      </c>
      <c r="I55" s="1016">
        <f>I56</f>
        <v>0</v>
      </c>
      <c r="J55" s="1"/>
      <c r="K55" s="1"/>
    </row>
    <row r="56" spans="1:11" ht="13.5" x14ac:dyDescent="0.25">
      <c r="A56" s="1"/>
      <c r="B56" s="1067"/>
      <c r="C56" s="118" t="s">
        <v>201</v>
      </c>
      <c r="D56" s="118"/>
      <c r="E56" s="118"/>
      <c r="F56" s="1015"/>
      <c r="G56" s="1015">
        <v>150011</v>
      </c>
      <c r="H56" s="977">
        <v>1492.5429999999999</v>
      </c>
      <c r="I56" s="1016">
        <v>0</v>
      </c>
      <c r="J56" s="1"/>
      <c r="K56" s="1"/>
    </row>
    <row r="57" spans="1:11" ht="13.5" x14ac:dyDescent="0.25">
      <c r="A57" s="1"/>
      <c r="B57" s="419" t="s">
        <v>17</v>
      </c>
      <c r="C57" s="118" t="s">
        <v>202</v>
      </c>
      <c r="D57" s="118"/>
      <c r="E57" s="118"/>
      <c r="F57" s="1015"/>
      <c r="G57" s="1015">
        <v>15002</v>
      </c>
      <c r="H57" s="364">
        <v>0</v>
      </c>
      <c r="I57" s="1061">
        <v>0</v>
      </c>
      <c r="J57" s="1"/>
      <c r="K57" s="1"/>
    </row>
    <row r="58" spans="1:11" ht="13.5" x14ac:dyDescent="0.25">
      <c r="A58" s="1"/>
      <c r="B58" s="419" t="s">
        <v>54</v>
      </c>
      <c r="C58" s="118" t="s">
        <v>203</v>
      </c>
      <c r="D58" s="118"/>
      <c r="E58" s="118"/>
      <c r="F58" s="1015"/>
      <c r="G58" s="1015">
        <v>150021</v>
      </c>
      <c r="H58" s="364">
        <v>0</v>
      </c>
      <c r="I58" s="1061">
        <v>0</v>
      </c>
      <c r="J58" s="1"/>
      <c r="K58" s="1"/>
    </row>
    <row r="59" spans="1:11" ht="3" customHeight="1" x14ac:dyDescent="0.3">
      <c r="A59" s="1"/>
      <c r="B59" s="809"/>
      <c r="C59" s="76"/>
      <c r="D59" s="76"/>
      <c r="E59" s="76"/>
      <c r="F59" s="1066"/>
      <c r="G59" s="1066"/>
      <c r="H59" s="1062"/>
      <c r="I59" s="1063"/>
      <c r="J59" s="1"/>
      <c r="K59" s="1"/>
    </row>
    <row r="60" spans="1:11" ht="3" customHeight="1" x14ac:dyDescent="0.25">
      <c r="A60" s="1"/>
      <c r="B60" s="14"/>
      <c r="C60" s="41"/>
      <c r="D60" s="41"/>
      <c r="E60" s="41"/>
      <c r="F60" s="41"/>
      <c r="G60" s="41"/>
      <c r="H60" s="41"/>
      <c r="I60" s="41"/>
      <c r="J60" s="1"/>
      <c r="K60" s="1"/>
    </row>
    <row r="61" spans="1:11" ht="13.5" x14ac:dyDescent="0.25">
      <c r="A61" s="1"/>
      <c r="B61" s="14"/>
      <c r="C61" s="41"/>
      <c r="D61" s="14"/>
      <c r="E61" s="41"/>
      <c r="F61" s="41"/>
      <c r="G61" s="41"/>
      <c r="H61" s="31" t="s">
        <v>278</v>
      </c>
      <c r="I61" s="14"/>
      <c r="J61" s="1"/>
      <c r="K61" s="1"/>
    </row>
    <row r="62" spans="1:11" ht="3" customHeight="1" x14ac:dyDescent="0.25">
      <c r="A62" s="1"/>
      <c r="B62" s="1"/>
      <c r="C62" s="1"/>
      <c r="D62" s="1"/>
      <c r="E62" s="1"/>
      <c r="F62" s="1"/>
      <c r="G62" s="1"/>
      <c r="H62" s="31"/>
      <c r="I62" s="1"/>
      <c r="J62" s="1"/>
      <c r="K62" s="1"/>
    </row>
    <row r="63" spans="1:11" ht="13.5" x14ac:dyDescent="0.25">
      <c r="A63" s="1"/>
      <c r="B63" s="1"/>
      <c r="C63" s="1"/>
      <c r="D63" s="14"/>
      <c r="E63" s="1"/>
      <c r="F63" s="1"/>
      <c r="G63" s="1"/>
      <c r="H63" s="31" t="s">
        <v>259</v>
      </c>
      <c r="I63" s="14"/>
      <c r="J63" s="1"/>
      <c r="K63" s="1"/>
    </row>
    <row r="64" spans="1:11" ht="13.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</sheetData>
  <mergeCells count="2">
    <mergeCell ref="B9:I9"/>
    <mergeCell ref="C11:E11"/>
  </mergeCells>
  <pageMargins left="0.25" right="0.25" top="0.25" bottom="0.25" header="0" footer="0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workbookViewId="0">
      <selection activeCell="H25" sqref="H25"/>
    </sheetView>
  </sheetViews>
  <sheetFormatPr defaultRowHeight="12.75" x14ac:dyDescent="0.2"/>
  <cols>
    <col min="1" max="1" width="1.83203125" customWidth="1"/>
    <col min="2" max="2" width="6.83203125" customWidth="1"/>
    <col min="3" max="3" width="0.5" customWidth="1"/>
    <col min="4" max="4" width="9.6640625" customWidth="1"/>
    <col min="5" max="5" width="39.83203125" customWidth="1"/>
    <col min="6" max="7" width="10.83203125" customWidth="1"/>
    <col min="8" max="8" width="15.1640625" customWidth="1"/>
    <col min="9" max="9" width="1.83203125" customWidth="1"/>
  </cols>
  <sheetData>
    <row r="1" spans="1:9" ht="15.75" x14ac:dyDescent="0.3">
      <c r="A1" s="1"/>
      <c r="B1" s="2" t="s">
        <v>721</v>
      </c>
      <c r="C1" s="61"/>
      <c r="D1" s="35"/>
      <c r="E1" s="35"/>
      <c r="F1" s="35"/>
      <c r="G1" s="35"/>
      <c r="H1" s="35"/>
      <c r="I1" s="1"/>
    </row>
    <row r="2" spans="1:9" ht="14.1" customHeight="1" x14ac:dyDescent="0.3">
      <c r="A2" s="1"/>
      <c r="B2" s="2" t="s">
        <v>619</v>
      </c>
      <c r="C2" s="2"/>
      <c r="D2" s="37"/>
      <c r="E2" s="37"/>
      <c r="F2" s="37"/>
      <c r="G2" s="37"/>
      <c r="H2" s="37"/>
      <c r="I2" s="1"/>
    </row>
    <row r="3" spans="1:9" ht="14.1" customHeight="1" x14ac:dyDescent="0.3">
      <c r="A3" s="1"/>
      <c r="B3" s="133" t="s">
        <v>97</v>
      </c>
      <c r="C3" s="2"/>
      <c r="D3" s="37"/>
      <c r="E3" s="37"/>
      <c r="F3" s="37"/>
      <c r="G3" s="37"/>
      <c r="H3" s="37"/>
      <c r="I3" s="1"/>
    </row>
    <row r="4" spans="1:9" ht="14.1" customHeight="1" x14ac:dyDescent="0.3">
      <c r="A4" s="1"/>
      <c r="B4" s="133" t="s">
        <v>617</v>
      </c>
      <c r="C4" s="2"/>
      <c r="D4" s="37"/>
      <c r="E4" s="37"/>
      <c r="F4" s="37"/>
      <c r="G4" s="37"/>
      <c r="H4" s="37"/>
      <c r="I4" s="1"/>
    </row>
    <row r="5" spans="1:9" ht="14.1" customHeight="1" x14ac:dyDescent="0.3">
      <c r="A5" s="1"/>
      <c r="B5" s="133" t="s">
        <v>618</v>
      </c>
      <c r="C5" s="2"/>
      <c r="D5" s="37"/>
      <c r="E5" s="37"/>
      <c r="F5" s="37"/>
      <c r="G5" s="37"/>
      <c r="H5" s="206" t="s">
        <v>204</v>
      </c>
      <c r="I5" s="1"/>
    </row>
    <row r="6" spans="1:9" ht="16.5" x14ac:dyDescent="0.3">
      <c r="A6" s="1"/>
      <c r="B6" s="2"/>
      <c r="C6" s="2"/>
      <c r="D6" s="37"/>
      <c r="E6" s="37"/>
      <c r="F6" s="37"/>
      <c r="G6" s="37"/>
      <c r="H6" s="20" t="s">
        <v>125</v>
      </c>
      <c r="I6" s="1"/>
    </row>
    <row r="7" spans="1:9" ht="3" customHeight="1" x14ac:dyDescent="0.3">
      <c r="A7" s="1"/>
      <c r="B7" s="2"/>
      <c r="C7" s="2"/>
      <c r="D7" s="37"/>
      <c r="E7" s="37"/>
      <c r="F7" s="37"/>
      <c r="G7" s="37"/>
      <c r="H7" s="37"/>
      <c r="I7" s="1"/>
    </row>
    <row r="8" spans="1:9" ht="3" customHeight="1" x14ac:dyDescent="0.3">
      <c r="A8" s="1"/>
      <c r="B8" s="126"/>
      <c r="C8" s="150"/>
      <c r="D8" s="190"/>
      <c r="E8" s="190"/>
      <c r="F8" s="190"/>
      <c r="G8" s="190"/>
      <c r="H8" s="138"/>
      <c r="I8" s="1"/>
    </row>
    <row r="9" spans="1:9" ht="15" x14ac:dyDescent="0.3">
      <c r="A9" s="1"/>
      <c r="B9" s="47"/>
      <c r="C9" s="80"/>
      <c r="D9" s="17"/>
      <c r="E9" s="17"/>
      <c r="F9" s="17"/>
      <c r="G9" s="17"/>
      <c r="H9" s="216" t="s">
        <v>205</v>
      </c>
      <c r="I9" s="1"/>
    </row>
    <row r="10" spans="1:9" ht="15" x14ac:dyDescent="0.3">
      <c r="A10" s="1"/>
      <c r="B10" s="47"/>
      <c r="C10" s="80"/>
      <c r="D10" s="17"/>
      <c r="E10" s="17" t="s">
        <v>85</v>
      </c>
      <c r="F10" s="17"/>
      <c r="G10" s="17"/>
      <c r="H10" s="216" t="s">
        <v>206</v>
      </c>
      <c r="I10" s="1"/>
    </row>
    <row r="11" spans="1:9" ht="3" customHeight="1" x14ac:dyDescent="0.3">
      <c r="A11" s="1"/>
      <c r="B11" s="47"/>
      <c r="C11" s="80"/>
      <c r="D11" s="17"/>
      <c r="E11" s="17"/>
      <c r="F11" s="17"/>
      <c r="G11" s="17"/>
      <c r="H11" s="216"/>
      <c r="I11" s="1"/>
    </row>
    <row r="12" spans="1:9" ht="12.95" customHeight="1" x14ac:dyDescent="0.3">
      <c r="A12" s="1"/>
      <c r="B12" s="68">
        <v>1</v>
      </c>
      <c r="C12" s="63"/>
      <c r="D12" s="219" t="s">
        <v>207</v>
      </c>
      <c r="E12" s="116" t="s">
        <v>208</v>
      </c>
      <c r="F12" s="116"/>
      <c r="G12" s="116"/>
      <c r="H12" s="107">
        <v>0</v>
      </c>
      <c r="I12" s="1"/>
    </row>
    <row r="13" spans="1:9" ht="12.95" customHeight="1" x14ac:dyDescent="0.3">
      <c r="A13" s="1"/>
      <c r="B13" s="69">
        <v>2</v>
      </c>
      <c r="C13" s="64"/>
      <c r="D13" s="124" t="s">
        <v>207</v>
      </c>
      <c r="E13" s="118" t="s">
        <v>209</v>
      </c>
      <c r="F13" s="118"/>
      <c r="G13" s="118"/>
      <c r="H13" s="108">
        <v>0</v>
      </c>
      <c r="I13" s="1"/>
    </row>
    <row r="14" spans="1:9" ht="12.95" customHeight="1" x14ac:dyDescent="0.3">
      <c r="A14" s="1"/>
      <c r="B14" s="69">
        <v>3</v>
      </c>
      <c r="C14" s="64"/>
      <c r="D14" s="124" t="s">
        <v>207</v>
      </c>
      <c r="E14" s="118" t="s">
        <v>210</v>
      </c>
      <c r="F14" s="118"/>
      <c r="G14" s="118"/>
      <c r="H14" s="153">
        <v>0</v>
      </c>
      <c r="I14" s="1"/>
    </row>
    <row r="15" spans="1:9" ht="12.95" customHeight="1" x14ac:dyDescent="0.3">
      <c r="A15" s="1"/>
      <c r="B15" s="69">
        <v>4</v>
      </c>
      <c r="C15" s="64"/>
      <c r="D15" s="124" t="s">
        <v>207</v>
      </c>
      <c r="E15" s="118" t="s">
        <v>211</v>
      </c>
      <c r="F15" s="118"/>
      <c r="G15" s="118"/>
      <c r="H15" s="108">
        <v>0</v>
      </c>
      <c r="I15" s="1"/>
    </row>
    <row r="16" spans="1:9" ht="12.95" customHeight="1" x14ac:dyDescent="0.3">
      <c r="A16" s="1"/>
      <c r="B16" s="69">
        <v>5</v>
      </c>
      <c r="C16" s="64"/>
      <c r="D16" s="124" t="s">
        <v>207</v>
      </c>
      <c r="E16" s="118" t="s">
        <v>212</v>
      </c>
      <c r="F16" s="118"/>
      <c r="G16" s="118"/>
      <c r="H16" s="108">
        <v>0</v>
      </c>
      <c r="I16" s="1"/>
    </row>
    <row r="17" spans="1:9" ht="12.95" customHeight="1" x14ac:dyDescent="0.3">
      <c r="A17" s="1"/>
      <c r="B17" s="143">
        <v>6</v>
      </c>
      <c r="C17" s="220"/>
      <c r="D17" s="124" t="s">
        <v>207</v>
      </c>
      <c r="E17" s="118" t="s">
        <v>213</v>
      </c>
      <c r="F17" s="118"/>
      <c r="G17" s="118"/>
      <c r="H17" s="145">
        <v>0</v>
      </c>
      <c r="I17" s="1"/>
    </row>
    <row r="18" spans="1:9" ht="12.95" customHeight="1" x14ac:dyDescent="0.3">
      <c r="A18" s="1"/>
      <c r="B18" s="69">
        <v>7</v>
      </c>
      <c r="C18" s="64"/>
      <c r="D18" s="124" t="s">
        <v>207</v>
      </c>
      <c r="E18" s="118" t="s">
        <v>214</v>
      </c>
      <c r="F18" s="118"/>
      <c r="G18" s="118"/>
      <c r="H18" s="108">
        <v>0</v>
      </c>
      <c r="I18" s="1"/>
    </row>
    <row r="19" spans="1:9" ht="12.95" customHeight="1" x14ac:dyDescent="0.3">
      <c r="A19" s="1"/>
      <c r="B19" s="69">
        <v>8</v>
      </c>
      <c r="C19" s="64"/>
      <c r="D19" s="124" t="s">
        <v>207</v>
      </c>
      <c r="E19" s="118" t="s">
        <v>215</v>
      </c>
      <c r="F19" s="118"/>
      <c r="G19" s="118"/>
      <c r="H19" s="108">
        <v>0</v>
      </c>
      <c r="I19" s="1"/>
    </row>
    <row r="20" spans="1:9" ht="3" customHeight="1" x14ac:dyDescent="0.3">
      <c r="A20" s="1"/>
      <c r="B20" s="78"/>
      <c r="C20" s="79"/>
      <c r="D20" s="243"/>
      <c r="E20" s="119"/>
      <c r="F20" s="119"/>
      <c r="G20" s="119"/>
      <c r="H20" s="109"/>
      <c r="I20" s="1"/>
    </row>
    <row r="21" spans="1:9" ht="12.95" customHeight="1" x14ac:dyDescent="0.3">
      <c r="A21" s="1"/>
      <c r="B21" s="97" t="s">
        <v>110</v>
      </c>
      <c r="C21" s="172"/>
      <c r="D21" s="81"/>
      <c r="E21" s="81" t="s">
        <v>216</v>
      </c>
      <c r="F21" s="81"/>
      <c r="G21" s="81"/>
      <c r="H21" s="207">
        <f>SUM(H12:H19)</f>
        <v>0</v>
      </c>
      <c r="I21" s="1"/>
    </row>
    <row r="22" spans="1:9" ht="12.95" customHeight="1" x14ac:dyDescent="0.3">
      <c r="A22" s="1"/>
      <c r="B22" s="68">
        <v>9</v>
      </c>
      <c r="C22" s="63"/>
      <c r="D22" s="219" t="s">
        <v>217</v>
      </c>
      <c r="E22" s="116" t="s">
        <v>218</v>
      </c>
      <c r="F22" s="116"/>
      <c r="G22" s="116"/>
      <c r="H22" s="107">
        <v>0</v>
      </c>
      <c r="I22" s="1"/>
    </row>
    <row r="23" spans="1:9" ht="12.95" customHeight="1" x14ac:dyDescent="0.3">
      <c r="A23" s="1"/>
      <c r="B23" s="69">
        <v>10</v>
      </c>
      <c r="C23" s="64"/>
      <c r="D23" s="124" t="s">
        <v>217</v>
      </c>
      <c r="E23" s="118" t="s">
        <v>219</v>
      </c>
      <c r="F23" s="118"/>
      <c r="G23" s="118"/>
      <c r="H23" s="108">
        <v>0</v>
      </c>
      <c r="I23" s="1"/>
    </row>
    <row r="24" spans="1:9" ht="12.95" customHeight="1" x14ac:dyDescent="0.3">
      <c r="A24" s="1"/>
      <c r="B24" s="69">
        <v>11</v>
      </c>
      <c r="C24" s="64"/>
      <c r="D24" s="124" t="s">
        <v>217</v>
      </c>
      <c r="E24" s="118" t="s">
        <v>727</v>
      </c>
      <c r="F24" s="118"/>
      <c r="G24" s="118"/>
      <c r="H24" s="108">
        <v>21015450</v>
      </c>
      <c r="I24" s="1"/>
    </row>
    <row r="25" spans="1:9" ht="3" customHeight="1" x14ac:dyDescent="0.3">
      <c r="A25" s="1"/>
      <c r="B25" s="78"/>
      <c r="C25" s="79"/>
      <c r="D25" s="243"/>
      <c r="E25" s="119"/>
      <c r="F25" s="119"/>
      <c r="G25" s="119"/>
      <c r="H25" s="109"/>
      <c r="I25" s="1"/>
    </row>
    <row r="26" spans="1:9" ht="12.95" customHeight="1" x14ac:dyDescent="0.3">
      <c r="A26" s="1"/>
      <c r="B26" s="97" t="s">
        <v>103</v>
      </c>
      <c r="C26" s="99"/>
      <c r="D26" s="81"/>
      <c r="E26" s="81" t="s">
        <v>220</v>
      </c>
      <c r="F26" s="81"/>
      <c r="G26" s="81"/>
      <c r="H26" s="134">
        <f>SUM(H22:H24)</f>
        <v>21015450</v>
      </c>
      <c r="I26" s="1"/>
    </row>
    <row r="27" spans="1:9" ht="12.95" customHeight="1" x14ac:dyDescent="0.3">
      <c r="A27" s="1"/>
      <c r="B27" s="68">
        <v>12</v>
      </c>
      <c r="C27" s="63"/>
      <c r="D27" s="219" t="s">
        <v>221</v>
      </c>
      <c r="E27" s="116" t="s">
        <v>222</v>
      </c>
      <c r="F27" s="116"/>
      <c r="G27" s="116"/>
      <c r="H27" s="107">
        <v>0</v>
      </c>
      <c r="I27" s="1"/>
    </row>
    <row r="28" spans="1:9" ht="12.95" customHeight="1" x14ac:dyDescent="0.3">
      <c r="A28" s="1"/>
      <c r="B28" s="69">
        <v>13</v>
      </c>
      <c r="C28" s="64"/>
      <c r="D28" s="124" t="s">
        <v>221</v>
      </c>
      <c r="E28" s="124" t="s">
        <v>223</v>
      </c>
      <c r="F28" s="124"/>
      <c r="G28" s="124"/>
      <c r="H28" s="108">
        <v>0</v>
      </c>
      <c r="I28" s="1"/>
    </row>
    <row r="29" spans="1:9" ht="12.95" customHeight="1" x14ac:dyDescent="0.3">
      <c r="A29" s="1"/>
      <c r="B29" s="69">
        <v>14</v>
      </c>
      <c r="C29" s="64"/>
      <c r="D29" s="124" t="s">
        <v>221</v>
      </c>
      <c r="E29" s="118" t="s">
        <v>224</v>
      </c>
      <c r="F29" s="118"/>
      <c r="G29" s="118"/>
      <c r="H29" s="108">
        <v>0</v>
      </c>
      <c r="I29" s="1"/>
    </row>
    <row r="30" spans="1:9" ht="12.95" customHeight="1" x14ac:dyDescent="0.3">
      <c r="A30" s="1"/>
      <c r="B30" s="69">
        <v>15</v>
      </c>
      <c r="C30" s="64"/>
      <c r="D30" s="124" t="s">
        <v>221</v>
      </c>
      <c r="E30" s="118" t="s">
        <v>225</v>
      </c>
      <c r="F30" s="118"/>
      <c r="G30" s="118"/>
      <c r="H30" s="108">
        <v>0</v>
      </c>
      <c r="I30" s="1"/>
    </row>
    <row r="31" spans="1:9" ht="12.95" customHeight="1" x14ac:dyDescent="0.3">
      <c r="A31" s="1"/>
      <c r="B31" s="69">
        <v>16</v>
      </c>
      <c r="C31" s="64"/>
      <c r="D31" s="124" t="s">
        <v>221</v>
      </c>
      <c r="E31" s="118" t="s">
        <v>226</v>
      </c>
      <c r="F31" s="118"/>
      <c r="G31" s="118"/>
      <c r="H31" s="108">
        <v>0</v>
      </c>
      <c r="I31" s="1"/>
    </row>
    <row r="32" spans="1:9" ht="12.95" customHeight="1" x14ac:dyDescent="0.3">
      <c r="A32" s="1"/>
      <c r="B32" s="69">
        <v>17</v>
      </c>
      <c r="C32" s="64"/>
      <c r="D32" s="124" t="s">
        <v>221</v>
      </c>
      <c r="E32" s="118" t="s">
        <v>227</v>
      </c>
      <c r="F32" s="118"/>
      <c r="G32" s="118"/>
      <c r="H32" s="108">
        <v>0</v>
      </c>
      <c r="I32" s="1"/>
    </row>
    <row r="33" spans="1:9" ht="12.95" customHeight="1" x14ac:dyDescent="0.3">
      <c r="A33" s="1"/>
      <c r="B33" s="69">
        <v>18</v>
      </c>
      <c r="C33" s="64"/>
      <c r="D33" s="124" t="s">
        <v>221</v>
      </c>
      <c r="E33" s="118" t="s">
        <v>228</v>
      </c>
      <c r="F33" s="118"/>
      <c r="G33" s="118"/>
      <c r="H33" s="108">
        <v>0</v>
      </c>
      <c r="I33" s="1"/>
    </row>
    <row r="34" spans="1:9" ht="12.95" customHeight="1" x14ac:dyDescent="0.3">
      <c r="A34" s="1"/>
      <c r="B34" s="69">
        <v>19</v>
      </c>
      <c r="C34" s="64"/>
      <c r="D34" s="124" t="s">
        <v>221</v>
      </c>
      <c r="E34" s="118" t="s">
        <v>229</v>
      </c>
      <c r="F34" s="118"/>
      <c r="G34" s="118"/>
      <c r="H34" s="108">
        <v>0</v>
      </c>
      <c r="I34" s="1"/>
    </row>
    <row r="35" spans="1:9" ht="3" customHeight="1" x14ac:dyDescent="0.3">
      <c r="A35" s="1"/>
      <c r="B35" s="78"/>
      <c r="C35" s="79"/>
      <c r="D35" s="243"/>
      <c r="E35" s="119"/>
      <c r="F35" s="119"/>
      <c r="G35" s="119"/>
      <c r="H35" s="109"/>
      <c r="I35" s="1"/>
    </row>
    <row r="36" spans="1:9" ht="12.95" customHeight="1" x14ac:dyDescent="0.3">
      <c r="A36" s="1"/>
      <c r="B36" s="97" t="s">
        <v>114</v>
      </c>
      <c r="C36" s="99"/>
      <c r="D36" s="81"/>
      <c r="E36" s="81" t="s">
        <v>230</v>
      </c>
      <c r="F36" s="81"/>
      <c r="G36" s="81"/>
      <c r="H36" s="134">
        <f>SUM(H27:H34)</f>
        <v>0</v>
      </c>
      <c r="I36" s="1"/>
    </row>
    <row r="37" spans="1:9" ht="12.95" customHeight="1" x14ac:dyDescent="0.3">
      <c r="A37" s="1"/>
      <c r="B37" s="70">
        <v>20</v>
      </c>
      <c r="C37" s="214"/>
      <c r="D37" s="123" t="s">
        <v>231</v>
      </c>
      <c r="E37" s="117" t="s">
        <v>232</v>
      </c>
      <c r="F37" s="117"/>
      <c r="G37" s="117"/>
      <c r="H37" s="141">
        <v>0</v>
      </c>
      <c r="I37" s="1"/>
    </row>
    <row r="38" spans="1:9" ht="12.95" customHeight="1" x14ac:dyDescent="0.3">
      <c r="A38" s="1"/>
      <c r="B38" s="70">
        <v>21</v>
      </c>
      <c r="C38" s="214"/>
      <c r="D38" s="123" t="s">
        <v>231</v>
      </c>
      <c r="E38" s="117" t="s">
        <v>233</v>
      </c>
      <c r="F38" s="117"/>
      <c r="G38" s="117"/>
      <c r="H38" s="141">
        <v>0</v>
      </c>
      <c r="I38" s="1"/>
    </row>
    <row r="39" spans="1:9" ht="12.95" customHeight="1" x14ac:dyDescent="0.3">
      <c r="A39" s="1"/>
      <c r="B39" s="70">
        <v>22</v>
      </c>
      <c r="C39" s="214"/>
      <c r="D39" s="123" t="s">
        <v>231</v>
      </c>
      <c r="E39" s="117" t="s">
        <v>234</v>
      </c>
      <c r="F39" s="117"/>
      <c r="G39" s="117"/>
      <c r="H39" s="141">
        <v>0</v>
      </c>
      <c r="I39" s="1"/>
    </row>
    <row r="40" spans="1:9" ht="12.95" customHeight="1" x14ac:dyDescent="0.3">
      <c r="A40" s="1"/>
      <c r="B40" s="70">
        <v>23</v>
      </c>
      <c r="C40" s="214"/>
      <c r="D40" s="123" t="s">
        <v>231</v>
      </c>
      <c r="E40" s="117" t="s">
        <v>235</v>
      </c>
      <c r="F40" s="117"/>
      <c r="G40" s="117"/>
      <c r="H40" s="141">
        <v>0</v>
      </c>
      <c r="I40" s="1"/>
    </row>
    <row r="41" spans="1:9" ht="3" customHeight="1" x14ac:dyDescent="0.3">
      <c r="A41" s="1"/>
      <c r="B41" s="110"/>
      <c r="C41" s="241"/>
      <c r="D41" s="213"/>
      <c r="E41" s="139"/>
      <c r="F41" s="139"/>
      <c r="G41" s="139"/>
      <c r="H41" s="242"/>
      <c r="I41" s="1"/>
    </row>
    <row r="42" spans="1:9" ht="12.95" customHeight="1" x14ac:dyDescent="0.3">
      <c r="A42" s="1"/>
      <c r="B42" s="97" t="s">
        <v>236</v>
      </c>
      <c r="C42" s="99"/>
      <c r="D42" s="81"/>
      <c r="E42" s="81" t="s">
        <v>237</v>
      </c>
      <c r="F42" s="81"/>
      <c r="G42" s="81"/>
      <c r="H42" s="105">
        <f>SUM(H37:H40)</f>
        <v>0</v>
      </c>
      <c r="I42" s="1"/>
    </row>
    <row r="43" spans="1:9" ht="12.95" customHeight="1" x14ac:dyDescent="0.3">
      <c r="A43" s="1"/>
      <c r="B43" s="70">
        <v>24</v>
      </c>
      <c r="C43" s="214"/>
      <c r="D43" s="123" t="s">
        <v>238</v>
      </c>
      <c r="E43" s="117" t="s">
        <v>239</v>
      </c>
      <c r="F43" s="117"/>
      <c r="G43" s="117"/>
      <c r="H43" s="122">
        <v>0</v>
      </c>
      <c r="I43" s="1"/>
    </row>
    <row r="44" spans="1:9" ht="12.95" customHeight="1" x14ac:dyDescent="0.3">
      <c r="A44" s="1"/>
      <c r="B44" s="70">
        <v>25</v>
      </c>
      <c r="C44" s="214"/>
      <c r="D44" s="123" t="s">
        <v>238</v>
      </c>
      <c r="E44" s="117" t="s">
        <v>240</v>
      </c>
      <c r="F44" s="117"/>
      <c r="G44" s="117"/>
      <c r="H44" s="122">
        <v>0</v>
      </c>
      <c r="I44" s="1"/>
    </row>
    <row r="45" spans="1:9" ht="12.95" customHeight="1" x14ac:dyDescent="0.3">
      <c r="A45" s="1"/>
      <c r="B45" s="70">
        <v>26</v>
      </c>
      <c r="C45" s="214"/>
      <c r="D45" s="123" t="s">
        <v>238</v>
      </c>
      <c r="E45" s="117" t="s">
        <v>241</v>
      </c>
      <c r="F45" s="117"/>
      <c r="G45" s="117"/>
      <c r="H45" s="122">
        <v>0</v>
      </c>
      <c r="I45" s="1"/>
    </row>
    <row r="46" spans="1:9" ht="12.95" customHeight="1" x14ac:dyDescent="0.3">
      <c r="A46" s="1"/>
      <c r="B46" s="70">
        <v>27</v>
      </c>
      <c r="C46" s="214"/>
      <c r="D46" s="123" t="s">
        <v>238</v>
      </c>
      <c r="E46" s="117" t="s">
        <v>242</v>
      </c>
      <c r="F46" s="117"/>
      <c r="G46" s="117"/>
      <c r="H46" s="122">
        <v>0</v>
      </c>
      <c r="I46" s="1"/>
    </row>
    <row r="47" spans="1:9" ht="12.95" customHeight="1" x14ac:dyDescent="0.3">
      <c r="A47" s="1"/>
      <c r="B47" s="70">
        <v>28</v>
      </c>
      <c r="C47" s="214"/>
      <c r="D47" s="123" t="s">
        <v>238</v>
      </c>
      <c r="E47" s="117" t="s">
        <v>243</v>
      </c>
      <c r="F47" s="117"/>
      <c r="G47" s="117"/>
      <c r="H47" s="122">
        <v>0</v>
      </c>
      <c r="I47" s="1"/>
    </row>
    <row r="48" spans="1:9" ht="12.95" customHeight="1" x14ac:dyDescent="0.3">
      <c r="A48" s="1"/>
      <c r="B48" s="70">
        <v>29</v>
      </c>
      <c r="C48" s="214"/>
      <c r="D48" s="123" t="s">
        <v>238</v>
      </c>
      <c r="E48" s="117" t="s">
        <v>244</v>
      </c>
      <c r="F48" s="117"/>
      <c r="G48" s="117"/>
      <c r="H48" s="122">
        <v>0</v>
      </c>
      <c r="I48" s="1"/>
    </row>
    <row r="49" spans="1:9" ht="12.95" customHeight="1" x14ac:dyDescent="0.3">
      <c r="A49" s="1"/>
      <c r="B49" s="70">
        <v>30</v>
      </c>
      <c r="C49" s="214"/>
      <c r="D49" s="123" t="s">
        <v>238</v>
      </c>
      <c r="E49" s="117" t="s">
        <v>245</v>
      </c>
      <c r="F49" s="117"/>
      <c r="G49" s="117"/>
      <c r="H49" s="122">
        <v>0</v>
      </c>
      <c r="I49" s="1"/>
    </row>
    <row r="50" spans="1:9" ht="12.95" customHeight="1" x14ac:dyDescent="0.3">
      <c r="A50" s="1"/>
      <c r="B50" s="70">
        <v>31</v>
      </c>
      <c r="C50" s="214"/>
      <c r="D50" s="123" t="s">
        <v>238</v>
      </c>
      <c r="E50" s="117" t="s">
        <v>246</v>
      </c>
      <c r="F50" s="117"/>
      <c r="G50" s="117"/>
      <c r="H50" s="122">
        <v>0</v>
      </c>
      <c r="I50" s="1"/>
    </row>
    <row r="51" spans="1:9" ht="12.95" customHeight="1" x14ac:dyDescent="0.3">
      <c r="A51" s="1"/>
      <c r="B51" s="70">
        <v>32</v>
      </c>
      <c r="C51" s="214"/>
      <c r="D51" s="123" t="s">
        <v>238</v>
      </c>
      <c r="E51" s="117" t="s">
        <v>247</v>
      </c>
      <c r="F51" s="117"/>
      <c r="G51" s="117"/>
      <c r="H51" s="122">
        <v>0</v>
      </c>
      <c r="I51" s="1"/>
    </row>
    <row r="52" spans="1:9" ht="12.95" customHeight="1" x14ac:dyDescent="0.3">
      <c r="A52" s="1"/>
      <c r="B52" s="70">
        <v>33</v>
      </c>
      <c r="C52" s="214"/>
      <c r="D52" s="123" t="s">
        <v>238</v>
      </c>
      <c r="E52" s="117" t="s">
        <v>248</v>
      </c>
      <c r="F52" s="117"/>
      <c r="G52" s="117"/>
      <c r="H52" s="122">
        <v>0</v>
      </c>
      <c r="I52" s="1"/>
    </row>
    <row r="53" spans="1:9" ht="12.95" customHeight="1" x14ac:dyDescent="0.3">
      <c r="A53" s="1"/>
      <c r="B53" s="70">
        <v>34</v>
      </c>
      <c r="C53" s="214"/>
      <c r="D53" s="123" t="s">
        <v>238</v>
      </c>
      <c r="E53" s="117" t="s">
        <v>184</v>
      </c>
      <c r="F53" s="117"/>
      <c r="G53" s="117"/>
      <c r="H53" s="122">
        <v>0</v>
      </c>
      <c r="I53" s="1"/>
    </row>
    <row r="54" spans="1:9" ht="3" customHeight="1" x14ac:dyDescent="0.3">
      <c r="A54" s="1"/>
      <c r="B54" s="110"/>
      <c r="C54" s="241"/>
      <c r="D54" s="213"/>
      <c r="E54" s="139"/>
      <c r="F54" s="139"/>
      <c r="G54" s="139"/>
      <c r="H54" s="111"/>
      <c r="I54" s="1"/>
    </row>
    <row r="55" spans="1:9" ht="12.95" customHeight="1" x14ac:dyDescent="0.3">
      <c r="A55" s="1"/>
      <c r="B55" s="97" t="s">
        <v>249</v>
      </c>
      <c r="C55" s="172"/>
      <c r="D55" s="81"/>
      <c r="E55" s="81" t="s">
        <v>250</v>
      </c>
      <c r="F55" s="81"/>
      <c r="G55" s="81"/>
      <c r="H55" s="105">
        <f>SUM(H43:H53)</f>
        <v>0</v>
      </c>
      <c r="I55" s="1"/>
    </row>
    <row r="56" spans="1:9" ht="12.95" customHeight="1" x14ac:dyDescent="0.3">
      <c r="A56" s="1"/>
      <c r="B56" s="97"/>
      <c r="C56" s="172"/>
      <c r="D56" s="81"/>
      <c r="E56" s="81" t="s">
        <v>251</v>
      </c>
      <c r="F56" s="81"/>
      <c r="G56" s="81"/>
      <c r="H56" s="105">
        <f>H21+H26+H36+H42+H55</f>
        <v>21015450</v>
      </c>
      <c r="I56" s="1"/>
    </row>
    <row r="57" spans="1:9" ht="13.5" x14ac:dyDescent="0.25">
      <c r="A57" s="1"/>
      <c r="B57" s="1"/>
      <c r="C57" s="1"/>
      <c r="D57" s="1"/>
      <c r="E57" s="1"/>
      <c r="F57" s="1"/>
      <c r="G57" s="1"/>
      <c r="H57" s="6"/>
      <c r="I57" s="1"/>
    </row>
    <row r="58" spans="1:9" ht="3" customHeight="1" x14ac:dyDescent="0.25">
      <c r="A58" s="1"/>
      <c r="B58" s="154"/>
      <c r="C58" s="95"/>
      <c r="D58" s="95"/>
      <c r="E58" s="95"/>
      <c r="F58" s="95"/>
      <c r="G58" s="95"/>
      <c r="H58" s="144"/>
      <c r="I58" s="1"/>
    </row>
    <row r="59" spans="1:9" ht="15" x14ac:dyDescent="0.3">
      <c r="A59" s="1"/>
      <c r="B59" s="125"/>
      <c r="C59" s="26"/>
      <c r="D59" s="221"/>
      <c r="E59" s="26"/>
      <c r="F59" s="26"/>
      <c r="G59" s="26"/>
      <c r="H59" s="216" t="s">
        <v>252</v>
      </c>
      <c r="I59" s="1"/>
    </row>
    <row r="60" spans="1:9" ht="15" x14ac:dyDescent="0.3">
      <c r="A60" s="1"/>
      <c r="B60" s="54"/>
      <c r="C60" s="6"/>
      <c r="D60" s="86" t="s">
        <v>253</v>
      </c>
      <c r="E60" s="6"/>
      <c r="F60" s="6"/>
      <c r="G60" s="6"/>
      <c r="H60" s="216" t="s">
        <v>254</v>
      </c>
      <c r="I60" s="1"/>
    </row>
    <row r="61" spans="1:9" ht="3" customHeight="1" x14ac:dyDescent="0.3">
      <c r="A61" s="1"/>
      <c r="B61" s="54"/>
      <c r="C61" s="6"/>
      <c r="D61" s="157"/>
      <c r="E61" s="6"/>
      <c r="F61" s="6"/>
      <c r="G61" s="6"/>
      <c r="H61" s="216"/>
      <c r="I61" s="1"/>
    </row>
    <row r="62" spans="1:9" ht="12.95" customHeight="1" x14ac:dyDescent="0.3">
      <c r="A62" s="1"/>
      <c r="B62" s="63"/>
      <c r="C62" s="208"/>
      <c r="D62" s="116" t="s">
        <v>279</v>
      </c>
      <c r="E62" s="116"/>
      <c r="F62" s="116"/>
      <c r="G62" s="116"/>
      <c r="H62" s="217">
        <v>4</v>
      </c>
      <c r="I62" s="1"/>
    </row>
    <row r="63" spans="1:9" ht="12.95" customHeight="1" x14ac:dyDescent="0.3">
      <c r="A63" s="1"/>
      <c r="B63" s="64"/>
      <c r="C63" s="209"/>
      <c r="D63" s="118" t="s">
        <v>280</v>
      </c>
      <c r="E63" s="118"/>
      <c r="F63" s="118"/>
      <c r="G63" s="118"/>
      <c r="H63" s="145">
        <v>3</v>
      </c>
      <c r="I63" s="1"/>
    </row>
    <row r="64" spans="1:9" ht="12.95" customHeight="1" x14ac:dyDescent="0.3">
      <c r="A64" s="1"/>
      <c r="B64" s="64"/>
      <c r="C64" s="209"/>
      <c r="D64" s="118" t="s">
        <v>255</v>
      </c>
      <c r="E64" s="118"/>
      <c r="F64" s="118"/>
      <c r="G64" s="118"/>
      <c r="H64" s="145">
        <v>1</v>
      </c>
      <c r="I64" s="1"/>
    </row>
    <row r="65" spans="1:9" ht="12.95" customHeight="1" x14ac:dyDescent="0.3">
      <c r="A65" s="1"/>
      <c r="B65" s="218"/>
      <c r="C65" s="209"/>
      <c r="D65" s="118" t="s">
        <v>256</v>
      </c>
      <c r="E65" s="118"/>
      <c r="F65" s="118"/>
      <c r="G65" s="118"/>
      <c r="H65" s="145">
        <v>0</v>
      </c>
      <c r="I65" s="1"/>
    </row>
    <row r="66" spans="1:9" ht="12.95" customHeight="1" x14ac:dyDescent="0.3">
      <c r="A66" s="1"/>
      <c r="B66" s="98"/>
      <c r="C66" s="222"/>
      <c r="D66" s="121" t="s">
        <v>257</v>
      </c>
      <c r="E66" s="121"/>
      <c r="F66" s="121"/>
      <c r="G66" s="121"/>
      <c r="H66" s="152">
        <v>0</v>
      </c>
      <c r="I66" s="1"/>
    </row>
    <row r="67" spans="1:9" ht="12.95" customHeight="1" x14ac:dyDescent="0.3">
      <c r="A67" s="1"/>
      <c r="B67" s="99"/>
      <c r="C67" s="223"/>
      <c r="D67" s="81" t="s">
        <v>258</v>
      </c>
      <c r="E67" s="120"/>
      <c r="F67" s="120"/>
      <c r="G67" s="120"/>
      <c r="H67" s="105">
        <f>SUM(H62:H66)</f>
        <v>8</v>
      </c>
      <c r="I67" s="1"/>
    </row>
    <row r="68" spans="1:9" ht="3" customHeight="1" x14ac:dyDescent="0.25">
      <c r="A68" s="1"/>
      <c r="B68" s="14"/>
      <c r="C68" s="14"/>
      <c r="D68" s="41"/>
      <c r="E68" s="41"/>
      <c r="F68" s="41"/>
      <c r="G68" s="41"/>
      <c r="H68" s="41"/>
      <c r="I68" s="1"/>
    </row>
    <row r="69" spans="1:9" ht="13.5" x14ac:dyDescent="0.25">
      <c r="A69" s="1"/>
      <c r="B69" s="14"/>
      <c r="C69" s="14"/>
      <c r="D69" s="41"/>
      <c r="E69" s="14"/>
      <c r="F69" s="14"/>
      <c r="G69" s="31" t="s">
        <v>278</v>
      </c>
      <c r="H69" s="14"/>
      <c r="I69" s="1"/>
    </row>
    <row r="70" spans="1:9" ht="3" customHeight="1" x14ac:dyDescent="0.25">
      <c r="A70" s="1"/>
      <c r="B70" s="1"/>
      <c r="C70" s="1"/>
      <c r="D70" s="1"/>
      <c r="E70" s="1"/>
      <c r="F70" s="14"/>
      <c r="G70" s="31"/>
      <c r="H70" s="14"/>
      <c r="I70" s="1"/>
    </row>
    <row r="71" spans="1:9" ht="13.5" x14ac:dyDescent="0.25">
      <c r="A71" s="1"/>
      <c r="B71" s="1"/>
      <c r="C71" s="1"/>
      <c r="D71" s="1"/>
      <c r="E71" s="14"/>
      <c r="F71" s="14"/>
      <c r="G71" s="31" t="s">
        <v>259</v>
      </c>
      <c r="H71" s="14"/>
      <c r="I71" s="1"/>
    </row>
    <row r="72" spans="1:9" ht="3" customHeight="1" x14ac:dyDescent="0.25">
      <c r="A72" s="1"/>
      <c r="B72" s="1"/>
      <c r="C72" s="1"/>
      <c r="D72" s="1"/>
      <c r="E72" s="1"/>
      <c r="F72" s="1"/>
      <c r="G72" s="1"/>
      <c r="H72" s="1"/>
      <c r="I72" s="1"/>
    </row>
  </sheetData>
  <pageMargins left="0.75" right="0.25" top="0" bottom="0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showGridLines="0" topLeftCell="A28" workbookViewId="0">
      <selection activeCell="L53" sqref="L53"/>
    </sheetView>
  </sheetViews>
  <sheetFormatPr defaultRowHeight="12.75" x14ac:dyDescent="0.2"/>
  <cols>
    <col min="1" max="2" width="1" customWidth="1"/>
    <col min="3" max="4" width="4.83203125" customWidth="1"/>
    <col min="5" max="5" width="0.5" customWidth="1"/>
    <col min="6" max="7" width="10.83203125" customWidth="1"/>
    <col min="8" max="8" width="19.83203125" customWidth="1"/>
    <col min="9" max="9" width="9.83203125" customWidth="1"/>
    <col min="10" max="10" width="11.83203125" customWidth="1"/>
    <col min="11" max="12" width="16.83203125" customWidth="1"/>
    <col min="13" max="16" width="1" customWidth="1"/>
    <col min="17" max="18" width="4.83203125" customWidth="1"/>
    <col min="19" max="19" width="0.5" customWidth="1"/>
    <col min="20" max="21" width="10.83203125" customWidth="1"/>
    <col min="22" max="22" width="19.83203125" customWidth="1"/>
    <col min="23" max="23" width="10.83203125" customWidth="1"/>
    <col min="24" max="24" width="11.83203125" customWidth="1"/>
    <col min="25" max="26" width="16.6640625" customWidth="1"/>
    <col min="27" max="28" width="1" customWidth="1"/>
    <col min="29" max="29" width="16.6640625" customWidth="1"/>
    <col min="30" max="30" width="12.5" customWidth="1"/>
  </cols>
  <sheetData>
    <row r="1" spans="1:29" ht="5.0999999999999996" customHeight="1" x14ac:dyDescent="0.3">
      <c r="A1" s="1"/>
      <c r="B1" s="179"/>
      <c r="C1" s="454"/>
      <c r="D1" s="455"/>
      <c r="E1" s="455"/>
      <c r="F1" s="96"/>
      <c r="G1" s="96"/>
      <c r="H1" s="96"/>
      <c r="I1" s="96"/>
      <c r="J1" s="96"/>
      <c r="K1" s="96"/>
      <c r="L1" s="96"/>
      <c r="M1" s="184"/>
      <c r="N1" s="6"/>
      <c r="O1" s="6"/>
      <c r="P1" s="179"/>
      <c r="Q1" s="454"/>
      <c r="R1" s="456"/>
      <c r="S1" s="456"/>
      <c r="T1" s="96"/>
      <c r="U1" s="96"/>
      <c r="V1" s="96"/>
      <c r="W1" s="96"/>
      <c r="X1" s="96"/>
      <c r="Y1" s="96"/>
      <c r="Z1" s="96"/>
      <c r="AA1" s="184"/>
      <c r="AB1" s="6"/>
      <c r="AC1" s="1"/>
    </row>
    <row r="2" spans="1:29" ht="18" customHeight="1" x14ac:dyDescent="0.3">
      <c r="A2" s="1"/>
      <c r="B2" s="185"/>
      <c r="C2" s="457" t="s">
        <v>421</v>
      </c>
      <c r="D2" s="155"/>
      <c r="E2" s="155"/>
      <c r="F2" s="6"/>
      <c r="G2" s="6"/>
      <c r="H2" s="6"/>
      <c r="I2" s="6"/>
      <c r="J2" s="6"/>
      <c r="K2" s="6"/>
      <c r="L2" s="6"/>
      <c r="M2" s="186"/>
      <c r="N2" s="6"/>
      <c r="O2" s="6"/>
      <c r="P2" s="185"/>
      <c r="Q2" s="457" t="s">
        <v>421</v>
      </c>
      <c r="R2" s="163"/>
      <c r="S2" s="163"/>
      <c r="T2" s="6"/>
      <c r="U2" s="6"/>
      <c r="V2" s="6"/>
      <c r="W2" s="6"/>
      <c r="X2" s="6"/>
      <c r="Y2" s="6"/>
      <c r="Z2" s="6"/>
      <c r="AA2" s="186"/>
      <c r="AB2" s="6"/>
      <c r="AC2" s="1"/>
    </row>
    <row r="3" spans="1:29" s="458" customFormat="1" ht="14.1" customHeight="1" x14ac:dyDescent="0.3">
      <c r="A3" s="1"/>
      <c r="B3" s="185"/>
      <c r="C3" s="160" t="s">
        <v>422</v>
      </c>
      <c r="D3" s="155"/>
      <c r="E3" s="155"/>
      <c r="F3" s="6"/>
      <c r="G3" s="6"/>
      <c r="H3" s="6"/>
      <c r="I3" s="6"/>
      <c r="J3" s="6"/>
      <c r="K3" s="6"/>
      <c r="L3" s="6"/>
      <c r="M3" s="186"/>
      <c r="N3" s="6"/>
      <c r="O3" s="1"/>
      <c r="P3" s="185"/>
      <c r="Q3" s="160" t="s">
        <v>422</v>
      </c>
      <c r="R3" s="155"/>
      <c r="S3" s="155"/>
      <c r="T3" s="6"/>
      <c r="U3" s="6"/>
      <c r="V3" s="6"/>
      <c r="W3" s="6"/>
      <c r="X3" s="6"/>
      <c r="Y3" s="6"/>
      <c r="Z3" s="6"/>
      <c r="AA3" s="186"/>
      <c r="AB3" s="6"/>
      <c r="AC3" s="1"/>
    </row>
    <row r="4" spans="1:29" s="458" customFormat="1" ht="14.1" customHeight="1" x14ac:dyDescent="0.3">
      <c r="A4" s="1"/>
      <c r="B4" s="185"/>
      <c r="C4" s="160" t="s">
        <v>423</v>
      </c>
      <c r="D4" s="155"/>
      <c r="E4" s="155"/>
      <c r="F4" s="6"/>
      <c r="G4" s="6"/>
      <c r="H4" s="6"/>
      <c r="I4" s="6"/>
      <c r="J4" s="6"/>
      <c r="K4" s="6"/>
      <c r="L4" s="6"/>
      <c r="M4" s="186"/>
      <c r="N4" s="6"/>
      <c r="O4" s="1"/>
      <c r="P4" s="185"/>
      <c r="Q4" s="160" t="s">
        <v>423</v>
      </c>
      <c r="R4" s="155"/>
      <c r="S4" s="155"/>
      <c r="T4" s="6"/>
      <c r="U4" s="6"/>
      <c r="V4" s="6"/>
      <c r="W4" s="6"/>
      <c r="X4" s="6"/>
      <c r="Y4" s="6"/>
      <c r="Z4" s="6"/>
      <c r="AA4" s="186"/>
      <c r="AB4" s="6"/>
      <c r="AC4" s="1"/>
    </row>
    <row r="5" spans="1:29" ht="20.100000000000001" customHeight="1" x14ac:dyDescent="0.3">
      <c r="A5" s="1"/>
      <c r="B5" s="185"/>
      <c r="C5" s="1133" t="s">
        <v>424</v>
      </c>
      <c r="D5" s="1133"/>
      <c r="E5" s="1133"/>
      <c r="F5" s="1133"/>
      <c r="G5" s="1133"/>
      <c r="H5" s="1133"/>
      <c r="I5" s="1133"/>
      <c r="J5" s="1133"/>
      <c r="K5" s="1133"/>
      <c r="L5" s="1133"/>
      <c r="M5" s="186"/>
      <c r="N5" s="6"/>
      <c r="O5" s="1"/>
      <c r="P5" s="185"/>
      <c r="Q5" s="1133" t="s">
        <v>424</v>
      </c>
      <c r="R5" s="1133"/>
      <c r="S5" s="1133"/>
      <c r="T5" s="1133"/>
      <c r="U5" s="1133"/>
      <c r="V5" s="1133"/>
      <c r="W5" s="1133"/>
      <c r="X5" s="1133"/>
      <c r="Y5" s="1133"/>
      <c r="Z5" s="1133"/>
      <c r="AA5" s="186"/>
      <c r="AB5" s="6"/>
      <c r="AC5" s="1"/>
    </row>
    <row r="6" spans="1:29" ht="3" customHeight="1" x14ac:dyDescent="0.25">
      <c r="A6" s="1"/>
      <c r="B6" s="185"/>
      <c r="C6" s="3"/>
      <c r="D6" s="3"/>
      <c r="E6" s="3"/>
      <c r="F6" s="3"/>
      <c r="G6" s="3"/>
      <c r="H6" s="3"/>
      <c r="I6" s="3"/>
      <c r="J6" s="3"/>
      <c r="K6" s="3"/>
      <c r="L6" s="3"/>
      <c r="M6" s="459"/>
      <c r="N6" s="159"/>
      <c r="O6" s="460"/>
      <c r="P6" s="461"/>
      <c r="Q6" s="3"/>
      <c r="R6" s="3"/>
      <c r="S6" s="3"/>
      <c r="T6" s="3"/>
      <c r="U6" s="3"/>
      <c r="V6" s="3"/>
      <c r="W6" s="3"/>
      <c r="X6" s="3"/>
      <c r="Y6" s="3"/>
      <c r="Z6" s="3"/>
      <c r="AA6" s="186"/>
      <c r="AB6" s="6"/>
      <c r="AC6" s="1"/>
    </row>
    <row r="7" spans="1:29" ht="3" customHeight="1" x14ac:dyDescent="0.25">
      <c r="A7" s="1"/>
      <c r="B7" s="185"/>
      <c r="C7" s="396"/>
      <c r="D7" s="60"/>
      <c r="E7" s="60"/>
      <c r="F7" s="60"/>
      <c r="G7" s="60"/>
      <c r="H7" s="60"/>
      <c r="I7" s="462"/>
      <c r="J7" s="435"/>
      <c r="K7" s="435"/>
      <c r="L7" s="436"/>
      <c r="M7" s="459"/>
      <c r="N7" s="159"/>
      <c r="O7" s="460"/>
      <c r="P7" s="461"/>
      <c r="Q7" s="396"/>
      <c r="R7" s="60"/>
      <c r="S7" s="60"/>
      <c r="T7" s="60"/>
      <c r="U7" s="60"/>
      <c r="V7" s="60"/>
      <c r="W7" s="60"/>
      <c r="X7" s="435"/>
      <c r="Y7" s="435"/>
      <c r="Z7" s="436"/>
      <c r="AA7" s="186"/>
      <c r="AB7" s="6"/>
      <c r="AC7" s="1"/>
    </row>
    <row r="8" spans="1:29" ht="15" customHeight="1" x14ac:dyDescent="0.3">
      <c r="A8" s="1"/>
      <c r="B8" s="185"/>
      <c r="C8" s="463"/>
      <c r="D8" s="23"/>
      <c r="E8" s="23"/>
      <c r="F8" s="1134" t="s">
        <v>425</v>
      </c>
      <c r="G8" s="1134"/>
      <c r="H8" s="1134"/>
      <c r="I8" s="23"/>
      <c r="J8" s="464"/>
      <c r="K8" s="464" t="s">
        <v>109</v>
      </c>
      <c r="L8" s="465" t="s">
        <v>109</v>
      </c>
      <c r="M8" s="459"/>
      <c r="N8" s="159"/>
      <c r="O8" s="460"/>
      <c r="P8" s="461"/>
      <c r="Q8" s="463"/>
      <c r="R8" s="23"/>
      <c r="S8" s="23"/>
      <c r="T8" s="1134" t="s">
        <v>426</v>
      </c>
      <c r="U8" s="1134"/>
      <c r="V8" s="1134"/>
      <c r="W8" s="23"/>
      <c r="X8" s="464"/>
      <c r="Y8" s="464" t="s">
        <v>109</v>
      </c>
      <c r="Z8" s="465" t="s">
        <v>109</v>
      </c>
      <c r="AA8" s="186"/>
      <c r="AB8" s="6"/>
      <c r="AC8" s="1"/>
    </row>
    <row r="9" spans="1:29" s="71" customFormat="1" ht="15" customHeight="1" x14ac:dyDescent="0.3">
      <c r="A9" s="6"/>
      <c r="B9" s="185"/>
      <c r="C9" s="463"/>
      <c r="D9" s="23"/>
      <c r="E9" s="23"/>
      <c r="F9" s="1134"/>
      <c r="G9" s="1134"/>
      <c r="H9" s="1134"/>
      <c r="I9" s="23"/>
      <c r="J9" s="464" t="s">
        <v>427</v>
      </c>
      <c r="K9" s="464" t="s">
        <v>428</v>
      </c>
      <c r="L9" s="465" t="s">
        <v>429</v>
      </c>
      <c r="M9" s="459"/>
      <c r="N9" s="159"/>
      <c r="O9" s="159"/>
      <c r="P9" s="461"/>
      <c r="Q9" s="463"/>
      <c r="R9" s="23"/>
      <c r="S9" s="23"/>
      <c r="T9" s="1134"/>
      <c r="U9" s="1134"/>
      <c r="V9" s="1134"/>
      <c r="W9" s="23"/>
      <c r="X9" s="464" t="s">
        <v>427</v>
      </c>
      <c r="Y9" s="464" t="s">
        <v>428</v>
      </c>
      <c r="Z9" s="465" t="s">
        <v>429</v>
      </c>
      <c r="AA9" s="186"/>
      <c r="AB9" s="6"/>
      <c r="AC9" s="6"/>
    </row>
    <row r="10" spans="1:29" s="71" customFormat="1" ht="3" customHeight="1" x14ac:dyDescent="0.3">
      <c r="A10" s="6"/>
      <c r="B10" s="185"/>
      <c r="C10" s="466"/>
      <c r="D10" s="467"/>
      <c r="E10" s="467"/>
      <c r="F10" s="467"/>
      <c r="G10" s="467"/>
      <c r="H10" s="467"/>
      <c r="I10" s="467"/>
      <c r="J10" s="468"/>
      <c r="K10" s="468"/>
      <c r="L10" s="469"/>
      <c r="M10" s="459"/>
      <c r="N10" s="159"/>
      <c r="O10" s="159"/>
      <c r="P10" s="461"/>
      <c r="Q10" s="470"/>
      <c r="R10" s="471"/>
      <c r="S10" s="471"/>
      <c r="T10" s="471"/>
      <c r="U10" s="471"/>
      <c r="V10" s="471"/>
      <c r="W10" s="471"/>
      <c r="X10" s="472"/>
      <c r="Y10" s="472"/>
      <c r="Z10" s="473"/>
      <c r="AA10" s="186"/>
      <c r="AB10" s="6"/>
      <c r="AC10" s="6"/>
    </row>
    <row r="11" spans="1:29" ht="14.45" customHeight="1" x14ac:dyDescent="0.3">
      <c r="A11" s="1"/>
      <c r="B11" s="185"/>
      <c r="C11" s="474" t="s">
        <v>110</v>
      </c>
      <c r="D11" s="475"/>
      <c r="E11" s="476"/>
      <c r="F11" s="81" t="s">
        <v>430</v>
      </c>
      <c r="G11" s="45"/>
      <c r="H11" s="477"/>
      <c r="I11" s="477"/>
      <c r="J11" s="478"/>
      <c r="K11" s="479"/>
      <c r="L11" s="480"/>
      <c r="M11" s="481"/>
      <c r="N11" s="482"/>
      <c r="O11" s="483"/>
      <c r="P11" s="484"/>
      <c r="Q11" s="485" t="s">
        <v>110</v>
      </c>
      <c r="R11" s="475"/>
      <c r="S11" s="486"/>
      <c r="T11" s="81" t="s">
        <v>431</v>
      </c>
      <c r="U11" s="45"/>
      <c r="V11" s="487"/>
      <c r="W11" s="488"/>
      <c r="X11" s="489"/>
      <c r="Y11" s="490"/>
      <c r="Z11" s="491"/>
      <c r="AA11" s="186"/>
      <c r="AB11" s="6"/>
      <c r="AC11" s="6"/>
    </row>
    <row r="12" spans="1:29" ht="14.45" customHeight="1" x14ac:dyDescent="0.3">
      <c r="A12" s="1"/>
      <c r="B12" s="185"/>
      <c r="C12" s="492"/>
      <c r="D12" s="493">
        <v>1</v>
      </c>
      <c r="E12" s="493"/>
      <c r="F12" s="494" t="s">
        <v>432</v>
      </c>
      <c r="G12" s="494"/>
      <c r="H12" s="45"/>
      <c r="I12" s="234"/>
      <c r="J12" s="489"/>
      <c r="K12" s="495">
        <f>K13+K14</f>
        <v>6054747</v>
      </c>
      <c r="L12" s="496">
        <f>L13+L14</f>
        <v>3108200</v>
      </c>
      <c r="M12" s="481"/>
      <c r="N12" s="482"/>
      <c r="O12" s="483"/>
      <c r="P12" s="484"/>
      <c r="Q12" s="497"/>
      <c r="R12" s="498">
        <v>1</v>
      </c>
      <c r="S12" s="498"/>
      <c r="T12" s="499" t="s">
        <v>433</v>
      </c>
      <c r="U12" s="500"/>
      <c r="V12" s="501"/>
      <c r="W12" s="501"/>
      <c r="X12" s="489"/>
      <c r="Y12" s="490">
        <v>0</v>
      </c>
      <c r="Z12" s="491">
        <v>0</v>
      </c>
      <c r="AA12" s="186"/>
      <c r="AB12" s="6"/>
      <c r="AC12" s="6"/>
    </row>
    <row r="13" spans="1:29" ht="14.45" customHeight="1" x14ac:dyDescent="0.3">
      <c r="A13" s="1"/>
      <c r="B13" s="185"/>
      <c r="C13" s="502"/>
      <c r="D13" s="503"/>
      <c r="E13" s="503"/>
      <c r="F13" s="504" t="s">
        <v>434</v>
      </c>
      <c r="G13" s="504"/>
      <c r="H13" s="505"/>
      <c r="I13" s="506"/>
      <c r="J13" s="507"/>
      <c r="K13" s="508">
        <v>6044459</v>
      </c>
      <c r="L13" s="585">
        <v>3108200</v>
      </c>
      <c r="M13" s="481"/>
      <c r="N13" s="482"/>
      <c r="O13" s="483"/>
      <c r="P13" s="484"/>
      <c r="Q13" s="509"/>
      <c r="R13" s="493">
        <v>2</v>
      </c>
      <c r="S13" s="493"/>
      <c r="T13" s="510" t="s">
        <v>435</v>
      </c>
      <c r="U13" s="500"/>
      <c r="V13" s="501"/>
      <c r="W13" s="501"/>
      <c r="X13" s="489"/>
      <c r="Y13" s="490"/>
      <c r="Z13" s="491"/>
      <c r="AA13" s="186"/>
      <c r="AB13" s="6"/>
      <c r="AC13" s="6"/>
    </row>
    <row r="14" spans="1:29" ht="14.45" customHeight="1" x14ac:dyDescent="0.3">
      <c r="A14" s="1"/>
      <c r="B14" s="185"/>
      <c r="C14" s="511"/>
      <c r="D14" s="512"/>
      <c r="E14" s="512"/>
      <c r="F14" s="513" t="s">
        <v>436</v>
      </c>
      <c r="G14" s="513"/>
      <c r="H14" s="514"/>
      <c r="I14" s="515"/>
      <c r="J14" s="516"/>
      <c r="K14" s="517">
        <v>10288</v>
      </c>
      <c r="L14" s="518">
        <v>0</v>
      </c>
      <c r="M14" s="481"/>
      <c r="N14" s="482"/>
      <c r="O14" s="483"/>
      <c r="P14" s="484"/>
      <c r="Q14" s="519"/>
      <c r="R14" s="520" t="s">
        <v>76</v>
      </c>
      <c r="S14" s="503"/>
      <c r="T14" s="43" t="s">
        <v>437</v>
      </c>
      <c r="U14" s="521"/>
      <c r="V14" s="116"/>
      <c r="W14" s="175"/>
      <c r="X14" s="522"/>
      <c r="Y14" s="523">
        <v>0</v>
      </c>
      <c r="Z14" s="524">
        <v>0</v>
      </c>
      <c r="AA14" s="186"/>
      <c r="AB14" s="6"/>
      <c r="AC14" s="6"/>
    </row>
    <row r="15" spans="1:29" ht="14.45" customHeight="1" x14ac:dyDescent="0.3">
      <c r="A15" s="1"/>
      <c r="B15" s="185"/>
      <c r="C15" s="492"/>
      <c r="D15" s="493">
        <v>2</v>
      </c>
      <c r="E15" s="493"/>
      <c r="F15" s="494" t="s">
        <v>438</v>
      </c>
      <c r="G15" s="494"/>
      <c r="H15" s="525"/>
      <c r="I15" s="526"/>
      <c r="J15" s="489"/>
      <c r="K15" s="527"/>
      <c r="L15" s="528"/>
      <c r="M15" s="481"/>
      <c r="N15" s="482"/>
      <c r="O15" s="483"/>
      <c r="P15" s="484"/>
      <c r="Q15" s="529"/>
      <c r="R15" s="530" t="s">
        <v>87</v>
      </c>
      <c r="S15" s="512"/>
      <c r="T15" s="531" t="s">
        <v>439</v>
      </c>
      <c r="U15" s="532"/>
      <c r="V15" s="533"/>
      <c r="W15" s="533"/>
      <c r="X15" s="534"/>
      <c r="Y15" s="535">
        <v>0</v>
      </c>
      <c r="Z15" s="536">
        <v>0</v>
      </c>
      <c r="AA15" s="186"/>
      <c r="AB15" s="6"/>
      <c r="AC15" s="6"/>
    </row>
    <row r="16" spans="1:29" ht="14.45" customHeight="1" x14ac:dyDescent="0.3">
      <c r="A16" s="1"/>
      <c r="B16" s="185"/>
      <c r="C16" s="537"/>
      <c r="D16" s="520" t="s">
        <v>76</v>
      </c>
      <c r="E16" s="538"/>
      <c r="F16" s="504" t="s">
        <v>440</v>
      </c>
      <c r="G16" s="504"/>
      <c r="H16" s="228"/>
      <c r="I16" s="539"/>
      <c r="J16" s="522"/>
      <c r="K16" s="540">
        <v>0</v>
      </c>
      <c r="L16" s="541">
        <v>0</v>
      </c>
      <c r="M16" s="481"/>
      <c r="N16" s="482"/>
      <c r="O16" s="483"/>
      <c r="P16" s="484"/>
      <c r="Q16" s="542"/>
      <c r="R16" s="543" t="s">
        <v>88</v>
      </c>
      <c r="S16" s="544"/>
      <c r="T16" s="545" t="s">
        <v>99</v>
      </c>
      <c r="U16" s="546"/>
      <c r="V16" s="547"/>
      <c r="W16" s="548"/>
      <c r="X16" s="549"/>
      <c r="Y16" s="550">
        <v>0</v>
      </c>
      <c r="Z16" s="551">
        <v>0</v>
      </c>
      <c r="AA16" s="186"/>
      <c r="AB16" s="6"/>
      <c r="AC16" s="6"/>
    </row>
    <row r="17" spans="1:29" ht="14.45" customHeight="1" x14ac:dyDescent="0.3">
      <c r="A17" s="1"/>
      <c r="B17" s="185"/>
      <c r="C17" s="552"/>
      <c r="D17" s="543" t="s">
        <v>87</v>
      </c>
      <c r="E17" s="553"/>
      <c r="F17" s="513" t="s">
        <v>441</v>
      </c>
      <c r="G17" s="513"/>
      <c r="H17" s="513"/>
      <c r="I17" s="515"/>
      <c r="J17" s="516"/>
      <c r="K17" s="554">
        <v>0</v>
      </c>
      <c r="L17" s="555">
        <v>0</v>
      </c>
      <c r="M17" s="481"/>
      <c r="N17" s="482"/>
      <c r="O17" s="483"/>
      <c r="P17" s="484"/>
      <c r="Q17" s="556"/>
      <c r="R17" s="557"/>
      <c r="S17" s="557"/>
      <c r="T17" s="558" t="s">
        <v>442</v>
      </c>
      <c r="U17" s="559"/>
      <c r="V17" s="560"/>
      <c r="W17" s="561"/>
      <c r="X17" s="562"/>
      <c r="Y17" s="563">
        <f>SUM(Y14:Y16)</f>
        <v>0</v>
      </c>
      <c r="Z17" s="564">
        <f>SUM(Z14:Z16)</f>
        <v>0</v>
      </c>
      <c r="AA17" s="186"/>
      <c r="AB17" s="6"/>
      <c r="AC17" s="6"/>
    </row>
    <row r="18" spans="1:29" ht="14.45" customHeight="1" x14ac:dyDescent="0.3">
      <c r="A18" s="1"/>
      <c r="B18" s="185"/>
      <c r="C18" s="492"/>
      <c r="D18" s="565"/>
      <c r="E18" s="493"/>
      <c r="F18" s="494" t="s">
        <v>443</v>
      </c>
      <c r="G18" s="494"/>
      <c r="H18" s="525"/>
      <c r="I18" s="526"/>
      <c r="J18" s="566"/>
      <c r="K18" s="567">
        <v>0</v>
      </c>
      <c r="L18" s="568">
        <v>0</v>
      </c>
      <c r="M18" s="481"/>
      <c r="N18" s="482"/>
      <c r="O18" s="483"/>
      <c r="P18" s="484"/>
      <c r="Q18" s="509"/>
      <c r="R18" s="493">
        <v>3</v>
      </c>
      <c r="S18" s="493"/>
      <c r="T18" s="494" t="s">
        <v>444</v>
      </c>
      <c r="U18" s="500"/>
      <c r="V18" s="501"/>
      <c r="W18" s="501"/>
      <c r="X18" s="569"/>
      <c r="Y18" s="490"/>
      <c r="Z18" s="491"/>
      <c r="AA18" s="186"/>
      <c r="AB18" s="6"/>
      <c r="AC18" s="6"/>
    </row>
    <row r="19" spans="1:29" ht="14.45" customHeight="1" x14ac:dyDescent="0.3">
      <c r="A19" s="1"/>
      <c r="B19" s="185"/>
      <c r="C19" s="492"/>
      <c r="D19" s="493">
        <v>3</v>
      </c>
      <c r="E19" s="493"/>
      <c r="F19" s="45" t="s">
        <v>445</v>
      </c>
      <c r="G19" s="45"/>
      <c r="H19" s="525"/>
      <c r="I19" s="526"/>
      <c r="J19" s="566"/>
      <c r="K19" s="567"/>
      <c r="L19" s="568"/>
      <c r="M19" s="481"/>
      <c r="N19" s="482"/>
      <c r="O19" s="483"/>
      <c r="P19" s="484"/>
      <c r="Q19" s="570"/>
      <c r="R19" s="571" t="s">
        <v>76</v>
      </c>
      <c r="S19" s="572"/>
      <c r="T19" s="573" t="s">
        <v>446</v>
      </c>
      <c r="U19" s="574"/>
      <c r="V19" s="575"/>
      <c r="W19" s="575"/>
      <c r="X19" s="576"/>
      <c r="Y19" s="523">
        <v>0</v>
      </c>
      <c r="Z19" s="524">
        <v>0</v>
      </c>
      <c r="AA19" s="186"/>
      <c r="AB19" s="6"/>
      <c r="AC19" s="6"/>
    </row>
    <row r="20" spans="1:29" ht="14.45" customHeight="1" x14ac:dyDescent="0.3">
      <c r="A20" s="1"/>
      <c r="B20" s="185"/>
      <c r="C20" s="579"/>
      <c r="D20" s="571" t="s">
        <v>76</v>
      </c>
      <c r="E20" s="580"/>
      <c r="F20" s="581" t="s">
        <v>447</v>
      </c>
      <c r="G20" s="581"/>
      <c r="H20" s="581"/>
      <c r="I20" s="582"/>
      <c r="J20" s="583"/>
      <c r="K20" s="692">
        <v>0</v>
      </c>
      <c r="L20" s="585">
        <v>0</v>
      </c>
      <c r="M20" s="481"/>
      <c r="N20" s="482"/>
      <c r="O20" s="483"/>
      <c r="P20" s="484"/>
      <c r="Q20" s="529"/>
      <c r="R20" s="530" t="s">
        <v>87</v>
      </c>
      <c r="S20" s="512"/>
      <c r="T20" s="531" t="s">
        <v>448</v>
      </c>
      <c r="U20" s="532"/>
      <c r="V20" s="533"/>
      <c r="W20" s="533"/>
      <c r="X20" s="534"/>
      <c r="Y20" s="535">
        <v>1040396</v>
      </c>
      <c r="Z20" s="536">
        <v>0</v>
      </c>
      <c r="AA20" s="186"/>
      <c r="AB20" s="6"/>
      <c r="AC20" s="6"/>
    </row>
    <row r="21" spans="1:29" ht="14.45" customHeight="1" x14ac:dyDescent="0.3">
      <c r="A21" s="1"/>
      <c r="B21" s="185"/>
      <c r="C21" s="511"/>
      <c r="D21" s="530" t="s">
        <v>87</v>
      </c>
      <c r="E21" s="586"/>
      <c r="F21" s="587" t="s">
        <v>449</v>
      </c>
      <c r="G21" s="587"/>
      <c r="H21" s="587"/>
      <c r="I21" s="588"/>
      <c r="J21" s="534"/>
      <c r="K21" s="584">
        <f>9440657+92</f>
        <v>9440749</v>
      </c>
      <c r="L21" s="589">
        <v>100000</v>
      </c>
      <c r="M21" s="481"/>
      <c r="N21" s="482"/>
      <c r="O21" s="483"/>
      <c r="P21" s="484"/>
      <c r="Q21" s="529"/>
      <c r="R21" s="530" t="s">
        <v>88</v>
      </c>
      <c r="S21" s="512"/>
      <c r="T21" s="531" t="s">
        <v>83</v>
      </c>
      <c r="U21" s="532"/>
      <c r="V21" s="533"/>
      <c r="W21" s="533"/>
      <c r="X21" s="534"/>
      <c r="Y21" s="535">
        <v>19536</v>
      </c>
      <c r="Z21" s="536">
        <v>0</v>
      </c>
      <c r="AA21" s="186"/>
      <c r="AB21" s="6"/>
      <c r="AC21" s="6"/>
    </row>
    <row r="22" spans="1:29" ht="14.45" customHeight="1" x14ac:dyDescent="0.3">
      <c r="A22" s="1"/>
      <c r="B22" s="185"/>
      <c r="C22" s="511"/>
      <c r="D22" s="530" t="s">
        <v>88</v>
      </c>
      <c r="E22" s="586"/>
      <c r="F22" s="587" t="s">
        <v>450</v>
      </c>
      <c r="G22" s="587"/>
      <c r="H22" s="587"/>
      <c r="I22" s="588"/>
      <c r="J22" s="534"/>
      <c r="K22" s="535">
        <v>0</v>
      </c>
      <c r="L22" s="536">
        <v>0</v>
      </c>
      <c r="M22" s="481"/>
      <c r="N22" s="482"/>
      <c r="O22" s="483"/>
      <c r="P22" s="484"/>
      <c r="Q22" s="529"/>
      <c r="R22" s="530" t="s">
        <v>90</v>
      </c>
      <c r="S22" s="512"/>
      <c r="T22" s="531" t="s">
        <v>451</v>
      </c>
      <c r="U22" s="532"/>
      <c r="V22" s="533"/>
      <c r="W22" s="533"/>
      <c r="X22" s="534"/>
      <c r="Y22" s="535">
        <v>121527</v>
      </c>
      <c r="Z22" s="536">
        <v>0</v>
      </c>
      <c r="AA22" s="186"/>
      <c r="AB22" s="6"/>
      <c r="AC22" s="6"/>
    </row>
    <row r="23" spans="1:29" ht="14.45" customHeight="1" x14ac:dyDescent="0.3">
      <c r="A23" s="1"/>
      <c r="B23" s="185"/>
      <c r="C23" s="590"/>
      <c r="D23" s="591" t="s">
        <v>90</v>
      </c>
      <c r="E23" s="592"/>
      <c r="F23" s="593" t="s">
        <v>56</v>
      </c>
      <c r="G23" s="593"/>
      <c r="H23" s="513"/>
      <c r="I23" s="515"/>
      <c r="J23" s="549"/>
      <c r="K23" s="594">
        <v>0</v>
      </c>
      <c r="L23" s="595">
        <v>0</v>
      </c>
      <c r="M23" s="481"/>
      <c r="N23" s="482"/>
      <c r="O23" s="483"/>
      <c r="P23" s="484"/>
      <c r="Q23" s="596"/>
      <c r="R23" s="591" t="s">
        <v>92</v>
      </c>
      <c r="S23" s="597"/>
      <c r="T23" s="598" t="s">
        <v>665</v>
      </c>
      <c r="U23" s="599"/>
      <c r="V23" s="600"/>
      <c r="W23" s="600"/>
      <c r="X23" s="601"/>
      <c r="Y23" s="594">
        <v>777620</v>
      </c>
      <c r="Z23" s="632">
        <v>35469283</v>
      </c>
      <c r="AA23" s="186"/>
      <c r="AB23" s="6"/>
      <c r="AC23" s="6"/>
    </row>
    <row r="24" spans="1:29" ht="14.45" customHeight="1" x14ac:dyDescent="0.3">
      <c r="A24" s="1"/>
      <c r="B24" s="185"/>
      <c r="C24" s="602"/>
      <c r="D24" s="603"/>
      <c r="E24" s="603"/>
      <c r="F24" s="494" t="s">
        <v>452</v>
      </c>
      <c r="G24" s="494"/>
      <c r="H24" s="525"/>
      <c r="I24" s="526"/>
      <c r="J24" s="489"/>
      <c r="K24" s="495">
        <f>SUM(K20:K23)</f>
        <v>9440749</v>
      </c>
      <c r="L24" s="496">
        <f>SUM(L20:L23)</f>
        <v>100000</v>
      </c>
      <c r="M24" s="481"/>
      <c r="N24" s="482"/>
      <c r="O24" s="483"/>
      <c r="P24" s="484"/>
      <c r="Q24" s="604"/>
      <c r="R24" s="603"/>
      <c r="S24" s="603"/>
      <c r="T24" s="494" t="s">
        <v>452</v>
      </c>
      <c r="U24" s="500"/>
      <c r="V24" s="500"/>
      <c r="W24" s="501"/>
      <c r="X24" s="569"/>
      <c r="Y24" s="490">
        <f>SUM(Y19:Y23)</f>
        <v>1959079</v>
      </c>
      <c r="Z24" s="491">
        <f>SUM(Z19:Z23)</f>
        <v>35469283</v>
      </c>
      <c r="AA24" s="186"/>
      <c r="AB24" s="6"/>
      <c r="AC24" s="6"/>
    </row>
    <row r="25" spans="1:29" ht="14.45" customHeight="1" x14ac:dyDescent="0.3">
      <c r="A25" s="1"/>
      <c r="B25" s="185"/>
      <c r="C25" s="492"/>
      <c r="D25" s="493">
        <v>4</v>
      </c>
      <c r="E25" s="493"/>
      <c r="F25" s="494" t="s">
        <v>453</v>
      </c>
      <c r="G25" s="494"/>
      <c r="H25" s="605"/>
      <c r="I25" s="526"/>
      <c r="J25" s="489"/>
      <c r="K25" s="527"/>
      <c r="L25" s="528"/>
      <c r="M25" s="606"/>
      <c r="N25" s="607"/>
      <c r="O25" s="164"/>
      <c r="P25" s="608"/>
      <c r="Q25" s="497"/>
      <c r="R25" s="498">
        <v>4</v>
      </c>
      <c r="S25" s="498"/>
      <c r="T25" s="499" t="s">
        <v>454</v>
      </c>
      <c r="U25" s="574"/>
      <c r="V25" s="575"/>
      <c r="W25" s="575"/>
      <c r="X25" s="576"/>
      <c r="Y25" s="577">
        <v>0</v>
      </c>
      <c r="Z25" s="578">
        <v>0</v>
      </c>
      <c r="AA25" s="186"/>
      <c r="AB25" s="6"/>
      <c r="AC25" s="6"/>
    </row>
    <row r="26" spans="1:29" ht="14.45" customHeight="1" x14ac:dyDescent="0.3">
      <c r="A26" s="1"/>
      <c r="B26" s="185"/>
      <c r="C26" s="579"/>
      <c r="D26" s="571" t="s">
        <v>76</v>
      </c>
      <c r="E26" s="572"/>
      <c r="F26" s="573" t="s">
        <v>455</v>
      </c>
      <c r="G26" s="573"/>
      <c r="H26" s="573"/>
      <c r="I26" s="582"/>
      <c r="J26" s="576"/>
      <c r="K26" s="577">
        <v>16358740</v>
      </c>
      <c r="L26" s="578">
        <v>0</v>
      </c>
      <c r="M26" s="606"/>
      <c r="N26" s="607"/>
      <c r="O26" s="164"/>
      <c r="P26" s="608"/>
      <c r="Q26" s="509"/>
      <c r="R26" s="493">
        <v>5</v>
      </c>
      <c r="S26" s="493"/>
      <c r="T26" s="510" t="s">
        <v>261</v>
      </c>
      <c r="U26" s="609"/>
      <c r="V26" s="545"/>
      <c r="W26" s="610"/>
      <c r="X26" s="549"/>
      <c r="Y26" s="594">
        <v>0</v>
      </c>
      <c r="Z26" s="595">
        <v>0</v>
      </c>
      <c r="AA26" s="186"/>
      <c r="AB26" s="6"/>
      <c r="AC26" s="6"/>
    </row>
    <row r="27" spans="1:29" ht="14.45" customHeight="1" x14ac:dyDescent="0.3">
      <c r="A27" s="1"/>
      <c r="B27" s="185"/>
      <c r="C27" s="511"/>
      <c r="D27" s="530" t="s">
        <v>87</v>
      </c>
      <c r="E27" s="512"/>
      <c r="F27" s="531" t="s">
        <v>664</v>
      </c>
      <c r="G27" s="531"/>
      <c r="H27" s="531"/>
      <c r="I27" s="588"/>
      <c r="J27" s="534"/>
      <c r="K27" s="535">
        <v>0</v>
      </c>
      <c r="L27" s="536">
        <v>0</v>
      </c>
      <c r="M27" s="606"/>
      <c r="N27" s="607"/>
      <c r="O27" s="164"/>
      <c r="P27" s="608"/>
      <c r="Q27" s="485" t="s">
        <v>110</v>
      </c>
      <c r="R27" s="475"/>
      <c r="S27" s="486"/>
      <c r="T27" s="81" t="s">
        <v>456</v>
      </c>
      <c r="U27" s="500"/>
      <c r="V27" s="611"/>
      <c r="W27" s="165" t="s">
        <v>457</v>
      </c>
      <c r="X27" s="489"/>
      <c r="Y27" s="490">
        <f>Y12+Y17+Y24+Y25+Y26</f>
        <v>1959079</v>
      </c>
      <c r="Z27" s="491">
        <f>Z12+Z17+Z24+Z25+Z26</f>
        <v>35469283</v>
      </c>
      <c r="AA27" s="186"/>
      <c r="AB27" s="6"/>
      <c r="AC27" s="6"/>
    </row>
    <row r="28" spans="1:29" ht="14.45" customHeight="1" x14ac:dyDescent="0.3">
      <c r="A28" s="1"/>
      <c r="B28" s="185"/>
      <c r="C28" s="511"/>
      <c r="D28" s="530" t="s">
        <v>88</v>
      </c>
      <c r="E28" s="512"/>
      <c r="F28" s="531" t="s">
        <v>89</v>
      </c>
      <c r="G28" s="531"/>
      <c r="H28" s="531"/>
      <c r="I28" s="588"/>
      <c r="J28" s="534"/>
      <c r="K28" s="535">
        <v>0</v>
      </c>
      <c r="L28" s="536">
        <v>0</v>
      </c>
      <c r="M28" s="606"/>
      <c r="N28" s="607"/>
      <c r="O28" s="164"/>
      <c r="P28" s="608"/>
      <c r="Q28" s="485" t="s">
        <v>103</v>
      </c>
      <c r="R28" s="475"/>
      <c r="S28" s="612"/>
      <c r="T28" s="45" t="s">
        <v>458</v>
      </c>
      <c r="U28" s="500"/>
      <c r="V28" s="611"/>
      <c r="W28" s="611"/>
      <c r="X28" s="489"/>
      <c r="Y28" s="613"/>
      <c r="Z28" s="614"/>
      <c r="AA28" s="186"/>
      <c r="AB28" s="6"/>
      <c r="AC28" s="6"/>
    </row>
    <row r="29" spans="1:29" ht="14.45" customHeight="1" x14ac:dyDescent="0.3">
      <c r="A29" s="1"/>
      <c r="B29" s="185"/>
      <c r="C29" s="511"/>
      <c r="D29" s="591" t="s">
        <v>90</v>
      </c>
      <c r="E29" s="512"/>
      <c r="F29" s="587" t="s">
        <v>459</v>
      </c>
      <c r="G29" s="587"/>
      <c r="H29" s="587"/>
      <c r="I29" s="588"/>
      <c r="J29" s="534"/>
      <c r="K29" s="535">
        <v>0</v>
      </c>
      <c r="L29" s="536">
        <v>0</v>
      </c>
      <c r="M29" s="606"/>
      <c r="N29" s="607"/>
      <c r="O29" s="164"/>
      <c r="P29" s="608"/>
      <c r="Q29" s="509"/>
      <c r="R29" s="493">
        <v>1</v>
      </c>
      <c r="S29" s="493"/>
      <c r="T29" s="45" t="s">
        <v>460</v>
      </c>
      <c r="U29" s="615"/>
      <c r="V29" s="616"/>
      <c r="W29" s="616"/>
      <c r="X29" s="617"/>
      <c r="Y29" s="618"/>
      <c r="Z29" s="619"/>
      <c r="AA29" s="186"/>
      <c r="AB29" s="6"/>
      <c r="AC29" s="6"/>
    </row>
    <row r="30" spans="1:29" ht="14.45" customHeight="1" x14ac:dyDescent="0.3">
      <c r="A30" s="1"/>
      <c r="B30" s="185"/>
      <c r="C30" s="590"/>
      <c r="D30" s="591" t="s">
        <v>92</v>
      </c>
      <c r="E30" s="597"/>
      <c r="F30" s="593" t="s">
        <v>461</v>
      </c>
      <c r="G30" s="593"/>
      <c r="H30" s="593"/>
      <c r="I30" s="620"/>
      <c r="J30" s="601"/>
      <c r="K30" s="535">
        <v>0</v>
      </c>
      <c r="L30" s="536">
        <v>0</v>
      </c>
      <c r="M30" s="606"/>
      <c r="N30" s="607"/>
      <c r="O30" s="164"/>
      <c r="P30" s="608"/>
      <c r="Q30" s="621"/>
      <c r="R30" s="520" t="s">
        <v>76</v>
      </c>
      <c r="S30" s="622"/>
      <c r="T30" s="623" t="s">
        <v>111</v>
      </c>
      <c r="U30" s="228"/>
      <c r="V30" s="624"/>
      <c r="W30" s="624"/>
      <c r="X30" s="507"/>
      <c r="Y30" s="625">
        <v>0</v>
      </c>
      <c r="Z30" s="626">
        <v>0</v>
      </c>
      <c r="AA30" s="186"/>
      <c r="AB30" s="6"/>
      <c r="AC30" s="6"/>
    </row>
    <row r="31" spans="1:29" ht="14.45" customHeight="1" x14ac:dyDescent="0.3">
      <c r="A31" s="1"/>
      <c r="B31" s="185"/>
      <c r="C31" s="602"/>
      <c r="D31" s="603"/>
      <c r="E31" s="603"/>
      <c r="F31" s="494" t="s">
        <v>462</v>
      </c>
      <c r="G31" s="494"/>
      <c r="H31" s="494"/>
      <c r="I31" s="627"/>
      <c r="J31" s="569"/>
      <c r="K31" s="490">
        <f>SUM(K26:K30)</f>
        <v>16358740</v>
      </c>
      <c r="L31" s="491">
        <f>SUM(L26:L30)</f>
        <v>0</v>
      </c>
      <c r="M31" s="606"/>
      <c r="N31" s="607"/>
      <c r="O31" s="164"/>
      <c r="P31" s="608"/>
      <c r="Q31" s="628"/>
      <c r="R31" s="543" t="s">
        <v>87</v>
      </c>
      <c r="S31" s="629"/>
      <c r="T31" s="545" t="s">
        <v>463</v>
      </c>
      <c r="U31" s="546"/>
      <c r="V31" s="630"/>
      <c r="W31" s="178"/>
      <c r="X31" s="549"/>
      <c r="Y31" s="631">
        <v>162693566</v>
      </c>
      <c r="Z31" s="632">
        <v>0</v>
      </c>
      <c r="AA31" s="186"/>
      <c r="AB31" s="6"/>
      <c r="AC31" s="6"/>
    </row>
    <row r="32" spans="1:29" ht="14.45" customHeight="1" x14ac:dyDescent="0.3">
      <c r="A32" s="1"/>
      <c r="B32" s="185"/>
      <c r="C32" s="492"/>
      <c r="D32" s="493">
        <v>5</v>
      </c>
      <c r="E32" s="493"/>
      <c r="F32" s="605" t="s">
        <v>464</v>
      </c>
      <c r="G32" s="605"/>
      <c r="H32" s="605"/>
      <c r="I32" s="526"/>
      <c r="J32" s="489"/>
      <c r="K32" s="527">
        <v>0</v>
      </c>
      <c r="L32" s="528">
        <v>0</v>
      </c>
      <c r="M32" s="481"/>
      <c r="N32" s="482"/>
      <c r="O32" s="483"/>
      <c r="P32" s="484"/>
      <c r="Q32" s="604"/>
      <c r="R32" s="603"/>
      <c r="S32" s="603"/>
      <c r="T32" s="494" t="s">
        <v>465</v>
      </c>
      <c r="U32" s="633"/>
      <c r="V32" s="611"/>
      <c r="W32" s="611"/>
      <c r="X32" s="489"/>
      <c r="Y32" s="635">
        <f>SUM(Y30:Y31)</f>
        <v>162693566</v>
      </c>
      <c r="Z32" s="636">
        <f>SUM(Z30:Z31)</f>
        <v>0</v>
      </c>
      <c r="AA32" s="186"/>
      <c r="AB32" s="6"/>
      <c r="AC32" s="6"/>
    </row>
    <row r="33" spans="1:29" ht="14.45" customHeight="1" x14ac:dyDescent="0.3">
      <c r="A33" s="1"/>
      <c r="B33" s="185"/>
      <c r="C33" s="492"/>
      <c r="D33" s="493">
        <v>6</v>
      </c>
      <c r="E33" s="493"/>
      <c r="F33" s="525" t="s">
        <v>466</v>
      </c>
      <c r="G33" s="525"/>
      <c r="H33" s="525"/>
      <c r="I33" s="634"/>
      <c r="J33" s="489"/>
      <c r="K33" s="527">
        <v>0</v>
      </c>
      <c r="L33" s="528">
        <v>0</v>
      </c>
      <c r="M33" s="606"/>
      <c r="N33" s="607"/>
      <c r="O33" s="164"/>
      <c r="P33" s="608"/>
      <c r="Q33" s="509"/>
      <c r="R33" s="493">
        <v>2</v>
      </c>
      <c r="S33" s="493"/>
      <c r="T33" s="510" t="s">
        <v>467</v>
      </c>
      <c r="U33" s="500"/>
      <c r="V33" s="501"/>
      <c r="W33" s="501"/>
      <c r="X33" s="569"/>
      <c r="Y33" s="635">
        <f>SUM(Y34)</f>
        <v>0</v>
      </c>
      <c r="Z33" s="636">
        <f>SUM(Z34)</f>
        <v>0</v>
      </c>
      <c r="AA33" s="186"/>
      <c r="AB33" s="6"/>
      <c r="AC33" s="6"/>
    </row>
    <row r="34" spans="1:29" ht="14.45" customHeight="1" x14ac:dyDescent="0.3">
      <c r="A34" s="1"/>
      <c r="B34" s="185"/>
      <c r="C34" s="492"/>
      <c r="D34" s="493">
        <v>7</v>
      </c>
      <c r="E34" s="493"/>
      <c r="F34" s="525" t="s">
        <v>468</v>
      </c>
      <c r="G34" s="525"/>
      <c r="H34" s="605"/>
      <c r="I34" s="526"/>
      <c r="J34" s="489"/>
      <c r="K34" s="637">
        <f>SUM(K35:K37)</f>
        <v>110681775</v>
      </c>
      <c r="L34" s="638">
        <f>SUM(L35:L37)</f>
        <v>32361083</v>
      </c>
      <c r="M34" s="606"/>
      <c r="N34" s="607"/>
      <c r="O34" s="164"/>
      <c r="P34" s="608"/>
      <c r="Q34" s="639"/>
      <c r="R34" s="640"/>
      <c r="S34" s="640"/>
      <c r="T34" s="623" t="s">
        <v>469</v>
      </c>
      <c r="U34" s="641"/>
      <c r="V34" s="521"/>
      <c r="W34" s="175"/>
      <c r="X34" s="522"/>
      <c r="Y34" s="625"/>
      <c r="Z34" s="626">
        <v>0</v>
      </c>
      <c r="AA34" s="186"/>
      <c r="AB34" s="6"/>
      <c r="AC34" s="6"/>
    </row>
    <row r="35" spans="1:29" ht="14.45" customHeight="1" x14ac:dyDescent="0.3">
      <c r="A35" s="1"/>
      <c r="B35" s="185"/>
      <c r="C35" s="502"/>
      <c r="D35" s="520" t="s">
        <v>76</v>
      </c>
      <c r="E35" s="503"/>
      <c r="F35" s="504" t="s">
        <v>470</v>
      </c>
      <c r="G35" s="504"/>
      <c r="H35" s="623"/>
      <c r="I35" s="506"/>
      <c r="J35" s="522"/>
      <c r="K35" s="535">
        <v>103203755</v>
      </c>
      <c r="L35" s="536">
        <v>32144800</v>
      </c>
      <c r="M35" s="606"/>
      <c r="N35" s="607"/>
      <c r="O35" s="164"/>
      <c r="P35" s="608"/>
      <c r="Q35" s="642"/>
      <c r="R35" s="643">
        <v>3</v>
      </c>
      <c r="S35" s="643"/>
      <c r="T35" s="644" t="s">
        <v>112</v>
      </c>
      <c r="U35" s="532"/>
      <c r="V35" s="645"/>
      <c r="W35" s="176"/>
      <c r="X35" s="534"/>
      <c r="Y35" s="646"/>
      <c r="Z35" s="647"/>
      <c r="AA35" s="186"/>
      <c r="AB35" s="6"/>
      <c r="AC35" s="6"/>
    </row>
    <row r="36" spans="1:29" ht="14.45" customHeight="1" x14ac:dyDescent="0.3">
      <c r="A36" s="1"/>
      <c r="B36" s="185"/>
      <c r="C36" s="648"/>
      <c r="D36" s="649" t="s">
        <v>87</v>
      </c>
      <c r="E36" s="650"/>
      <c r="F36" s="651" t="s">
        <v>471</v>
      </c>
      <c r="G36" s="651"/>
      <c r="H36" s="607"/>
      <c r="I36" s="652"/>
      <c r="J36" s="653"/>
      <c r="K36" s="654">
        <v>0</v>
      </c>
      <c r="L36" s="655">
        <v>216283</v>
      </c>
      <c r="M36" s="606"/>
      <c r="N36" s="607"/>
      <c r="O36" s="164"/>
      <c r="P36" s="608"/>
      <c r="Q36" s="628"/>
      <c r="R36" s="629">
        <v>4</v>
      </c>
      <c r="S36" s="629"/>
      <c r="T36" s="656" t="s">
        <v>261</v>
      </c>
      <c r="U36" s="609"/>
      <c r="V36" s="630"/>
      <c r="W36" s="178"/>
      <c r="X36" s="549"/>
      <c r="Y36" s="631"/>
      <c r="Z36" s="632"/>
      <c r="AA36" s="186"/>
      <c r="AB36" s="6"/>
      <c r="AC36" s="6"/>
    </row>
    <row r="37" spans="1:29" ht="14.45" customHeight="1" x14ac:dyDescent="0.3">
      <c r="A37" s="1"/>
      <c r="B37" s="185"/>
      <c r="C37" s="590"/>
      <c r="D37" s="591" t="s">
        <v>88</v>
      </c>
      <c r="E37" s="597"/>
      <c r="F37" s="593" t="s">
        <v>472</v>
      </c>
      <c r="G37" s="593"/>
      <c r="H37" s="545"/>
      <c r="I37" s="515"/>
      <c r="J37" s="549"/>
      <c r="K37" s="657">
        <v>7478020</v>
      </c>
      <c r="L37" s="658">
        <v>0</v>
      </c>
      <c r="M37" s="606"/>
      <c r="N37" s="607"/>
      <c r="O37" s="164"/>
      <c r="P37" s="608"/>
      <c r="Q37" s="485" t="s">
        <v>103</v>
      </c>
      <c r="R37" s="48"/>
      <c r="S37" s="48"/>
      <c r="T37" s="81" t="s">
        <v>473</v>
      </c>
      <c r="U37" s="633"/>
      <c r="V37" s="659"/>
      <c r="W37" s="165" t="s">
        <v>474</v>
      </c>
      <c r="X37" s="489"/>
      <c r="Y37" s="479">
        <f>Y32+Y33+Y35+Y36</f>
        <v>162693566</v>
      </c>
      <c r="Z37" s="480">
        <f>Z32+Z33+Z35+Z36</f>
        <v>0</v>
      </c>
      <c r="AA37" s="186"/>
      <c r="AB37" s="6"/>
      <c r="AC37" s="6"/>
    </row>
    <row r="38" spans="1:29" ht="14.45" customHeight="1" x14ac:dyDescent="0.3">
      <c r="A38" s="1"/>
      <c r="B38" s="185"/>
      <c r="C38" s="474" t="s">
        <v>110</v>
      </c>
      <c r="D38" s="603"/>
      <c r="E38" s="603"/>
      <c r="F38" s="81" t="s">
        <v>475</v>
      </c>
      <c r="G38" s="45"/>
      <c r="H38" s="605"/>
      <c r="I38" s="235" t="s">
        <v>457</v>
      </c>
      <c r="J38" s="489"/>
      <c r="K38" s="479">
        <f>K12+K18+K24+K31+K32+K33+K34</f>
        <v>142536011</v>
      </c>
      <c r="L38" s="480">
        <f>L12+L18+L24+L31+L32+L33+L34</f>
        <v>35569283</v>
      </c>
      <c r="M38" s="606"/>
      <c r="N38" s="607"/>
      <c r="O38" s="164"/>
      <c r="P38" s="608"/>
      <c r="Q38" s="660"/>
      <c r="R38" s="48"/>
      <c r="S38" s="48"/>
      <c r="T38" s="81" t="s">
        <v>476</v>
      </c>
      <c r="U38" s="45"/>
      <c r="V38" s="661"/>
      <c r="W38" s="165" t="s">
        <v>477</v>
      </c>
      <c r="X38" s="489"/>
      <c r="Y38" s="479">
        <f>Y27+Y37</f>
        <v>164652645</v>
      </c>
      <c r="Z38" s="480">
        <f>Z27+Z37</f>
        <v>35469283</v>
      </c>
      <c r="AA38" s="186"/>
      <c r="AB38" s="6"/>
      <c r="AC38" s="6"/>
    </row>
    <row r="39" spans="1:29" ht="14.45" customHeight="1" x14ac:dyDescent="0.3">
      <c r="A39" s="1"/>
      <c r="B39" s="185"/>
      <c r="C39" s="662" t="s">
        <v>103</v>
      </c>
      <c r="D39" s="663"/>
      <c r="E39" s="486"/>
      <c r="F39" s="664" t="s">
        <v>113</v>
      </c>
      <c r="G39" s="510"/>
      <c r="H39" s="665"/>
      <c r="I39" s="666"/>
      <c r="J39" s="667"/>
      <c r="K39" s="668">
        <v>0</v>
      </c>
      <c r="L39" s="669">
        <v>0</v>
      </c>
      <c r="M39" s="606"/>
      <c r="N39" s="607"/>
      <c r="O39" s="164"/>
      <c r="P39" s="608"/>
      <c r="Q39" s="485" t="s">
        <v>114</v>
      </c>
      <c r="R39" s="670"/>
      <c r="S39" s="670"/>
      <c r="T39" s="45" t="s">
        <v>478</v>
      </c>
      <c r="U39" s="45"/>
      <c r="V39" s="659"/>
      <c r="W39" s="671"/>
      <c r="X39" s="489"/>
      <c r="Y39" s="479"/>
      <c r="Z39" s="480"/>
      <c r="AA39" s="186"/>
      <c r="AB39" s="6"/>
      <c r="AC39" s="6"/>
    </row>
    <row r="40" spans="1:29" ht="14.45" customHeight="1" x14ac:dyDescent="0.3">
      <c r="A40" s="1"/>
      <c r="B40" s="185"/>
      <c r="C40" s="492"/>
      <c r="D40" s="493">
        <v>1</v>
      </c>
      <c r="E40" s="493"/>
      <c r="F40" s="510" t="s">
        <v>479</v>
      </c>
      <c r="G40" s="510"/>
      <c r="H40" s="525"/>
      <c r="I40" s="526"/>
      <c r="J40" s="489"/>
      <c r="K40" s="495">
        <v>0</v>
      </c>
      <c r="L40" s="496">
        <v>0</v>
      </c>
      <c r="M40" s="606"/>
      <c r="N40" s="607"/>
      <c r="O40" s="164"/>
      <c r="P40" s="608"/>
      <c r="Q40" s="672"/>
      <c r="R40" s="640">
        <v>1</v>
      </c>
      <c r="S40" s="640"/>
      <c r="T40" s="43" t="s">
        <v>480</v>
      </c>
      <c r="U40" s="521"/>
      <c r="V40" s="116"/>
      <c r="W40" s="175"/>
      <c r="X40" s="522"/>
      <c r="Y40" s="673">
        <v>0</v>
      </c>
      <c r="Z40" s="674">
        <v>0</v>
      </c>
      <c r="AA40" s="186"/>
      <c r="AB40" s="6"/>
      <c r="AC40" s="6"/>
    </row>
    <row r="41" spans="1:29" ht="14.45" customHeight="1" x14ac:dyDescent="0.3">
      <c r="A41" s="1"/>
      <c r="B41" s="185"/>
      <c r="C41" s="492"/>
      <c r="D41" s="493">
        <v>2</v>
      </c>
      <c r="E41" s="493"/>
      <c r="F41" s="494" t="s">
        <v>481</v>
      </c>
      <c r="G41" s="494"/>
      <c r="H41" s="675"/>
      <c r="I41" s="526"/>
      <c r="J41" s="489"/>
      <c r="K41" s="676"/>
      <c r="L41" s="677"/>
      <c r="M41" s="606"/>
      <c r="N41" s="607"/>
      <c r="O41" s="164"/>
      <c r="P41" s="608"/>
      <c r="Q41" s="642"/>
      <c r="R41" s="643">
        <v>2</v>
      </c>
      <c r="S41" s="643"/>
      <c r="T41" s="46" t="s">
        <v>482</v>
      </c>
      <c r="U41" s="645"/>
      <c r="V41" s="118"/>
      <c r="W41" s="176"/>
      <c r="X41" s="534"/>
      <c r="Y41" s="584">
        <v>0</v>
      </c>
      <c r="Z41" s="589">
        <v>0</v>
      </c>
      <c r="AA41" s="186"/>
      <c r="AB41" s="6"/>
      <c r="AC41" s="6"/>
    </row>
    <row r="42" spans="1:29" ht="14.45" customHeight="1" x14ac:dyDescent="0.3">
      <c r="A42" s="1"/>
      <c r="B42" s="185"/>
      <c r="C42" s="579"/>
      <c r="D42" s="571" t="s">
        <v>76</v>
      </c>
      <c r="E42" s="572"/>
      <c r="F42" s="678" t="s">
        <v>100</v>
      </c>
      <c r="G42" s="678"/>
      <c r="H42" s="678"/>
      <c r="I42" s="582"/>
      <c r="J42" s="576"/>
      <c r="K42" s="679">
        <v>0</v>
      </c>
      <c r="L42" s="680">
        <v>0</v>
      </c>
      <c r="M42" s="606"/>
      <c r="N42" s="607"/>
      <c r="O42" s="164"/>
      <c r="P42" s="608"/>
      <c r="Q42" s="642"/>
      <c r="R42" s="643">
        <v>3</v>
      </c>
      <c r="S42" s="643"/>
      <c r="T42" s="46" t="s">
        <v>483</v>
      </c>
      <c r="U42" s="645"/>
      <c r="V42" s="118"/>
      <c r="W42" s="176"/>
      <c r="X42" s="534"/>
      <c r="Y42" s="584">
        <v>100000</v>
      </c>
      <c r="Z42" s="589">
        <v>100000</v>
      </c>
      <c r="AA42" s="186"/>
      <c r="AB42" s="6"/>
      <c r="AC42" s="6"/>
    </row>
    <row r="43" spans="1:29" ht="14.45" customHeight="1" x14ac:dyDescent="0.3">
      <c r="A43" s="1"/>
      <c r="B43" s="185"/>
      <c r="C43" s="511"/>
      <c r="D43" s="530" t="s">
        <v>87</v>
      </c>
      <c r="E43" s="512"/>
      <c r="F43" s="46" t="s">
        <v>115</v>
      </c>
      <c r="G43" s="46"/>
      <c r="H43" s="46"/>
      <c r="I43" s="588"/>
      <c r="J43" s="534"/>
      <c r="K43" s="681">
        <v>0</v>
      </c>
      <c r="L43" s="682">
        <v>0</v>
      </c>
      <c r="M43" s="606"/>
      <c r="N43" s="607"/>
      <c r="O43" s="164"/>
      <c r="P43" s="608"/>
      <c r="Q43" s="642"/>
      <c r="R43" s="643">
        <v>4</v>
      </c>
      <c r="S43" s="643"/>
      <c r="T43" s="46" t="s">
        <v>484</v>
      </c>
      <c r="U43" s="645"/>
      <c r="V43" s="118"/>
      <c r="W43" s="176"/>
      <c r="X43" s="534"/>
      <c r="Y43" s="584">
        <v>0</v>
      </c>
      <c r="Z43" s="589">
        <v>0</v>
      </c>
      <c r="AA43" s="186"/>
      <c r="AB43" s="6"/>
      <c r="AC43" s="6"/>
    </row>
    <row r="44" spans="1:29" ht="14.45" customHeight="1" x14ac:dyDescent="0.3">
      <c r="A44" s="1"/>
      <c r="B44" s="185"/>
      <c r="C44" s="511"/>
      <c r="D44" s="530" t="s">
        <v>88</v>
      </c>
      <c r="E44" s="512"/>
      <c r="F44" s="46" t="s">
        <v>485</v>
      </c>
      <c r="G44" s="46"/>
      <c r="H44" s="46"/>
      <c r="I44" s="588"/>
      <c r="J44" s="534"/>
      <c r="K44" s="681">
        <v>460831</v>
      </c>
      <c r="L44" s="682">
        <v>0</v>
      </c>
      <c r="M44" s="606"/>
      <c r="N44" s="607"/>
      <c r="O44" s="164"/>
      <c r="P44" s="608"/>
      <c r="Q44" s="683"/>
      <c r="R44" s="684">
        <v>5</v>
      </c>
      <c r="S44" s="684"/>
      <c r="T44" s="685" t="s">
        <v>486</v>
      </c>
      <c r="U44" s="686"/>
      <c r="V44" s="121"/>
      <c r="W44" s="687"/>
      <c r="X44" s="601"/>
      <c r="Y44" s="688">
        <v>0</v>
      </c>
      <c r="Z44" s="689">
        <v>0</v>
      </c>
      <c r="AA44" s="186"/>
      <c r="AB44" s="6"/>
      <c r="AC44" s="6"/>
    </row>
    <row r="45" spans="1:29" ht="14.45" customHeight="1" x14ac:dyDescent="0.3">
      <c r="A45" s="1"/>
      <c r="B45" s="185"/>
      <c r="C45" s="590"/>
      <c r="D45" s="591" t="s">
        <v>90</v>
      </c>
      <c r="E45" s="597"/>
      <c r="F45" s="685" t="s">
        <v>487</v>
      </c>
      <c r="G45" s="685"/>
      <c r="H45" s="685"/>
      <c r="I45" s="620"/>
      <c r="J45" s="601"/>
      <c r="K45" s="681">
        <v>1031712</v>
      </c>
      <c r="L45" s="682">
        <v>0</v>
      </c>
      <c r="M45" s="606"/>
      <c r="N45" s="607"/>
      <c r="O45" s="164"/>
      <c r="P45" s="608"/>
      <c r="Q45" s="509"/>
      <c r="R45" s="493">
        <v>6</v>
      </c>
      <c r="S45" s="493"/>
      <c r="T45" s="675" t="s">
        <v>488</v>
      </c>
      <c r="U45" s="659"/>
      <c r="V45" s="120"/>
      <c r="W45" s="671"/>
      <c r="X45" s="489"/>
      <c r="Y45" s="567"/>
      <c r="Z45" s="568"/>
      <c r="AA45" s="186"/>
      <c r="AB45" s="6"/>
      <c r="AC45" s="6"/>
    </row>
    <row r="46" spans="1:29" ht="14.45" customHeight="1" x14ac:dyDescent="0.3">
      <c r="A46" s="1"/>
      <c r="B46" s="185"/>
      <c r="C46" s="602"/>
      <c r="D46" s="603"/>
      <c r="E46" s="603"/>
      <c r="F46" s="494" t="s">
        <v>489</v>
      </c>
      <c r="G46" s="494"/>
      <c r="H46" s="45"/>
      <c r="I46" s="234"/>
      <c r="J46" s="569"/>
      <c r="K46" s="490">
        <f>SUM(K42:K45)</f>
        <v>1492543</v>
      </c>
      <c r="L46" s="491">
        <f>SUM(L42:L45)</f>
        <v>0</v>
      </c>
      <c r="M46" s="606"/>
      <c r="N46" s="607"/>
      <c r="O46" s="164"/>
      <c r="P46" s="608"/>
      <c r="Q46" s="570"/>
      <c r="R46" s="571" t="s">
        <v>76</v>
      </c>
      <c r="S46" s="690"/>
      <c r="T46" s="678" t="s">
        <v>490</v>
      </c>
      <c r="U46" s="691"/>
      <c r="V46" s="117"/>
      <c r="W46" s="441"/>
      <c r="X46" s="576"/>
      <c r="Y46" s="692">
        <v>0</v>
      </c>
      <c r="Z46" s="585">
        <v>0</v>
      </c>
      <c r="AA46" s="186"/>
      <c r="AB46" s="6"/>
      <c r="AC46" s="6"/>
    </row>
    <row r="47" spans="1:29" ht="14.45" customHeight="1" x14ac:dyDescent="0.3">
      <c r="A47" s="1"/>
      <c r="B47" s="185"/>
      <c r="C47" s="502"/>
      <c r="D47" s="640">
        <v>3</v>
      </c>
      <c r="E47" s="640"/>
      <c r="F47" s="43" t="s">
        <v>491</v>
      </c>
      <c r="G47" s="505"/>
      <c r="H47" s="228"/>
      <c r="I47" s="539"/>
      <c r="J47" s="693"/>
      <c r="K47" s="694"/>
      <c r="L47" s="695"/>
      <c r="M47" s="606"/>
      <c r="N47" s="607"/>
      <c r="O47" s="164"/>
      <c r="P47" s="608"/>
      <c r="Q47" s="529"/>
      <c r="R47" s="530" t="s">
        <v>87</v>
      </c>
      <c r="S47" s="643"/>
      <c r="T47" s="46" t="s">
        <v>492</v>
      </c>
      <c r="U47" s="645"/>
      <c r="V47" s="118"/>
      <c r="W47" s="176"/>
      <c r="X47" s="534"/>
      <c r="Y47" s="584">
        <v>0</v>
      </c>
      <c r="Z47" s="589">
        <v>0</v>
      </c>
      <c r="AA47" s="186"/>
      <c r="AB47" s="6"/>
      <c r="AC47" s="6"/>
    </row>
    <row r="48" spans="1:29" ht="14.45" customHeight="1" x14ac:dyDescent="0.3">
      <c r="A48" s="1"/>
      <c r="B48" s="185"/>
      <c r="C48" s="696"/>
      <c r="D48" s="643">
        <v>4</v>
      </c>
      <c r="E48" s="643"/>
      <c r="F48" s="46" t="s">
        <v>493</v>
      </c>
      <c r="G48" s="46"/>
      <c r="H48" s="46"/>
      <c r="I48" s="588"/>
      <c r="J48" s="534"/>
      <c r="K48" s="535">
        <v>0</v>
      </c>
      <c r="L48" s="536">
        <v>0</v>
      </c>
      <c r="M48" s="606"/>
      <c r="N48" s="607"/>
      <c r="O48" s="164"/>
      <c r="P48" s="608"/>
      <c r="Q48" s="596"/>
      <c r="R48" s="591" t="s">
        <v>88</v>
      </c>
      <c r="S48" s="684"/>
      <c r="T48" s="685" t="s">
        <v>494</v>
      </c>
      <c r="U48" s="686"/>
      <c r="V48" s="121"/>
      <c r="W48" s="687"/>
      <c r="X48" s="601"/>
      <c r="Y48" s="688">
        <v>0</v>
      </c>
      <c r="Z48" s="689">
        <v>0</v>
      </c>
      <c r="AA48" s="186"/>
      <c r="AB48" s="6"/>
      <c r="AC48" s="6"/>
    </row>
    <row r="49" spans="1:30" ht="14.45" customHeight="1" x14ac:dyDescent="0.3">
      <c r="A49" s="1"/>
      <c r="B49" s="185"/>
      <c r="C49" s="696"/>
      <c r="D49" s="643">
        <v>5</v>
      </c>
      <c r="E49" s="643"/>
      <c r="F49" s="531" t="s">
        <v>101</v>
      </c>
      <c r="G49" s="46"/>
      <c r="H49" s="46"/>
      <c r="I49" s="588"/>
      <c r="J49" s="534"/>
      <c r="K49" s="535">
        <v>0</v>
      </c>
      <c r="L49" s="536">
        <v>0</v>
      </c>
      <c r="M49" s="606"/>
      <c r="N49" s="607"/>
      <c r="O49" s="164"/>
      <c r="P49" s="608"/>
      <c r="Q49" s="604"/>
      <c r="R49" s="565"/>
      <c r="S49" s="493"/>
      <c r="T49" s="494" t="s">
        <v>495</v>
      </c>
      <c r="U49" s="697"/>
      <c r="V49" s="81"/>
      <c r="W49" s="234"/>
      <c r="X49" s="569"/>
      <c r="Y49" s="495">
        <f>SUM(Y46:Y48)</f>
        <v>0</v>
      </c>
      <c r="Z49" s="496">
        <f>SUM(Z46:Z48)</f>
        <v>0</v>
      </c>
      <c r="AA49" s="186"/>
      <c r="AB49" s="6"/>
      <c r="AC49" s="6"/>
    </row>
    <row r="50" spans="1:30" ht="14.45" customHeight="1" x14ac:dyDescent="0.3">
      <c r="A50" s="1"/>
      <c r="B50" s="185"/>
      <c r="C50" s="696"/>
      <c r="D50" s="643">
        <v>6</v>
      </c>
      <c r="E50" s="643"/>
      <c r="F50" s="531" t="s">
        <v>496</v>
      </c>
      <c r="G50" s="531"/>
      <c r="H50" s="46"/>
      <c r="I50" s="588"/>
      <c r="J50" s="534"/>
      <c r="K50" s="535">
        <v>20724183</v>
      </c>
      <c r="L50" s="536">
        <v>0</v>
      </c>
      <c r="M50" s="606"/>
      <c r="N50" s="607"/>
      <c r="O50" s="164"/>
      <c r="P50" s="608"/>
      <c r="Q50" s="570"/>
      <c r="R50" s="690">
        <v>7</v>
      </c>
      <c r="S50" s="690"/>
      <c r="T50" s="678" t="s">
        <v>497</v>
      </c>
      <c r="U50" s="691"/>
      <c r="V50" s="117"/>
      <c r="W50" s="441"/>
      <c r="X50" s="576"/>
      <c r="Y50" s="692">
        <v>0</v>
      </c>
      <c r="Z50" s="585">
        <v>0</v>
      </c>
      <c r="AA50" s="186"/>
      <c r="AB50" s="6"/>
      <c r="AC50" s="6"/>
    </row>
    <row r="51" spans="1:30" ht="14.45" customHeight="1" x14ac:dyDescent="0.3">
      <c r="A51" s="1"/>
      <c r="B51" s="185"/>
      <c r="C51" s="552"/>
      <c r="D51" s="629">
        <v>7</v>
      </c>
      <c r="E51" s="629"/>
      <c r="F51" s="545" t="s">
        <v>498</v>
      </c>
      <c r="G51" s="545"/>
      <c r="H51" s="44"/>
      <c r="I51" s="698"/>
      <c r="J51" s="549"/>
      <c r="K51" s="594">
        <v>0</v>
      </c>
      <c r="L51" s="595">
        <v>0</v>
      </c>
      <c r="M51" s="606"/>
      <c r="N51" s="607"/>
      <c r="O51" s="164"/>
      <c r="P51" s="608"/>
      <c r="Q51" s="683"/>
      <c r="R51" s="684">
        <v>8</v>
      </c>
      <c r="S51" s="684"/>
      <c r="T51" s="685" t="s">
        <v>116</v>
      </c>
      <c r="U51" s="686"/>
      <c r="V51" s="121"/>
      <c r="W51" s="687"/>
      <c r="X51" s="601"/>
      <c r="Y51" s="688">
        <v>0</v>
      </c>
      <c r="Z51" s="689">
        <v>0</v>
      </c>
      <c r="AA51" s="186"/>
      <c r="AB51" s="6"/>
      <c r="AC51" s="6"/>
      <c r="AD51" s="244">
        <f>PASH!K52</f>
        <v>0</v>
      </c>
    </row>
    <row r="52" spans="1:30" ht="14.45" customHeight="1" x14ac:dyDescent="0.3">
      <c r="A52" s="1"/>
      <c r="B52" s="185"/>
      <c r="C52" s="662" t="s">
        <v>103</v>
      </c>
      <c r="D52" s="493"/>
      <c r="E52" s="493"/>
      <c r="F52" s="664" t="s">
        <v>499</v>
      </c>
      <c r="G52" s="510"/>
      <c r="H52" s="510"/>
      <c r="I52" s="699"/>
      <c r="J52" s="489"/>
      <c r="K52" s="479">
        <f>K40+K46+K47+K48+K49+K50+K51</f>
        <v>22216726</v>
      </c>
      <c r="L52" s="480">
        <f>L40+L46+L47+L48+L49+L50+L51</f>
        <v>0</v>
      </c>
      <c r="M52" s="606"/>
      <c r="N52" s="607"/>
      <c r="O52" s="164"/>
      <c r="P52" s="608"/>
      <c r="Q52" s="509"/>
      <c r="R52" s="493"/>
      <c r="S52" s="493"/>
      <c r="T52" s="81" t="s">
        <v>500</v>
      </c>
      <c r="U52" s="659"/>
      <c r="V52" s="120"/>
      <c r="W52" s="165" t="s">
        <v>501</v>
      </c>
      <c r="X52" s="489"/>
      <c r="Y52" s="635">
        <f>Y40+Y41+Y42+Y43+Y44+Y49+Y50+Y51</f>
        <v>100000</v>
      </c>
      <c r="Z52" s="636">
        <f>Z40+Z41+Z42+Z43+Z44+Z49+Z50+Z51</f>
        <v>100000</v>
      </c>
      <c r="AA52" s="186"/>
      <c r="AB52" s="6"/>
      <c r="AC52" s="6"/>
    </row>
    <row r="53" spans="1:30" ht="14.45" customHeight="1" x14ac:dyDescent="0.3">
      <c r="A53" s="1"/>
      <c r="B53" s="185"/>
      <c r="C53" s="700"/>
      <c r="D53" s="48"/>
      <c r="E53" s="48"/>
      <c r="F53" s="81" t="s">
        <v>502</v>
      </c>
      <c r="G53" s="45"/>
      <c r="H53" s="48"/>
      <c r="I53" s="235" t="s">
        <v>477</v>
      </c>
      <c r="J53" s="478"/>
      <c r="K53" s="479">
        <f>K38+K52</f>
        <v>164752737</v>
      </c>
      <c r="L53" s="480">
        <f>L38+L52</f>
        <v>35569283</v>
      </c>
      <c r="M53" s="606"/>
      <c r="N53" s="607"/>
      <c r="O53" s="164"/>
      <c r="P53" s="608"/>
      <c r="Q53" s="660"/>
      <c r="R53" s="48"/>
      <c r="S53" s="48"/>
      <c r="T53" s="81" t="s">
        <v>503</v>
      </c>
      <c r="U53" s="81"/>
      <c r="V53" s="166"/>
      <c r="W53" s="235" t="s">
        <v>504</v>
      </c>
      <c r="X53" s="478"/>
      <c r="Y53" s="479">
        <f>Y38+Y52</f>
        <v>164752645</v>
      </c>
      <c r="Z53" s="480">
        <f>Z38+Z52</f>
        <v>35569283</v>
      </c>
      <c r="AA53" s="186"/>
      <c r="AB53" s="6"/>
      <c r="AC53" s="6"/>
      <c r="AD53" s="701">
        <f>Z53-L53</f>
        <v>0</v>
      </c>
    </row>
    <row r="54" spans="1:30" ht="5.0999999999999996" customHeight="1" x14ac:dyDescent="0.25">
      <c r="A54" s="1"/>
      <c r="B54" s="185"/>
      <c r="C54" s="6"/>
      <c r="D54" s="6"/>
      <c r="E54" s="6"/>
      <c r="F54" s="6"/>
      <c r="G54" s="6"/>
      <c r="H54" s="6"/>
      <c r="I54" s="6"/>
      <c r="J54" s="6"/>
      <c r="K54" s="6"/>
      <c r="L54" s="6"/>
      <c r="M54" s="606"/>
      <c r="N54" s="607"/>
      <c r="O54" s="1"/>
      <c r="P54" s="70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703"/>
      <c r="AB54" s="6"/>
      <c r="AC54" s="6"/>
    </row>
    <row r="55" spans="1:30" ht="12.95" customHeight="1" x14ac:dyDescent="0.25">
      <c r="A55" s="1"/>
      <c r="B55" s="179"/>
      <c r="C55" s="328"/>
      <c r="D55" s="332"/>
      <c r="E55" s="332"/>
      <c r="F55" s="332"/>
      <c r="G55" s="332" t="s">
        <v>117</v>
      </c>
      <c r="H55" s="332"/>
      <c r="I55" s="328"/>
      <c r="J55" s="328"/>
      <c r="K55" s="332" t="s">
        <v>118</v>
      </c>
      <c r="L55" s="328"/>
      <c r="M55" s="704"/>
      <c r="N55" s="129"/>
      <c r="O55" s="129"/>
      <c r="P55" s="705"/>
      <c r="Q55" s="444"/>
      <c r="R55" s="462"/>
      <c r="S55" s="462"/>
      <c r="T55" s="462"/>
      <c r="U55" s="462" t="s">
        <v>117</v>
      </c>
      <c r="V55" s="462"/>
      <c r="W55" s="444"/>
      <c r="X55" s="444"/>
      <c r="Y55" s="462" t="s">
        <v>118</v>
      </c>
      <c r="Z55" s="444"/>
      <c r="AA55" s="706"/>
      <c r="AB55" s="1"/>
      <c r="AC55" s="6"/>
    </row>
    <row r="56" spans="1:30" ht="3" customHeight="1" x14ac:dyDescent="0.25">
      <c r="A56" s="1"/>
      <c r="B56" s="185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707"/>
      <c r="N56" s="129"/>
      <c r="O56" s="129"/>
      <c r="P56" s="708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86"/>
      <c r="AB56" s="1"/>
      <c r="AC56" s="6"/>
    </row>
    <row r="57" spans="1:30" ht="12.95" customHeight="1" x14ac:dyDescent="0.25">
      <c r="A57" s="1"/>
      <c r="B57" s="185"/>
      <c r="C57" s="170"/>
      <c r="D57" s="31"/>
      <c r="E57" s="31"/>
      <c r="F57" s="31"/>
      <c r="G57" s="31" t="s">
        <v>16</v>
      </c>
      <c r="H57" s="31"/>
      <c r="I57" s="170"/>
      <c r="J57" s="170"/>
      <c r="K57" s="31" t="s">
        <v>119</v>
      </c>
      <c r="L57" s="170"/>
      <c r="M57" s="707"/>
      <c r="N57" s="129"/>
      <c r="O57" s="129"/>
      <c r="P57" s="708"/>
      <c r="Q57" s="170"/>
      <c r="R57" s="31"/>
      <c r="S57" s="31"/>
      <c r="T57" s="31"/>
      <c r="U57" s="31" t="s">
        <v>16</v>
      </c>
      <c r="V57" s="31"/>
      <c r="W57" s="170"/>
      <c r="X57" s="170"/>
      <c r="Y57" s="31" t="s">
        <v>119</v>
      </c>
      <c r="Z57" s="170"/>
      <c r="AA57" s="186"/>
      <c r="AB57" s="1"/>
      <c r="AC57" s="6"/>
    </row>
    <row r="58" spans="1:30" ht="12.75" customHeight="1" x14ac:dyDescent="0.25">
      <c r="A58" s="1"/>
      <c r="B58" s="185"/>
      <c r="C58" s="170"/>
      <c r="D58" s="31"/>
      <c r="E58" s="31"/>
      <c r="F58" s="31"/>
      <c r="G58" s="31"/>
      <c r="H58" s="31"/>
      <c r="I58" s="170"/>
      <c r="J58" s="170"/>
      <c r="K58" s="31"/>
      <c r="L58" s="170"/>
      <c r="M58" s="707"/>
      <c r="N58" s="129"/>
      <c r="O58" s="129"/>
      <c r="P58" s="708"/>
      <c r="Q58" s="170"/>
      <c r="R58" s="31"/>
      <c r="S58" s="31"/>
      <c r="T58" s="31"/>
      <c r="U58" s="31"/>
      <c r="V58" s="31"/>
      <c r="W58" s="170"/>
      <c r="X58" s="170"/>
      <c r="Y58" s="31"/>
      <c r="Z58" s="170"/>
      <c r="AA58" s="186"/>
      <c r="AB58" s="1"/>
      <c r="AC58" s="6"/>
    </row>
    <row r="59" spans="1:30" ht="12.75" customHeight="1" x14ac:dyDescent="0.25">
      <c r="A59" s="1"/>
      <c r="B59" s="185"/>
      <c r="C59" s="170"/>
      <c r="D59" s="31"/>
      <c r="E59" s="31"/>
      <c r="F59" s="31"/>
      <c r="G59" s="31"/>
      <c r="H59" s="31"/>
      <c r="I59" s="170"/>
      <c r="J59" s="170"/>
      <c r="K59" s="31"/>
      <c r="L59" s="170"/>
      <c r="M59" s="707"/>
      <c r="N59" s="129"/>
      <c r="O59" s="129"/>
      <c r="P59" s="708"/>
      <c r="Q59" s="170"/>
      <c r="R59" s="31"/>
      <c r="S59" s="31"/>
      <c r="T59" s="31"/>
      <c r="U59" s="31"/>
      <c r="V59" s="31"/>
      <c r="W59" s="170"/>
      <c r="X59" s="170"/>
      <c r="Y59" s="31"/>
      <c r="Z59" s="170"/>
      <c r="AA59" s="186"/>
      <c r="AB59" s="1"/>
      <c r="AC59" s="6"/>
    </row>
    <row r="60" spans="1:30" ht="12.75" customHeight="1" x14ac:dyDescent="0.25">
      <c r="A60" s="1"/>
      <c r="B60" s="185"/>
      <c r="C60" s="170"/>
      <c r="D60" s="31"/>
      <c r="E60" s="31"/>
      <c r="F60" s="31"/>
      <c r="G60" s="31"/>
      <c r="H60" s="31"/>
      <c r="I60" s="170"/>
      <c r="J60" s="170"/>
      <c r="K60" s="31"/>
      <c r="L60" s="170"/>
      <c r="M60" s="707"/>
      <c r="N60" s="129"/>
      <c r="O60" s="129"/>
      <c r="P60" s="708"/>
      <c r="Q60" s="170"/>
      <c r="R60" s="31"/>
      <c r="S60" s="31"/>
      <c r="T60" s="31"/>
      <c r="U60" s="31"/>
      <c r="V60" s="31"/>
      <c r="W60" s="170"/>
      <c r="X60" s="170"/>
      <c r="Y60" s="31"/>
      <c r="Z60" s="170"/>
      <c r="AA60" s="186"/>
      <c r="AB60" s="1"/>
      <c r="AC60" s="6"/>
    </row>
    <row r="61" spans="1:30" ht="12.75" customHeight="1" x14ac:dyDescent="0.25">
      <c r="A61" s="1"/>
      <c r="B61" s="187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88"/>
      <c r="N61" s="1"/>
      <c r="O61" s="1"/>
      <c r="P61" s="187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88"/>
      <c r="AB61" s="1"/>
      <c r="AC61" s="6"/>
    </row>
    <row r="62" spans="1:30" ht="3" customHeight="1" x14ac:dyDescent="0.25">
      <c r="C62" s="709"/>
      <c r="D62" s="709"/>
      <c r="E62" s="709"/>
      <c r="L62" s="710"/>
      <c r="Q62" s="709"/>
      <c r="R62" s="709"/>
      <c r="S62" s="709"/>
      <c r="AC62" s="6"/>
    </row>
    <row r="63" spans="1:30" ht="12" customHeight="1" x14ac:dyDescent="0.2">
      <c r="C63" s="709"/>
      <c r="D63" s="709"/>
      <c r="E63" s="709"/>
      <c r="Q63" s="711"/>
      <c r="R63" s="711"/>
      <c r="S63" s="711"/>
      <c r="Y63" s="712"/>
    </row>
    <row r="65" spans="25:25" x14ac:dyDescent="0.2">
      <c r="Y65" s="244">
        <f>K53-Y53</f>
        <v>92</v>
      </c>
    </row>
  </sheetData>
  <mergeCells count="4">
    <mergeCell ref="C5:L5"/>
    <mergeCell ref="Q5:Z5"/>
    <mergeCell ref="F8:H9"/>
    <mergeCell ref="T8:V9"/>
  </mergeCells>
  <pageMargins left="0.15" right="0.25" top="0" bottom="0" header="0" footer="0"/>
  <pageSetup paperSize="9" orientation="portrait" horizontalDpi="4294967295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showGridLines="0" tabSelected="1" topLeftCell="A17" workbookViewId="0">
      <selection activeCell="K28" sqref="K28"/>
    </sheetView>
  </sheetViews>
  <sheetFormatPr defaultRowHeight="12.75" x14ac:dyDescent="0.2"/>
  <cols>
    <col min="1" max="2" width="1" customWidth="1"/>
    <col min="3" max="3" width="3.5" customWidth="1"/>
    <col min="4" max="4" width="2.33203125" customWidth="1"/>
    <col min="5" max="5" width="2.83203125" customWidth="1"/>
    <col min="6" max="6" width="5.83203125" customWidth="1"/>
    <col min="7" max="7" width="15.83203125" customWidth="1"/>
    <col min="8" max="8" width="11.83203125" customWidth="1"/>
    <col min="9" max="9" width="20.5" customWidth="1"/>
    <col min="10" max="10" width="13.1640625" customWidth="1"/>
    <col min="11" max="12" width="14.83203125" customWidth="1"/>
    <col min="13" max="14" width="1" customWidth="1"/>
    <col min="15" max="15" width="17.1640625" customWidth="1"/>
    <col min="16" max="16" width="15.1640625" customWidth="1"/>
  </cols>
  <sheetData>
    <row r="1" spans="1:18" ht="5.0999999999999996" customHeight="1" x14ac:dyDescent="0.3">
      <c r="A1" s="1"/>
      <c r="B1" s="179"/>
      <c r="C1" s="454"/>
      <c r="D1" s="713"/>
      <c r="E1" s="96"/>
      <c r="F1" s="96"/>
      <c r="G1" s="96"/>
      <c r="H1" s="96"/>
      <c r="I1" s="96"/>
      <c r="J1" s="96"/>
      <c r="K1" s="96"/>
      <c r="L1" s="96"/>
      <c r="M1" s="184"/>
      <c r="N1" s="6"/>
    </row>
    <row r="2" spans="1:18" ht="3" customHeight="1" x14ac:dyDescent="0.3">
      <c r="A2" s="1"/>
      <c r="B2" s="185"/>
      <c r="C2" s="714"/>
      <c r="D2" s="715"/>
      <c r="E2" s="95"/>
      <c r="F2" s="95"/>
      <c r="G2" s="95"/>
      <c r="H2" s="95"/>
      <c r="I2" s="95"/>
      <c r="J2" s="95"/>
      <c r="K2" s="95"/>
      <c r="L2" s="716"/>
      <c r="M2" s="186"/>
      <c r="N2" s="6"/>
    </row>
    <row r="3" spans="1:18" ht="18" customHeight="1" x14ac:dyDescent="0.3">
      <c r="A3" s="1"/>
      <c r="B3" s="185"/>
      <c r="C3" s="717" t="s">
        <v>505</v>
      </c>
      <c r="D3" s="457"/>
      <c r="E3" s="6"/>
      <c r="F3" s="6"/>
      <c r="G3" s="6"/>
      <c r="H3" s="6"/>
      <c r="I3" s="6"/>
      <c r="J3" s="6"/>
      <c r="K3" s="6"/>
      <c r="L3" s="718"/>
      <c r="M3" s="186"/>
      <c r="N3" s="6"/>
      <c r="O3" s="1"/>
      <c r="P3" s="1"/>
      <c r="Q3" s="1"/>
      <c r="R3" s="1"/>
    </row>
    <row r="4" spans="1:18" ht="15" customHeight="1" x14ac:dyDescent="0.3">
      <c r="A4" s="1"/>
      <c r="B4" s="185"/>
      <c r="C4" s="719" t="s">
        <v>506</v>
      </c>
      <c r="D4" s="457"/>
      <c r="E4" s="6"/>
      <c r="F4" s="6"/>
      <c r="G4" s="6"/>
      <c r="H4" s="6"/>
      <c r="I4" s="6"/>
      <c r="J4" s="6"/>
      <c r="K4" s="6"/>
      <c r="L4" s="718"/>
      <c r="M4" s="186"/>
      <c r="N4" s="6"/>
      <c r="O4" s="1"/>
      <c r="P4" s="1"/>
      <c r="Q4" s="1"/>
      <c r="R4" s="1"/>
    </row>
    <row r="5" spans="1:18" ht="15" customHeight="1" x14ac:dyDescent="0.3">
      <c r="A5" s="1"/>
      <c r="B5" s="185"/>
      <c r="C5" s="719" t="s">
        <v>507</v>
      </c>
      <c r="D5" s="457"/>
      <c r="E5" s="6"/>
      <c r="F5" s="6"/>
      <c r="G5" s="6"/>
      <c r="H5" s="6"/>
      <c r="I5" s="6"/>
      <c r="J5" s="6"/>
      <c r="K5" s="6"/>
      <c r="L5" s="718"/>
      <c r="M5" s="186"/>
      <c r="N5" s="1"/>
      <c r="O5" s="1"/>
      <c r="P5" s="1"/>
      <c r="Q5" s="1"/>
      <c r="R5" s="1"/>
    </row>
    <row r="6" spans="1:18" ht="3" customHeight="1" x14ac:dyDescent="0.3">
      <c r="A6" s="1"/>
      <c r="B6" s="185"/>
      <c r="C6" s="720"/>
      <c r="D6" s="160"/>
      <c r="E6" s="6"/>
      <c r="F6" s="6"/>
      <c r="G6" s="6"/>
      <c r="H6" s="6"/>
      <c r="I6" s="6"/>
      <c r="J6" s="6"/>
      <c r="K6" s="6"/>
      <c r="L6" s="718"/>
      <c r="M6" s="186"/>
      <c r="N6" s="1"/>
      <c r="O6" s="1"/>
      <c r="P6" s="1"/>
      <c r="Q6" s="1"/>
      <c r="R6" s="1"/>
    </row>
    <row r="7" spans="1:18" ht="20.100000000000001" customHeight="1" x14ac:dyDescent="0.3">
      <c r="A7" s="1"/>
      <c r="B7" s="185"/>
      <c r="C7" s="1137" t="s">
        <v>734</v>
      </c>
      <c r="D7" s="1133"/>
      <c r="E7" s="1133"/>
      <c r="F7" s="1133"/>
      <c r="G7" s="1133"/>
      <c r="H7" s="1133"/>
      <c r="I7" s="1133"/>
      <c r="J7" s="1133"/>
      <c r="K7" s="1133"/>
      <c r="L7" s="1138"/>
      <c r="M7" s="186"/>
      <c r="N7" s="1"/>
      <c r="O7" s="1"/>
      <c r="P7" s="1"/>
      <c r="Q7" s="1"/>
      <c r="R7" s="1"/>
    </row>
    <row r="8" spans="1:18" ht="3" customHeight="1" x14ac:dyDescent="0.3">
      <c r="A8" s="1"/>
      <c r="B8" s="185"/>
      <c r="C8" s="721"/>
      <c r="D8" s="77"/>
      <c r="E8" s="722"/>
      <c r="F8" s="77"/>
      <c r="G8" s="77"/>
      <c r="H8" s="77"/>
      <c r="I8" s="77"/>
      <c r="J8" s="77"/>
      <c r="K8" s="77"/>
      <c r="L8" s="723"/>
      <c r="M8" s="186"/>
      <c r="N8" s="1"/>
      <c r="O8" s="1"/>
      <c r="P8" s="1"/>
      <c r="Q8" s="1"/>
      <c r="R8" s="1"/>
    </row>
    <row r="9" spans="1:18" ht="15" customHeight="1" x14ac:dyDescent="0.3">
      <c r="A9" s="1"/>
      <c r="B9" s="185"/>
      <c r="C9" s="1139" t="s">
        <v>508</v>
      </c>
      <c r="D9" s="1140"/>
      <c r="E9" s="1140"/>
      <c r="F9" s="1140"/>
      <c r="G9" s="1140"/>
      <c r="H9" s="1140"/>
      <c r="I9" s="1140"/>
      <c r="J9" s="1140"/>
      <c r="K9" s="1140"/>
      <c r="L9" s="1141"/>
      <c r="M9" s="186"/>
      <c r="N9" s="1"/>
      <c r="O9" s="1"/>
      <c r="P9" s="1"/>
      <c r="Q9" s="1"/>
      <c r="R9" s="1"/>
    </row>
    <row r="10" spans="1:18" ht="3" customHeight="1" x14ac:dyDescent="0.3">
      <c r="A10" s="1"/>
      <c r="B10" s="185"/>
      <c r="C10" s="724"/>
      <c r="D10" s="725"/>
      <c r="E10" s="725"/>
      <c r="F10" s="725"/>
      <c r="G10" s="725"/>
      <c r="H10" s="725"/>
      <c r="I10" s="725"/>
      <c r="J10" s="725"/>
      <c r="K10" s="725"/>
      <c r="L10" s="726"/>
      <c r="M10" s="186"/>
      <c r="N10" s="1"/>
      <c r="O10" s="1"/>
      <c r="P10" s="1"/>
      <c r="Q10" s="1"/>
      <c r="R10" s="1"/>
    </row>
    <row r="11" spans="1:18" s="71" customFormat="1" ht="3" customHeight="1" x14ac:dyDescent="0.3">
      <c r="A11" s="6"/>
      <c r="B11" s="185"/>
      <c r="C11" s="881"/>
      <c r="D11" s="271"/>
      <c r="E11" s="190"/>
      <c r="F11" s="190"/>
      <c r="G11" s="190"/>
      <c r="H11" s="190"/>
      <c r="I11" s="190"/>
      <c r="J11" s="882"/>
      <c r="K11" s="882"/>
      <c r="L11" s="883"/>
      <c r="M11" s="186"/>
      <c r="N11" s="6"/>
      <c r="O11" s="26"/>
      <c r="P11" s="26"/>
      <c r="Q11" s="26"/>
      <c r="R11" s="26"/>
    </row>
    <row r="12" spans="1:18" s="71" customFormat="1" ht="13.5" customHeight="1" x14ac:dyDescent="0.25">
      <c r="A12" s="6"/>
      <c r="B12" s="185"/>
      <c r="C12" s="351"/>
      <c r="D12" s="1144" t="s">
        <v>681</v>
      </c>
      <c r="E12" s="1145"/>
      <c r="F12" s="1145"/>
      <c r="G12" s="1145"/>
      <c r="H12" s="1145"/>
      <c r="I12" s="1146"/>
      <c r="J12" s="464" t="s">
        <v>509</v>
      </c>
      <c r="K12" s="464" t="s">
        <v>109</v>
      </c>
      <c r="L12" s="465" t="s">
        <v>109</v>
      </c>
      <c r="M12" s="186"/>
      <c r="N12" s="6"/>
      <c r="O12" s="26"/>
      <c r="P12" s="26"/>
      <c r="Q12" s="26"/>
      <c r="R12" s="26"/>
    </row>
    <row r="13" spans="1:18" s="71" customFormat="1" ht="14.25" x14ac:dyDescent="0.3">
      <c r="A13" s="6"/>
      <c r="B13" s="185"/>
      <c r="C13" s="425"/>
      <c r="D13" s="1144"/>
      <c r="E13" s="1145"/>
      <c r="F13" s="1145"/>
      <c r="G13" s="1145"/>
      <c r="H13" s="1145"/>
      <c r="I13" s="1146"/>
      <c r="J13" s="464" t="s">
        <v>510</v>
      </c>
      <c r="K13" s="464" t="s">
        <v>428</v>
      </c>
      <c r="L13" s="465" t="s">
        <v>429</v>
      </c>
      <c r="M13" s="186"/>
      <c r="N13" s="6"/>
      <c r="O13" s="26"/>
      <c r="P13" s="26"/>
      <c r="Q13" s="26"/>
      <c r="R13" s="26"/>
    </row>
    <row r="14" spans="1:18" s="71" customFormat="1" ht="3" customHeight="1" x14ac:dyDescent="0.3">
      <c r="A14" s="6"/>
      <c r="B14" s="185"/>
      <c r="C14" s="427"/>
      <c r="D14" s="33"/>
      <c r="E14" s="33"/>
      <c r="F14" s="33"/>
      <c r="G14" s="33"/>
      <c r="H14" s="33"/>
      <c r="I14" s="33"/>
      <c r="J14" s="394"/>
      <c r="K14" s="394"/>
      <c r="L14" s="434"/>
      <c r="M14" s="186"/>
      <c r="N14" s="6"/>
      <c r="O14" s="26"/>
      <c r="P14" s="26"/>
      <c r="Q14" s="26"/>
      <c r="R14" s="26"/>
    </row>
    <row r="15" spans="1:18" ht="15" customHeight="1" x14ac:dyDescent="0.3">
      <c r="A15" s="1"/>
      <c r="B15" s="185"/>
      <c r="C15" s="399">
        <v>1</v>
      </c>
      <c r="D15" s="116" t="s">
        <v>666</v>
      </c>
      <c r="E15" s="116"/>
      <c r="F15" s="116"/>
      <c r="G15" s="43"/>
      <c r="H15" s="43"/>
      <c r="I15" s="43"/>
      <c r="J15" s="848" t="s">
        <v>511</v>
      </c>
      <c r="K15" s="855">
        <v>16170250</v>
      </c>
      <c r="L15" s="856">
        <v>0</v>
      </c>
      <c r="M15" s="606"/>
      <c r="N15" s="164"/>
      <c r="O15" s="114"/>
      <c r="P15" s="26"/>
      <c r="Q15" s="114"/>
      <c r="R15" s="114"/>
    </row>
    <row r="16" spans="1:18" ht="15" customHeight="1" x14ac:dyDescent="0.3">
      <c r="A16" s="1"/>
      <c r="B16" s="185"/>
      <c r="C16" s="511">
        <v>2</v>
      </c>
      <c r="D16" s="841" t="s">
        <v>667</v>
      </c>
      <c r="E16" s="841"/>
      <c r="F16" s="841"/>
      <c r="G16" s="587"/>
      <c r="H16" s="587"/>
      <c r="I16" s="587"/>
      <c r="J16" s="849" t="s">
        <v>512</v>
      </c>
      <c r="K16" s="857">
        <v>0</v>
      </c>
      <c r="L16" s="858">
        <v>0</v>
      </c>
      <c r="M16" s="606"/>
      <c r="N16" s="164"/>
      <c r="O16" s="114"/>
      <c r="P16" s="26"/>
      <c r="Q16" s="114"/>
      <c r="R16" s="114"/>
    </row>
    <row r="17" spans="1:18" ht="15" customHeight="1" x14ac:dyDescent="0.3">
      <c r="A17" s="1"/>
      <c r="B17" s="185"/>
      <c r="C17" s="511">
        <v>3</v>
      </c>
      <c r="D17" s="841" t="s">
        <v>680</v>
      </c>
      <c r="E17" s="841"/>
      <c r="F17" s="841"/>
      <c r="G17" s="587"/>
      <c r="H17" s="587"/>
      <c r="I17" s="732"/>
      <c r="J17" s="849">
        <v>71</v>
      </c>
      <c r="K17" s="857">
        <v>4506029</v>
      </c>
      <c r="L17" s="858">
        <v>0</v>
      </c>
      <c r="M17" s="606"/>
      <c r="N17" s="164"/>
      <c r="O17" s="114"/>
      <c r="P17" s="26"/>
      <c r="Q17" s="114"/>
      <c r="R17" s="114"/>
    </row>
    <row r="18" spans="1:18" ht="15" customHeight="1" x14ac:dyDescent="0.3">
      <c r="A18" s="1"/>
      <c r="B18" s="185"/>
      <c r="C18" s="511">
        <v>4</v>
      </c>
      <c r="D18" s="841" t="s">
        <v>668</v>
      </c>
      <c r="E18" s="841"/>
      <c r="F18" s="841"/>
      <c r="G18" s="587"/>
      <c r="H18" s="587"/>
      <c r="I18" s="732"/>
      <c r="J18" s="850" t="s">
        <v>513</v>
      </c>
      <c r="K18" s="859">
        <v>-5019342</v>
      </c>
      <c r="L18" s="860">
        <v>0</v>
      </c>
      <c r="M18" s="606"/>
      <c r="N18" s="164"/>
      <c r="O18" s="114"/>
      <c r="P18" s="26"/>
      <c r="Q18" s="114"/>
      <c r="R18" s="114"/>
    </row>
    <row r="19" spans="1:18" ht="15" customHeight="1" x14ac:dyDescent="0.3">
      <c r="A19" s="1"/>
      <c r="B19" s="185"/>
      <c r="C19" s="511">
        <v>5</v>
      </c>
      <c r="D19" s="841" t="s">
        <v>669</v>
      </c>
      <c r="E19" s="841"/>
      <c r="F19" s="841"/>
      <c r="G19" s="587"/>
      <c r="H19" s="587"/>
      <c r="I19" s="732"/>
      <c r="J19" s="850"/>
      <c r="K19" s="857"/>
      <c r="L19" s="858"/>
      <c r="M19" s="606"/>
      <c r="N19" s="164"/>
      <c r="O19" s="114"/>
      <c r="P19" s="26"/>
      <c r="Q19" s="114"/>
      <c r="R19" s="114"/>
    </row>
    <row r="20" spans="1:18" ht="15" customHeight="1" x14ac:dyDescent="0.3">
      <c r="A20" s="1"/>
      <c r="B20" s="185"/>
      <c r="C20" s="733"/>
      <c r="D20" s="842" t="s">
        <v>4</v>
      </c>
      <c r="E20" s="201" t="s">
        <v>15</v>
      </c>
      <c r="F20" s="201"/>
      <c r="G20" s="531"/>
      <c r="H20" s="531"/>
      <c r="I20" s="531"/>
      <c r="J20" s="849" t="s">
        <v>514</v>
      </c>
      <c r="K20" s="857">
        <v>-419920</v>
      </c>
      <c r="L20" s="858">
        <v>0</v>
      </c>
      <c r="M20" s="606"/>
      <c r="N20" s="164"/>
      <c r="O20" s="114"/>
      <c r="P20" s="26"/>
      <c r="Q20" s="114"/>
      <c r="R20" s="114"/>
    </row>
    <row r="21" spans="1:18" ht="15" customHeight="1" x14ac:dyDescent="0.3">
      <c r="A21" s="1"/>
      <c r="B21" s="185"/>
      <c r="C21" s="733"/>
      <c r="D21" s="842" t="s">
        <v>4</v>
      </c>
      <c r="E21" s="201" t="s">
        <v>515</v>
      </c>
      <c r="F21" s="201"/>
      <c r="G21" s="531"/>
      <c r="H21" s="531"/>
      <c r="I21" s="531"/>
      <c r="J21" s="849">
        <v>644</v>
      </c>
      <c r="K21" s="857">
        <v>-70127</v>
      </c>
      <c r="L21" s="858">
        <v>0</v>
      </c>
      <c r="M21" s="606"/>
      <c r="N21" s="164"/>
      <c r="O21" s="114"/>
      <c r="P21" s="26"/>
      <c r="Q21" s="114"/>
      <c r="R21" s="114"/>
    </row>
    <row r="22" spans="1:18" ht="15" customHeight="1" x14ac:dyDescent="0.3">
      <c r="A22" s="1"/>
      <c r="B22" s="185"/>
      <c r="C22" s="733"/>
      <c r="D22" s="843" t="s">
        <v>670</v>
      </c>
      <c r="E22" s="201"/>
      <c r="F22" s="201"/>
      <c r="G22" s="531"/>
      <c r="H22" s="531"/>
      <c r="I22" s="531"/>
      <c r="J22" s="850" t="s">
        <v>516</v>
      </c>
      <c r="K22" s="857">
        <f>K20+K21</f>
        <v>-490047</v>
      </c>
      <c r="L22" s="858">
        <f>L20+L21</f>
        <v>0</v>
      </c>
      <c r="M22" s="606"/>
      <c r="N22" s="164"/>
      <c r="O22" s="114"/>
      <c r="P22" s="26"/>
      <c r="Q22" s="114"/>
      <c r="R22" s="114"/>
    </row>
    <row r="23" spans="1:18" ht="15" customHeight="1" x14ac:dyDescent="0.3">
      <c r="A23" s="1"/>
      <c r="B23" s="185"/>
      <c r="C23" s="422">
        <v>6</v>
      </c>
      <c r="D23" s="841" t="s">
        <v>671</v>
      </c>
      <c r="E23" s="841"/>
      <c r="F23" s="841"/>
      <c r="G23" s="587"/>
      <c r="H23" s="587"/>
      <c r="I23" s="732"/>
      <c r="J23" s="850">
        <v>68</v>
      </c>
      <c r="K23" s="857">
        <v>0</v>
      </c>
      <c r="L23" s="858">
        <v>0</v>
      </c>
      <c r="M23" s="606"/>
      <c r="N23" s="164"/>
      <c r="O23" s="114"/>
      <c r="P23" s="26"/>
      <c r="Q23" s="114"/>
      <c r="R23" s="114"/>
    </row>
    <row r="24" spans="1:18" ht="15" customHeight="1" x14ac:dyDescent="0.3">
      <c r="A24" s="1"/>
      <c r="B24" s="185"/>
      <c r="C24" s="422">
        <v>7</v>
      </c>
      <c r="D24" s="201" t="s">
        <v>672</v>
      </c>
      <c r="E24" s="201"/>
      <c r="F24" s="201"/>
      <c r="G24" s="531"/>
      <c r="H24" s="531"/>
      <c r="I24" s="531"/>
      <c r="J24" s="849" t="s">
        <v>517</v>
      </c>
      <c r="K24" s="857">
        <v>-15136752</v>
      </c>
      <c r="L24" s="858">
        <v>0</v>
      </c>
      <c r="M24" s="606"/>
      <c r="N24" s="164"/>
      <c r="O24" s="114"/>
      <c r="P24" s="26"/>
      <c r="Q24" s="114"/>
      <c r="R24" s="114"/>
    </row>
    <row r="25" spans="1:18" ht="3" customHeight="1" x14ac:dyDescent="0.3">
      <c r="A25" s="1"/>
      <c r="B25" s="185"/>
      <c r="C25" s="735"/>
      <c r="D25" s="607"/>
      <c r="E25" s="607"/>
      <c r="F25" s="607"/>
      <c r="G25" s="607"/>
      <c r="H25" s="607"/>
      <c r="I25" s="607"/>
      <c r="J25" s="851"/>
      <c r="K25" s="861"/>
      <c r="L25" s="862"/>
      <c r="M25" s="606"/>
      <c r="N25" s="164"/>
      <c r="O25" s="114"/>
      <c r="P25" s="26"/>
      <c r="Q25" s="114"/>
      <c r="R25" s="114"/>
    </row>
    <row r="26" spans="1:18" ht="20.100000000000001" customHeight="1" x14ac:dyDescent="0.3">
      <c r="A26" s="1"/>
      <c r="B26" s="185"/>
      <c r="C26" s="602">
        <v>8</v>
      </c>
      <c r="D26" s="510" t="s">
        <v>677</v>
      </c>
      <c r="E26" s="510"/>
      <c r="F26" s="510"/>
      <c r="G26" s="510"/>
      <c r="H26" s="510"/>
      <c r="I26" s="510"/>
      <c r="J26" s="887"/>
      <c r="K26" s="863">
        <f>K18+K22+K23+K24</f>
        <v>-20646141</v>
      </c>
      <c r="L26" s="864">
        <f>L18+L22+L23+L24</f>
        <v>0</v>
      </c>
      <c r="M26" s="606"/>
      <c r="N26" s="164"/>
      <c r="O26" s="114"/>
      <c r="P26" s="26"/>
      <c r="Q26" s="114"/>
      <c r="R26" s="114"/>
    </row>
    <row r="27" spans="1:18" ht="20.100000000000001" customHeight="1" x14ac:dyDescent="0.3">
      <c r="A27" s="1"/>
      <c r="B27" s="185"/>
      <c r="C27" s="602">
        <v>9</v>
      </c>
      <c r="D27" s="510" t="s">
        <v>678</v>
      </c>
      <c r="E27" s="510"/>
      <c r="F27" s="510"/>
      <c r="G27" s="510"/>
      <c r="H27" s="510"/>
      <c r="I27" s="605"/>
      <c r="J27" s="888"/>
      <c r="K27" s="863">
        <f>K15+K16+K17+K26</f>
        <v>30138</v>
      </c>
      <c r="L27" s="864">
        <f>L15+L16+L17+L26</f>
        <v>0</v>
      </c>
      <c r="M27" s="606"/>
      <c r="N27" s="164"/>
      <c r="O27" s="114"/>
      <c r="P27" s="26"/>
      <c r="Q27" s="114"/>
      <c r="R27" s="114"/>
    </row>
    <row r="28" spans="1:18" ht="15" customHeight="1" x14ac:dyDescent="0.3">
      <c r="A28" s="1"/>
      <c r="B28" s="185"/>
      <c r="C28" s="399">
        <v>10</v>
      </c>
      <c r="D28" s="623" t="s">
        <v>675</v>
      </c>
      <c r="E28" s="623"/>
      <c r="F28" s="623"/>
      <c r="G28" s="623"/>
      <c r="H28" s="623"/>
      <c r="I28" s="738"/>
      <c r="J28" s="852" t="s">
        <v>518</v>
      </c>
      <c r="K28" s="865">
        <f>K29-K30</f>
        <v>0</v>
      </c>
      <c r="L28" s="866">
        <f>L29-L30</f>
        <v>0</v>
      </c>
      <c r="M28" s="606"/>
      <c r="N28" s="164"/>
      <c r="O28" s="114"/>
      <c r="P28" s="114"/>
      <c r="Q28" s="114"/>
      <c r="R28" s="114"/>
    </row>
    <row r="29" spans="1:18" ht="15" customHeight="1" x14ac:dyDescent="0.3">
      <c r="A29" s="1"/>
      <c r="B29" s="185"/>
      <c r="C29" s="741"/>
      <c r="D29" s="573"/>
      <c r="E29" s="46" t="s">
        <v>519</v>
      </c>
      <c r="F29" s="573"/>
      <c r="G29" s="573"/>
      <c r="H29" s="573"/>
      <c r="I29" s="743"/>
      <c r="J29" s="853">
        <v>761</v>
      </c>
      <c r="K29" s="857">
        <v>0</v>
      </c>
      <c r="L29" s="858">
        <v>0</v>
      </c>
      <c r="M29" s="606"/>
      <c r="N29" s="164"/>
      <c r="O29" s="114"/>
      <c r="P29" s="114"/>
      <c r="Q29" s="114"/>
      <c r="R29" s="114"/>
    </row>
    <row r="30" spans="1:18" ht="15" customHeight="1" x14ac:dyDescent="0.3">
      <c r="A30" s="1"/>
      <c r="B30" s="185"/>
      <c r="C30" s="741"/>
      <c r="D30" s="573"/>
      <c r="E30" s="46" t="s">
        <v>520</v>
      </c>
      <c r="F30" s="573"/>
      <c r="G30" s="573"/>
      <c r="H30" s="573"/>
      <c r="I30" s="743"/>
      <c r="J30" s="853">
        <v>661</v>
      </c>
      <c r="K30" s="857">
        <v>0</v>
      </c>
      <c r="L30" s="858">
        <v>0</v>
      </c>
      <c r="M30" s="606"/>
      <c r="N30" s="164"/>
      <c r="O30" s="114"/>
      <c r="P30" s="114"/>
      <c r="Q30" s="114"/>
      <c r="R30" s="114"/>
    </row>
    <row r="31" spans="1:18" ht="15" customHeight="1" x14ac:dyDescent="0.3">
      <c r="A31" s="1"/>
      <c r="B31" s="185"/>
      <c r="C31" s="422">
        <v>11</v>
      </c>
      <c r="D31" s="531" t="s">
        <v>674</v>
      </c>
      <c r="E31" s="531"/>
      <c r="F31" s="531"/>
      <c r="G31" s="531"/>
      <c r="H31" s="531"/>
      <c r="I31" s="744"/>
      <c r="J31" s="849" t="s">
        <v>521</v>
      </c>
      <c r="K31" s="857">
        <f>K32-K33</f>
        <v>0</v>
      </c>
      <c r="L31" s="858">
        <f>L32-L33</f>
        <v>0</v>
      </c>
      <c r="M31" s="606"/>
      <c r="N31" s="164"/>
      <c r="O31" s="114"/>
      <c r="P31" s="114"/>
      <c r="Q31" s="114"/>
      <c r="R31" s="114"/>
    </row>
    <row r="32" spans="1:18" ht="15" customHeight="1" x14ac:dyDescent="0.3">
      <c r="A32" s="1"/>
      <c r="B32" s="185"/>
      <c r="C32" s="422"/>
      <c r="D32" s="531"/>
      <c r="E32" s="46" t="s">
        <v>522</v>
      </c>
      <c r="F32" s="573"/>
      <c r="G32" s="573"/>
      <c r="H32" s="573"/>
      <c r="I32" s="743"/>
      <c r="J32" s="853">
        <v>762</v>
      </c>
      <c r="K32" s="857">
        <v>0</v>
      </c>
      <c r="L32" s="858">
        <v>0</v>
      </c>
      <c r="M32" s="606"/>
      <c r="N32" s="164"/>
      <c r="O32" s="114"/>
      <c r="P32" s="114"/>
      <c r="Q32" s="114"/>
      <c r="R32" s="114"/>
    </row>
    <row r="33" spans="1:18" ht="15" customHeight="1" x14ac:dyDescent="0.3">
      <c r="A33" s="1"/>
      <c r="B33" s="185"/>
      <c r="C33" s="422"/>
      <c r="D33" s="531"/>
      <c r="E33" s="46" t="s">
        <v>523</v>
      </c>
      <c r="F33" s="573"/>
      <c r="G33" s="573"/>
      <c r="H33" s="573"/>
      <c r="I33" s="743"/>
      <c r="J33" s="853">
        <v>662</v>
      </c>
      <c r="K33" s="857">
        <v>0</v>
      </c>
      <c r="L33" s="858">
        <v>0</v>
      </c>
      <c r="M33" s="606"/>
      <c r="N33" s="164"/>
      <c r="O33" s="114"/>
      <c r="P33" s="114"/>
      <c r="Q33" s="114"/>
      <c r="R33" s="114"/>
    </row>
    <row r="34" spans="1:18" ht="15" customHeight="1" x14ac:dyDescent="0.3">
      <c r="A34" s="1"/>
      <c r="B34" s="185"/>
      <c r="C34" s="422">
        <v>12</v>
      </c>
      <c r="D34" s="169" t="s">
        <v>676</v>
      </c>
      <c r="E34" s="169"/>
      <c r="F34" s="169"/>
      <c r="G34" s="169"/>
      <c r="H34" s="169"/>
      <c r="I34" s="745"/>
      <c r="J34" s="889"/>
      <c r="K34" s="867"/>
      <c r="L34" s="868"/>
      <c r="M34" s="606"/>
      <c r="N34" s="164"/>
      <c r="O34" s="114"/>
      <c r="P34" s="114"/>
      <c r="Q34" s="114"/>
      <c r="R34" s="114"/>
    </row>
    <row r="35" spans="1:18" ht="15" customHeight="1" x14ac:dyDescent="0.3">
      <c r="A35" s="1"/>
      <c r="B35" s="185"/>
      <c r="C35" s="748"/>
      <c r="D35" s="1142">
        <v>12.1</v>
      </c>
      <c r="E35" s="1143"/>
      <c r="F35" s="103" t="s">
        <v>679</v>
      </c>
      <c r="G35" s="103"/>
      <c r="H35" s="103"/>
      <c r="I35" s="103"/>
      <c r="J35" s="851" t="s">
        <v>524</v>
      </c>
      <c r="K35" s="861"/>
      <c r="L35" s="862"/>
      <c r="M35" s="606"/>
      <c r="N35" s="164"/>
      <c r="O35" s="114"/>
      <c r="P35" s="114"/>
      <c r="Q35" s="114"/>
      <c r="R35" s="114"/>
    </row>
    <row r="36" spans="1:18" ht="15" customHeight="1" x14ac:dyDescent="0.3">
      <c r="A36" s="1"/>
      <c r="B36" s="185"/>
      <c r="C36" s="748"/>
      <c r="D36" s="844"/>
      <c r="E36" s="844"/>
      <c r="F36" s="103" t="s">
        <v>525</v>
      </c>
      <c r="G36" s="103"/>
      <c r="H36" s="103"/>
      <c r="I36" s="103"/>
      <c r="J36" s="851" t="s">
        <v>526</v>
      </c>
      <c r="K36" s="861">
        <v>0</v>
      </c>
      <c r="L36" s="862">
        <v>0</v>
      </c>
      <c r="M36" s="606"/>
      <c r="N36" s="164"/>
      <c r="O36" s="114"/>
      <c r="P36" s="114"/>
      <c r="Q36" s="114"/>
      <c r="R36" s="114"/>
    </row>
    <row r="37" spans="1:18" ht="15" customHeight="1" x14ac:dyDescent="0.3">
      <c r="A37" s="1"/>
      <c r="B37" s="185"/>
      <c r="C37" s="750"/>
      <c r="D37" s="1135"/>
      <c r="E37" s="1136"/>
      <c r="F37" s="46" t="s">
        <v>527</v>
      </c>
      <c r="G37" s="46"/>
      <c r="H37" s="46"/>
      <c r="I37" s="46"/>
      <c r="J37" s="849" t="s">
        <v>524</v>
      </c>
      <c r="K37" s="857">
        <v>0</v>
      </c>
      <c r="L37" s="858"/>
      <c r="M37" s="606"/>
      <c r="N37" s="164"/>
      <c r="O37" s="114"/>
      <c r="P37" s="114"/>
      <c r="Q37" s="114"/>
      <c r="R37" s="114"/>
    </row>
    <row r="38" spans="1:18" ht="15" customHeight="1" x14ac:dyDescent="0.3">
      <c r="A38" s="1"/>
      <c r="B38" s="185"/>
      <c r="C38" s="750"/>
      <c r="D38" s="803"/>
      <c r="E38" s="803"/>
      <c r="F38" s="46" t="s">
        <v>528</v>
      </c>
      <c r="G38" s="46"/>
      <c r="H38" s="46"/>
      <c r="I38" s="46"/>
      <c r="J38" s="849" t="s">
        <v>526</v>
      </c>
      <c r="K38" s="857">
        <v>0</v>
      </c>
      <c r="L38" s="858"/>
      <c r="M38" s="606"/>
      <c r="N38" s="164"/>
      <c r="O38" s="114"/>
      <c r="P38" s="114"/>
      <c r="Q38" s="114"/>
      <c r="R38" s="114"/>
    </row>
    <row r="39" spans="1:18" ht="15" customHeight="1" x14ac:dyDescent="0.3">
      <c r="A39" s="1"/>
      <c r="B39" s="185"/>
      <c r="C39" s="750"/>
      <c r="D39" s="1135">
        <v>12.2</v>
      </c>
      <c r="E39" s="1136"/>
      <c r="F39" s="46" t="s">
        <v>529</v>
      </c>
      <c r="G39" s="46"/>
      <c r="H39" s="46"/>
      <c r="I39" s="46"/>
      <c r="J39" s="849" t="s">
        <v>530</v>
      </c>
      <c r="K39" s="859">
        <f>K40+K41</f>
        <v>4468</v>
      </c>
      <c r="L39" s="860">
        <f>L40-L41</f>
        <v>0</v>
      </c>
      <c r="M39" s="606"/>
      <c r="N39" s="164"/>
      <c r="O39" s="114"/>
      <c r="P39" s="114"/>
      <c r="Q39" s="114"/>
      <c r="R39" s="114"/>
    </row>
    <row r="40" spans="1:18" ht="15" customHeight="1" x14ac:dyDescent="0.3">
      <c r="A40" s="1"/>
      <c r="B40" s="185"/>
      <c r="C40" s="750"/>
      <c r="D40" s="845"/>
      <c r="E40" s="845"/>
      <c r="F40" s="46" t="s">
        <v>531</v>
      </c>
      <c r="G40" s="46"/>
      <c r="H40" s="46"/>
      <c r="I40" s="46"/>
      <c r="J40" s="849">
        <v>767</v>
      </c>
      <c r="K40" s="857">
        <v>4477</v>
      </c>
      <c r="L40" s="860">
        <v>0</v>
      </c>
      <c r="M40" s="606"/>
      <c r="N40" s="164"/>
      <c r="O40" s="114"/>
      <c r="P40" s="114"/>
      <c r="Q40" s="114"/>
      <c r="R40" s="114"/>
    </row>
    <row r="41" spans="1:18" ht="15" customHeight="1" x14ac:dyDescent="0.3">
      <c r="A41" s="1"/>
      <c r="B41" s="185"/>
      <c r="C41" s="750"/>
      <c r="D41" s="845"/>
      <c r="E41" s="845"/>
      <c r="F41" s="46" t="s">
        <v>532</v>
      </c>
      <c r="G41" s="46"/>
      <c r="H41" s="46"/>
      <c r="I41" s="46"/>
      <c r="J41" s="849">
        <v>667</v>
      </c>
      <c r="K41" s="869">
        <v>-9</v>
      </c>
      <c r="L41" s="870">
        <v>0</v>
      </c>
      <c r="M41" s="606"/>
      <c r="N41" s="164"/>
      <c r="O41" s="114"/>
      <c r="P41" s="114"/>
      <c r="Q41" s="114"/>
      <c r="R41" s="114"/>
    </row>
    <row r="42" spans="1:18" ht="15" customHeight="1" x14ac:dyDescent="0.3">
      <c r="A42" s="1"/>
      <c r="B42" s="185"/>
      <c r="C42" s="750"/>
      <c r="D42" s="1135">
        <v>12.3</v>
      </c>
      <c r="E42" s="1136"/>
      <c r="F42" s="46" t="s">
        <v>533</v>
      </c>
      <c r="G42" s="46"/>
      <c r="H42" s="46"/>
      <c r="I42" s="46"/>
      <c r="J42" s="849" t="s">
        <v>534</v>
      </c>
      <c r="K42" s="869">
        <f>K43+K44</f>
        <v>-34606</v>
      </c>
      <c r="L42" s="860">
        <f>L43-L44</f>
        <v>0</v>
      </c>
      <c r="M42" s="606"/>
      <c r="N42" s="164"/>
      <c r="O42" s="114"/>
      <c r="P42" s="114"/>
      <c r="Q42" s="114"/>
      <c r="R42" s="114"/>
    </row>
    <row r="43" spans="1:18" ht="15" customHeight="1" x14ac:dyDescent="0.3">
      <c r="A43" s="1"/>
      <c r="B43" s="185"/>
      <c r="C43" s="750"/>
      <c r="D43" s="845"/>
      <c r="E43" s="845"/>
      <c r="F43" s="46" t="s">
        <v>535</v>
      </c>
      <c r="G43" s="46"/>
      <c r="H43" s="46"/>
      <c r="I43" s="46"/>
      <c r="J43" s="849">
        <v>769</v>
      </c>
      <c r="K43" s="859">
        <v>43427</v>
      </c>
      <c r="L43" s="860">
        <v>0</v>
      </c>
      <c r="M43" s="606"/>
      <c r="N43" s="164"/>
      <c r="O43" s="114"/>
      <c r="P43" s="114"/>
      <c r="Q43" s="114"/>
      <c r="R43" s="114"/>
    </row>
    <row r="44" spans="1:18" ht="15" customHeight="1" x14ac:dyDescent="0.3">
      <c r="A44" s="1"/>
      <c r="B44" s="185"/>
      <c r="C44" s="750"/>
      <c r="D44" s="845"/>
      <c r="E44" s="845"/>
      <c r="F44" s="46" t="s">
        <v>536</v>
      </c>
      <c r="G44" s="46"/>
      <c r="H44" s="46"/>
      <c r="I44" s="46"/>
      <c r="J44" s="849">
        <v>669</v>
      </c>
      <c r="K44" s="869">
        <v>-78033</v>
      </c>
      <c r="L44" s="870">
        <v>0</v>
      </c>
      <c r="M44" s="606"/>
      <c r="N44" s="164"/>
      <c r="O44" s="114"/>
      <c r="P44" s="114"/>
      <c r="Q44" s="114"/>
      <c r="R44" s="114"/>
    </row>
    <row r="45" spans="1:18" ht="15" customHeight="1" x14ac:dyDescent="0.3">
      <c r="A45" s="1"/>
      <c r="B45" s="185"/>
      <c r="C45" s="750"/>
      <c r="D45" s="1135">
        <v>12.4</v>
      </c>
      <c r="E45" s="1136"/>
      <c r="F45" s="46" t="s">
        <v>537</v>
      </c>
      <c r="G45" s="46"/>
      <c r="H45" s="46"/>
      <c r="I45" s="46"/>
      <c r="J45" s="849" t="s">
        <v>538</v>
      </c>
      <c r="K45" s="859">
        <f>K46+K47</f>
        <v>0</v>
      </c>
      <c r="L45" s="860">
        <f>L46-L47</f>
        <v>0</v>
      </c>
      <c r="M45" s="606"/>
      <c r="N45" s="164"/>
      <c r="O45" s="114"/>
      <c r="P45" s="114"/>
      <c r="Q45" s="114"/>
      <c r="R45" s="114"/>
    </row>
    <row r="46" spans="1:18" ht="15" customHeight="1" x14ac:dyDescent="0.3">
      <c r="A46" s="1"/>
      <c r="B46" s="185"/>
      <c r="C46" s="750"/>
      <c r="D46" s="845"/>
      <c r="E46" s="845"/>
      <c r="F46" s="46" t="s">
        <v>539</v>
      </c>
      <c r="G46" s="46"/>
      <c r="H46" s="46"/>
      <c r="I46" s="46"/>
      <c r="J46" s="849">
        <v>768</v>
      </c>
      <c r="K46" s="859">
        <v>0</v>
      </c>
      <c r="L46" s="860">
        <v>0</v>
      </c>
      <c r="M46" s="606"/>
      <c r="N46" s="164"/>
      <c r="O46" s="114"/>
      <c r="P46" s="114"/>
      <c r="Q46" s="114"/>
      <c r="R46" s="114"/>
    </row>
    <row r="47" spans="1:18" ht="15" customHeight="1" x14ac:dyDescent="0.3">
      <c r="A47" s="1"/>
      <c r="B47" s="185"/>
      <c r="C47" s="752"/>
      <c r="D47" s="846"/>
      <c r="E47" s="846"/>
      <c r="F47" s="685" t="s">
        <v>57</v>
      </c>
      <c r="G47" s="685"/>
      <c r="H47" s="685"/>
      <c r="I47" s="685"/>
      <c r="J47" s="854">
        <v>668</v>
      </c>
      <c r="K47" s="869">
        <v>0</v>
      </c>
      <c r="L47" s="870">
        <v>0</v>
      </c>
      <c r="M47" s="606"/>
      <c r="N47" s="164"/>
      <c r="O47" s="114"/>
      <c r="P47" s="114"/>
      <c r="Q47" s="114"/>
      <c r="R47" s="114"/>
    </row>
    <row r="48" spans="1:18" ht="3" customHeight="1" x14ac:dyDescent="0.3">
      <c r="A48" s="1"/>
      <c r="B48" s="185"/>
      <c r="C48" s="752"/>
      <c r="D48" s="753"/>
      <c r="E48" s="753"/>
      <c r="F48" s="685"/>
      <c r="G48" s="685"/>
      <c r="H48" s="685"/>
      <c r="I48" s="685"/>
      <c r="J48" s="854"/>
      <c r="K48" s="871"/>
      <c r="L48" s="872"/>
      <c r="M48" s="606"/>
      <c r="N48" s="164"/>
      <c r="O48" s="114"/>
      <c r="P48" s="114"/>
      <c r="Q48" s="114"/>
      <c r="R48" s="114"/>
    </row>
    <row r="49" spans="1:18" ht="20.100000000000001" customHeight="1" x14ac:dyDescent="0.3">
      <c r="A49" s="1"/>
      <c r="B49" s="185"/>
      <c r="C49" s="421">
        <v>13</v>
      </c>
      <c r="D49" s="510" t="s">
        <v>682</v>
      </c>
      <c r="E49" s="510"/>
      <c r="F49" s="510"/>
      <c r="G49" s="510"/>
      <c r="H49" s="510"/>
      <c r="I49" s="510"/>
      <c r="J49" s="887"/>
      <c r="K49" s="873">
        <f>K39+K42+K45</f>
        <v>-30138</v>
      </c>
      <c r="L49" s="874">
        <f>L39+L42+L45</f>
        <v>0</v>
      </c>
      <c r="M49" s="606"/>
      <c r="N49" s="164"/>
      <c r="O49" s="114"/>
      <c r="P49" s="114"/>
      <c r="Q49" s="114"/>
      <c r="R49" s="114"/>
    </row>
    <row r="50" spans="1:18" ht="15" customHeight="1" x14ac:dyDescent="0.3">
      <c r="A50" s="1"/>
      <c r="B50" s="185"/>
      <c r="C50" s="741">
        <v>14</v>
      </c>
      <c r="D50" s="754" t="s">
        <v>683</v>
      </c>
      <c r="E50" s="754"/>
      <c r="F50" s="754"/>
      <c r="G50" s="754"/>
      <c r="H50" s="755"/>
      <c r="I50" s="691"/>
      <c r="J50" s="885"/>
      <c r="K50" s="880">
        <f>K27+K49</f>
        <v>0</v>
      </c>
      <c r="L50" s="875">
        <f>L27+L49</f>
        <v>0</v>
      </c>
      <c r="M50" s="606"/>
      <c r="N50" s="164"/>
      <c r="O50" s="114"/>
      <c r="P50" s="114"/>
      <c r="Q50" s="114"/>
      <c r="R50" s="114"/>
    </row>
    <row r="51" spans="1:18" ht="15" customHeight="1" x14ac:dyDescent="0.3">
      <c r="A51" s="1"/>
      <c r="B51" s="185"/>
      <c r="C51" s="422">
        <v>15</v>
      </c>
      <c r="D51" s="46" t="s">
        <v>684</v>
      </c>
      <c r="E51" s="46"/>
      <c r="F51" s="46"/>
      <c r="G51" s="46"/>
      <c r="H51" s="645"/>
      <c r="I51" s="238"/>
      <c r="J51" s="849">
        <v>69</v>
      </c>
      <c r="K51" s="402">
        <v>0</v>
      </c>
      <c r="L51" s="876">
        <v>0</v>
      </c>
      <c r="M51" s="606"/>
      <c r="N51" s="164"/>
      <c r="O51" s="114"/>
      <c r="P51" s="114"/>
      <c r="Q51" s="114"/>
      <c r="R51" s="114"/>
    </row>
    <row r="52" spans="1:18" ht="15" customHeight="1" x14ac:dyDescent="0.3">
      <c r="A52" s="1"/>
      <c r="B52" s="185"/>
      <c r="C52" s="422">
        <v>16</v>
      </c>
      <c r="D52" s="169" t="s">
        <v>685</v>
      </c>
      <c r="E52" s="169"/>
      <c r="F52" s="169"/>
      <c r="G52" s="169"/>
      <c r="H52" s="756"/>
      <c r="I52" s="756"/>
      <c r="J52" s="890"/>
      <c r="K52" s="402">
        <f>K50-K51</f>
        <v>0</v>
      </c>
      <c r="L52" s="876">
        <f>L50-L51</f>
        <v>0</v>
      </c>
      <c r="M52" s="606"/>
      <c r="N52" s="164"/>
      <c r="O52" s="114"/>
      <c r="P52" s="114"/>
      <c r="Q52" s="114"/>
      <c r="R52" s="114"/>
    </row>
    <row r="53" spans="1:18" ht="15" customHeight="1" x14ac:dyDescent="0.3">
      <c r="A53" s="1"/>
      <c r="B53" s="185"/>
      <c r="C53" s="423">
        <v>17</v>
      </c>
      <c r="D53" s="44" t="s">
        <v>673</v>
      </c>
      <c r="E53" s="44"/>
      <c r="F53" s="44"/>
      <c r="G53" s="44"/>
      <c r="H53" s="630"/>
      <c r="I53" s="630"/>
      <c r="J53" s="886"/>
      <c r="K53" s="877"/>
      <c r="L53" s="878"/>
      <c r="M53" s="606"/>
      <c r="N53" s="164"/>
      <c r="O53" s="114"/>
      <c r="P53" s="114"/>
      <c r="Q53" s="114"/>
      <c r="R53" s="114"/>
    </row>
    <row r="54" spans="1:18" ht="5.0999999999999996" customHeight="1" x14ac:dyDescent="0.25">
      <c r="A54" s="1"/>
      <c r="B54" s="185"/>
      <c r="C54" s="95"/>
      <c r="D54" s="95"/>
      <c r="E54" s="95"/>
      <c r="F54" s="95"/>
      <c r="G54" s="95"/>
      <c r="H54" s="95"/>
      <c r="I54" s="95"/>
      <c r="J54" s="444"/>
      <c r="K54" s="95"/>
      <c r="L54" s="95"/>
      <c r="M54" s="186"/>
      <c r="N54" s="1"/>
      <c r="O54" s="114"/>
      <c r="P54" s="114"/>
      <c r="Q54" s="114"/>
      <c r="R54" s="114"/>
    </row>
    <row r="55" spans="1:18" ht="5.0999999999999996" customHeight="1" x14ac:dyDescent="0.25">
      <c r="A55" s="1"/>
      <c r="B55" s="179"/>
      <c r="C55" s="96"/>
      <c r="D55" s="96"/>
      <c r="E55" s="96"/>
      <c r="F55" s="96"/>
      <c r="G55" s="96"/>
      <c r="H55" s="96"/>
      <c r="I55" s="96"/>
      <c r="J55" s="328"/>
      <c r="K55" s="96"/>
      <c r="L55" s="96"/>
      <c r="M55" s="184"/>
      <c r="N55" s="1"/>
      <c r="O55" s="114"/>
      <c r="P55" s="114"/>
      <c r="Q55" s="114"/>
      <c r="R55" s="114"/>
    </row>
    <row r="56" spans="1:18" ht="12.95" customHeight="1" x14ac:dyDescent="0.25">
      <c r="A56" s="1"/>
      <c r="B56" s="185"/>
      <c r="C56" s="170"/>
      <c r="D56" s="170"/>
      <c r="E56" s="31"/>
      <c r="F56" s="31"/>
      <c r="G56" s="31" t="s">
        <v>117</v>
      </c>
      <c r="H56" s="31"/>
      <c r="I56" s="31"/>
      <c r="J56" s="31"/>
      <c r="K56" s="31" t="s">
        <v>118</v>
      </c>
      <c r="L56" s="170"/>
      <c r="M56" s="255"/>
      <c r="N56" s="757"/>
      <c r="O56" s="114"/>
      <c r="P56" s="114"/>
      <c r="Q56" s="114"/>
      <c r="R56" s="758"/>
    </row>
    <row r="57" spans="1:18" ht="3" customHeight="1" x14ac:dyDescent="0.25">
      <c r="A57" s="1"/>
      <c r="B57" s="185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707"/>
      <c r="N57" s="129"/>
      <c r="O57" s="114"/>
      <c r="P57" s="114"/>
      <c r="Q57" s="114"/>
      <c r="R57" s="758"/>
    </row>
    <row r="58" spans="1:18" ht="12.95" customHeight="1" x14ac:dyDescent="0.25">
      <c r="A58" s="1"/>
      <c r="B58" s="185"/>
      <c r="C58" s="170"/>
      <c r="D58" s="170"/>
      <c r="E58" s="31"/>
      <c r="F58" s="31"/>
      <c r="G58" s="31" t="s">
        <v>16</v>
      </c>
      <c r="H58" s="31"/>
      <c r="I58" s="31"/>
      <c r="J58" s="31"/>
      <c r="K58" s="31" t="s">
        <v>119</v>
      </c>
      <c r="L58" s="170"/>
      <c r="M58" s="707"/>
      <c r="N58" s="129"/>
      <c r="O58" s="114"/>
      <c r="P58" s="114"/>
      <c r="Q58" s="114"/>
      <c r="R58" s="758"/>
    </row>
    <row r="59" spans="1:18" ht="12.75" customHeight="1" x14ac:dyDescent="0.25">
      <c r="A59" s="1"/>
      <c r="B59" s="185"/>
      <c r="C59" s="170"/>
      <c r="D59" s="170"/>
      <c r="E59" s="31"/>
      <c r="F59" s="31"/>
      <c r="G59" s="31"/>
      <c r="H59" s="31"/>
      <c r="I59" s="31"/>
      <c r="J59" s="31"/>
      <c r="K59" s="31"/>
      <c r="L59" s="170"/>
      <c r="M59" s="707"/>
      <c r="N59" s="129"/>
      <c r="O59" s="114"/>
      <c r="P59" s="114"/>
      <c r="Q59" s="114"/>
      <c r="R59" s="758"/>
    </row>
    <row r="60" spans="1:18" ht="12.75" customHeight="1" x14ac:dyDescent="0.25">
      <c r="A60" s="1"/>
      <c r="B60" s="185"/>
      <c r="C60" s="170"/>
      <c r="D60" s="170"/>
      <c r="E60" s="31"/>
      <c r="F60" s="31"/>
      <c r="G60" s="31"/>
      <c r="H60" s="31"/>
      <c r="I60" s="31"/>
      <c r="J60" s="31"/>
      <c r="K60" s="31"/>
      <c r="L60" s="170"/>
      <c r="M60" s="707"/>
      <c r="N60" s="129"/>
      <c r="O60" s="114"/>
      <c r="P60" s="114"/>
      <c r="Q60" s="114"/>
      <c r="R60" s="758"/>
    </row>
    <row r="61" spans="1:18" ht="12.75" customHeight="1" x14ac:dyDescent="0.25">
      <c r="A61" s="1"/>
      <c r="B61" s="185"/>
      <c r="C61" s="170"/>
      <c r="D61" s="170"/>
      <c r="E61" s="31"/>
      <c r="F61" s="31"/>
      <c r="G61" s="31"/>
      <c r="H61" s="31"/>
      <c r="I61" s="31"/>
      <c r="J61" s="31"/>
      <c r="K61" s="31"/>
      <c r="L61" s="170"/>
      <c r="M61" s="707"/>
      <c r="N61" s="129"/>
      <c r="O61" s="114"/>
      <c r="P61" s="114"/>
      <c r="Q61" s="114"/>
      <c r="R61" s="758"/>
    </row>
    <row r="62" spans="1:18" ht="12.75" customHeight="1" x14ac:dyDescent="0.25">
      <c r="A62" s="1"/>
      <c r="B62" s="185"/>
      <c r="C62" s="170"/>
      <c r="D62" s="170"/>
      <c r="E62" s="31"/>
      <c r="F62" s="31"/>
      <c r="G62" s="31"/>
      <c r="H62" s="31"/>
      <c r="I62" s="31"/>
      <c r="J62" s="31"/>
      <c r="K62" s="31"/>
      <c r="L62" s="170"/>
      <c r="M62" s="707"/>
      <c r="N62" s="129"/>
      <c r="O62" s="114"/>
      <c r="P62" s="114"/>
      <c r="Q62" s="114"/>
      <c r="R62" s="758"/>
    </row>
    <row r="63" spans="1:18" ht="12.75" customHeight="1" x14ac:dyDescent="0.25">
      <c r="A63" s="1"/>
      <c r="B63" s="185"/>
      <c r="C63" s="170"/>
      <c r="D63" s="170"/>
      <c r="E63" s="31"/>
      <c r="F63" s="31"/>
      <c r="G63" s="31"/>
      <c r="H63" s="31"/>
      <c r="I63" s="31"/>
      <c r="J63" s="31"/>
      <c r="K63" s="31"/>
      <c r="L63" s="170"/>
      <c r="M63" s="707"/>
      <c r="N63" s="129"/>
      <c r="O63" s="114"/>
      <c r="P63" s="114"/>
      <c r="Q63" s="114"/>
      <c r="R63" s="758"/>
    </row>
    <row r="64" spans="1:18" ht="5.0999999999999996" customHeight="1" x14ac:dyDescent="0.25">
      <c r="A64" s="1"/>
      <c r="B64" s="187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188"/>
      <c r="N64" s="1"/>
      <c r="O64" s="171"/>
      <c r="P64" s="171"/>
      <c r="Q64" s="171"/>
      <c r="R64" s="171"/>
    </row>
    <row r="65" spans="1:18" ht="5.0999999999999996" customHeight="1" x14ac:dyDescent="0.25">
      <c r="A65" s="1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1"/>
      <c r="O65" s="171"/>
      <c r="P65" s="171"/>
      <c r="Q65" s="171"/>
      <c r="R65" s="171"/>
    </row>
  </sheetData>
  <mergeCells count="8">
    <mergeCell ref="D45:E45"/>
    <mergeCell ref="C7:L7"/>
    <mergeCell ref="C9:L9"/>
    <mergeCell ref="D35:E35"/>
    <mergeCell ref="D39:E39"/>
    <mergeCell ref="D42:E42"/>
    <mergeCell ref="D37:E37"/>
    <mergeCell ref="D12:I13"/>
  </mergeCells>
  <pageMargins left="0.25" right="0" top="0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showGridLines="0" topLeftCell="A40" workbookViewId="0">
      <selection activeCell="P13" sqref="P13"/>
    </sheetView>
  </sheetViews>
  <sheetFormatPr defaultRowHeight="12.75" x14ac:dyDescent="0.2"/>
  <cols>
    <col min="1" max="2" width="1" customWidth="1"/>
    <col min="3" max="3" width="4.83203125" customWidth="1"/>
    <col min="4" max="4" width="1" customWidth="1"/>
    <col min="5" max="5" width="13.83203125" customWidth="1"/>
    <col min="6" max="6" width="20.83203125" customWidth="1"/>
    <col min="7" max="7" width="10.83203125" customWidth="1"/>
    <col min="8" max="8" width="18.83203125" customWidth="1"/>
    <col min="9" max="10" width="16.83203125" customWidth="1"/>
    <col min="11" max="12" width="1.5" customWidth="1"/>
    <col min="14" max="14" width="11.5" bestFit="1" customWidth="1"/>
    <col min="15" max="15" width="15.83203125" customWidth="1"/>
    <col min="16" max="16" width="12" customWidth="1"/>
    <col min="17" max="17" width="9.83203125" bestFit="1" customWidth="1"/>
    <col min="18" max="18" width="14.1640625" customWidth="1"/>
  </cols>
  <sheetData>
    <row r="1" spans="1:15" ht="3" customHeight="1" x14ac:dyDescent="0.2">
      <c r="B1" s="827"/>
      <c r="C1" s="828"/>
      <c r="D1" s="828"/>
      <c r="E1" s="828"/>
      <c r="F1" s="828"/>
      <c r="G1" s="828"/>
      <c r="H1" s="828"/>
      <c r="I1" s="828"/>
      <c r="J1" s="828"/>
      <c r="K1" s="829"/>
      <c r="L1" s="71"/>
    </row>
    <row r="2" spans="1:15" ht="17.100000000000001" customHeight="1" x14ac:dyDescent="0.3">
      <c r="A2" s="1"/>
      <c r="B2" s="185"/>
      <c r="C2" s="457" t="s">
        <v>421</v>
      </c>
      <c r="D2" s="6"/>
      <c r="E2" s="6"/>
      <c r="F2" s="6"/>
      <c r="G2" s="6"/>
      <c r="H2" s="6"/>
      <c r="I2" s="6"/>
      <c r="J2" s="6"/>
      <c r="K2" s="186"/>
      <c r="L2" s="6"/>
    </row>
    <row r="3" spans="1:15" ht="14.1" customHeight="1" x14ac:dyDescent="0.3">
      <c r="A3" s="1"/>
      <c r="B3" s="185"/>
      <c r="C3" s="160" t="s">
        <v>422</v>
      </c>
      <c r="D3" s="6"/>
      <c r="E3" s="6"/>
      <c r="F3" s="6"/>
      <c r="G3" s="6"/>
      <c r="H3" s="6"/>
      <c r="I3" s="6"/>
      <c r="J3" s="6"/>
      <c r="K3" s="186"/>
      <c r="L3" s="6"/>
    </row>
    <row r="4" spans="1:15" ht="14.1" customHeight="1" x14ac:dyDescent="0.3">
      <c r="A4" s="1"/>
      <c r="B4" s="185"/>
      <c r="C4" s="160" t="s">
        <v>423</v>
      </c>
      <c r="D4" s="6"/>
      <c r="E4" s="6"/>
      <c r="F4" s="6"/>
      <c r="G4" s="6"/>
      <c r="H4" s="6"/>
      <c r="I4" s="6"/>
      <c r="J4" s="6"/>
      <c r="K4" s="186"/>
      <c r="L4" s="6"/>
    </row>
    <row r="5" spans="1:15" ht="3" customHeight="1" x14ac:dyDescent="0.3">
      <c r="A5" s="1"/>
      <c r="B5" s="185"/>
      <c r="C5" s="457"/>
      <c r="D5" s="6"/>
      <c r="E5" s="6"/>
      <c r="F5" s="6"/>
      <c r="G5" s="6"/>
      <c r="H5" s="6"/>
      <c r="I5" s="6"/>
      <c r="J5" s="6"/>
      <c r="K5" s="186"/>
      <c r="L5" s="6"/>
    </row>
    <row r="6" spans="1:15" ht="20.100000000000001" customHeight="1" x14ac:dyDescent="0.3">
      <c r="A6" s="1"/>
      <c r="B6" s="185"/>
      <c r="C6" s="1147" t="s">
        <v>567</v>
      </c>
      <c r="D6" s="1147"/>
      <c r="E6" s="1147"/>
      <c r="F6" s="1147"/>
      <c r="G6" s="1147"/>
      <c r="H6" s="1147"/>
      <c r="I6" s="1147"/>
      <c r="J6" s="1147"/>
      <c r="K6" s="186"/>
      <c r="L6" s="6"/>
    </row>
    <row r="7" spans="1:15" ht="3" customHeight="1" x14ac:dyDescent="0.3">
      <c r="A7" s="1"/>
      <c r="B7" s="185"/>
      <c r="C7" s="160"/>
      <c r="D7" s="6"/>
      <c r="E7" s="6"/>
      <c r="F7" s="6"/>
      <c r="G7" s="6"/>
      <c r="H7" s="6"/>
      <c r="I7" s="6"/>
      <c r="J7" s="6"/>
      <c r="K7" s="186"/>
      <c r="L7" s="6"/>
    </row>
    <row r="8" spans="1:15" ht="3" customHeight="1" x14ac:dyDescent="0.3">
      <c r="A8" s="1"/>
      <c r="B8" s="185"/>
      <c r="C8" s="350"/>
      <c r="D8" s="66"/>
      <c r="E8" s="66"/>
      <c r="F8" s="66"/>
      <c r="G8" s="66"/>
      <c r="H8" s="66"/>
      <c r="I8" s="438"/>
      <c r="J8" s="815"/>
      <c r="K8" s="830"/>
      <c r="L8" s="158"/>
    </row>
    <row r="9" spans="1:15" ht="15" customHeight="1" x14ac:dyDescent="0.3">
      <c r="A9" s="1"/>
      <c r="B9" s="185"/>
      <c r="C9" s="727"/>
      <c r="D9" s="1148" t="s">
        <v>621</v>
      </c>
      <c r="E9" s="1148"/>
      <c r="F9" s="1148"/>
      <c r="G9" s="1148"/>
      <c r="H9" s="1148"/>
      <c r="I9" s="728" t="s">
        <v>109</v>
      </c>
      <c r="J9" s="729" t="s">
        <v>109</v>
      </c>
      <c r="K9" s="830"/>
      <c r="L9" s="158"/>
    </row>
    <row r="10" spans="1:15" ht="15" customHeight="1" x14ac:dyDescent="0.3">
      <c r="A10" s="1"/>
      <c r="B10" s="185"/>
      <c r="C10" s="463"/>
      <c r="D10" s="1148"/>
      <c r="E10" s="1148"/>
      <c r="F10" s="1148"/>
      <c r="G10" s="1148"/>
      <c r="H10" s="1148"/>
      <c r="I10" s="728" t="s">
        <v>568</v>
      </c>
      <c r="J10" s="729" t="s">
        <v>569</v>
      </c>
      <c r="K10" s="830"/>
      <c r="L10" s="158"/>
    </row>
    <row r="11" spans="1:15" ht="3" customHeight="1" x14ac:dyDescent="0.3">
      <c r="A11" s="1"/>
      <c r="B11" s="185"/>
      <c r="C11" s="397"/>
      <c r="D11" s="57"/>
      <c r="E11" s="57"/>
      <c r="F11" s="57"/>
      <c r="G11" s="57"/>
      <c r="H11" s="57"/>
      <c r="I11" s="358"/>
      <c r="J11" s="451"/>
      <c r="K11" s="186"/>
      <c r="L11" s="6"/>
    </row>
    <row r="12" spans="1:15" ht="17.100000000000001" customHeight="1" x14ac:dyDescent="0.3">
      <c r="A12" s="1"/>
      <c r="B12" s="185"/>
      <c r="C12" s="805"/>
      <c r="D12" s="671"/>
      <c r="E12" s="45" t="s">
        <v>570</v>
      </c>
      <c r="F12" s="697"/>
      <c r="G12" s="697"/>
      <c r="H12" s="671"/>
      <c r="I12" s="816">
        <v>0</v>
      </c>
      <c r="J12" s="817"/>
      <c r="K12" s="606"/>
      <c r="L12" s="607"/>
    </row>
    <row r="13" spans="1:15" ht="17.100000000000001" customHeight="1" x14ac:dyDescent="0.3">
      <c r="A13" s="1"/>
      <c r="B13" s="185"/>
      <c r="C13" s="806">
        <v>1</v>
      </c>
      <c r="D13" s="174"/>
      <c r="E13" s="504" t="s">
        <v>571</v>
      </c>
      <c r="F13" s="775"/>
      <c r="G13" s="775"/>
      <c r="H13" s="174"/>
      <c r="I13" s="739">
        <v>0</v>
      </c>
      <c r="J13" s="740">
        <v>0</v>
      </c>
      <c r="K13" s="606"/>
      <c r="L13" s="607"/>
      <c r="O13">
        <f>419920-'Inf. K Punes'!D2</f>
        <v>419920</v>
      </c>
    </row>
    <row r="14" spans="1:15" ht="17.100000000000001" customHeight="1" x14ac:dyDescent="0.3">
      <c r="A14" s="1"/>
      <c r="B14" s="185"/>
      <c r="C14" s="807">
        <v>2</v>
      </c>
      <c r="D14" s="512"/>
      <c r="E14" s="587" t="s">
        <v>572</v>
      </c>
      <c r="F14" s="759"/>
      <c r="G14" s="759"/>
      <c r="H14" s="776"/>
      <c r="I14" s="730">
        <v>0</v>
      </c>
      <c r="J14" s="731">
        <v>0</v>
      </c>
      <c r="K14" s="606"/>
      <c r="L14" s="607"/>
    </row>
    <row r="15" spans="1:15" ht="17.100000000000001" customHeight="1" x14ac:dyDescent="0.3">
      <c r="A15" s="1"/>
      <c r="B15" s="185"/>
      <c r="C15" s="807">
        <v>3</v>
      </c>
      <c r="D15" s="512"/>
      <c r="E15" s="587" t="s">
        <v>573</v>
      </c>
      <c r="F15" s="759"/>
      <c r="G15" s="759"/>
      <c r="H15" s="776"/>
      <c r="I15" s="730">
        <v>0</v>
      </c>
      <c r="J15" s="731">
        <v>0</v>
      </c>
      <c r="K15" s="606"/>
      <c r="L15" s="607"/>
    </row>
    <row r="16" spans="1:15" ht="17.100000000000001" customHeight="1" x14ac:dyDescent="0.3">
      <c r="A16" s="1"/>
      <c r="B16" s="185"/>
      <c r="C16" s="807">
        <v>4</v>
      </c>
      <c r="D16" s="512"/>
      <c r="E16" s="587" t="s">
        <v>574</v>
      </c>
      <c r="F16" s="759"/>
      <c r="G16" s="759"/>
      <c r="H16" s="437"/>
      <c r="I16" s="730">
        <v>0</v>
      </c>
      <c r="J16" s="731">
        <v>0</v>
      </c>
      <c r="K16" s="606"/>
      <c r="L16" s="607"/>
    </row>
    <row r="17" spans="1:12" ht="17.100000000000001" customHeight="1" x14ac:dyDescent="0.3">
      <c r="A17" s="1"/>
      <c r="B17" s="185"/>
      <c r="C17" s="808">
        <v>5</v>
      </c>
      <c r="D17" s="512"/>
      <c r="E17" s="587" t="s">
        <v>575</v>
      </c>
      <c r="F17" s="759"/>
      <c r="G17" s="759"/>
      <c r="H17" s="437"/>
      <c r="I17" s="730">
        <v>0</v>
      </c>
      <c r="J17" s="731">
        <v>0</v>
      </c>
      <c r="K17" s="606"/>
      <c r="L17" s="607"/>
    </row>
    <row r="18" spans="1:12" ht="3" customHeight="1" x14ac:dyDescent="0.3">
      <c r="A18" s="1"/>
      <c r="B18" s="185"/>
      <c r="C18" s="809"/>
      <c r="D18" s="544"/>
      <c r="E18" s="513"/>
      <c r="F18" s="777"/>
      <c r="G18" s="777"/>
      <c r="H18" s="778"/>
      <c r="I18" s="818"/>
      <c r="J18" s="819"/>
      <c r="K18" s="606"/>
      <c r="L18" s="607"/>
    </row>
    <row r="19" spans="1:12" ht="17.100000000000001" customHeight="1" x14ac:dyDescent="0.3">
      <c r="A19" s="1"/>
      <c r="B19" s="185"/>
      <c r="C19" s="805" t="s">
        <v>10</v>
      </c>
      <c r="D19" s="565"/>
      <c r="E19" s="494" t="s">
        <v>576</v>
      </c>
      <c r="F19" s="779"/>
      <c r="G19" s="779"/>
      <c r="H19" s="501"/>
      <c r="I19" s="736">
        <f>I13+I14+I15+I16+I17</f>
        <v>0</v>
      </c>
      <c r="J19" s="737">
        <f>J13+J14+J15+J16+J17</f>
        <v>0</v>
      </c>
      <c r="K19" s="606"/>
      <c r="L19" s="607"/>
    </row>
    <row r="20" spans="1:12" ht="17.100000000000001" customHeight="1" x14ac:dyDescent="0.3">
      <c r="A20" s="1"/>
      <c r="B20" s="185"/>
      <c r="C20" s="810"/>
      <c r="D20" s="565"/>
      <c r="E20" s="45" t="s">
        <v>577</v>
      </c>
      <c r="F20" s="697"/>
      <c r="G20" s="697"/>
      <c r="H20" s="611"/>
      <c r="I20" s="820"/>
      <c r="J20" s="817"/>
      <c r="K20" s="606"/>
      <c r="L20" s="607"/>
    </row>
    <row r="21" spans="1:12" ht="17.100000000000001" customHeight="1" x14ac:dyDescent="0.3">
      <c r="A21" s="1"/>
      <c r="B21" s="185"/>
      <c r="C21" s="811">
        <v>1</v>
      </c>
      <c r="D21" s="503"/>
      <c r="E21" s="623" t="s">
        <v>578</v>
      </c>
      <c r="F21" s="641"/>
      <c r="G21" s="641"/>
      <c r="H21" s="780"/>
      <c r="I21" s="739">
        <v>0</v>
      </c>
      <c r="J21" s="740">
        <v>0</v>
      </c>
      <c r="K21" s="606"/>
      <c r="L21" s="607"/>
    </row>
    <row r="22" spans="1:12" ht="17.100000000000001" customHeight="1" x14ac:dyDescent="0.3">
      <c r="A22" s="1"/>
      <c r="B22" s="185"/>
      <c r="C22" s="808">
        <v>2</v>
      </c>
      <c r="D22" s="512"/>
      <c r="E22" s="531" t="s">
        <v>579</v>
      </c>
      <c r="F22" s="532"/>
      <c r="G22" s="532"/>
      <c r="H22" s="533"/>
      <c r="I22" s="730">
        <v>0</v>
      </c>
      <c r="J22" s="731">
        <v>0</v>
      </c>
      <c r="K22" s="606"/>
      <c r="L22" s="607"/>
    </row>
    <row r="23" spans="1:12" ht="17.100000000000001" customHeight="1" x14ac:dyDescent="0.3">
      <c r="A23" s="1"/>
      <c r="B23" s="185"/>
      <c r="C23" s="808">
        <v>3</v>
      </c>
      <c r="D23" s="512"/>
      <c r="E23" s="531" t="s">
        <v>580</v>
      </c>
      <c r="F23" s="532"/>
      <c r="G23" s="532"/>
      <c r="H23" s="533"/>
      <c r="I23" s="730">
        <v>0</v>
      </c>
      <c r="J23" s="731">
        <v>0</v>
      </c>
      <c r="K23" s="606"/>
      <c r="L23" s="607"/>
    </row>
    <row r="24" spans="1:12" ht="17.100000000000001" customHeight="1" x14ac:dyDescent="0.3">
      <c r="A24" s="1"/>
      <c r="B24" s="185"/>
      <c r="C24" s="808">
        <v>4</v>
      </c>
      <c r="D24" s="512"/>
      <c r="E24" s="531" t="s">
        <v>581</v>
      </c>
      <c r="F24" s="532"/>
      <c r="G24" s="532"/>
      <c r="H24" s="533"/>
      <c r="I24" s="730">
        <v>0</v>
      </c>
      <c r="J24" s="731">
        <v>0</v>
      </c>
      <c r="K24" s="606"/>
      <c r="L24" s="607"/>
    </row>
    <row r="25" spans="1:12" ht="17.100000000000001" customHeight="1" x14ac:dyDescent="0.3">
      <c r="A25" s="1"/>
      <c r="B25" s="185"/>
      <c r="C25" s="808">
        <v>5</v>
      </c>
      <c r="D25" s="512"/>
      <c r="E25" s="531" t="s">
        <v>582</v>
      </c>
      <c r="F25" s="532"/>
      <c r="G25" s="532"/>
      <c r="H25" s="533"/>
      <c r="I25" s="730">
        <v>0</v>
      </c>
      <c r="J25" s="731">
        <v>0</v>
      </c>
      <c r="K25" s="606"/>
      <c r="L25" s="607"/>
    </row>
    <row r="26" spans="1:12" ht="3" customHeight="1" x14ac:dyDescent="0.3">
      <c r="A26" s="1"/>
      <c r="B26" s="185"/>
      <c r="C26" s="809"/>
      <c r="D26" s="544"/>
      <c r="E26" s="545"/>
      <c r="F26" s="609"/>
      <c r="G26" s="609"/>
      <c r="H26" s="781"/>
      <c r="I26" s="818"/>
      <c r="J26" s="819"/>
      <c r="K26" s="606"/>
      <c r="L26" s="607"/>
    </row>
    <row r="27" spans="1:12" ht="17.100000000000001" customHeight="1" x14ac:dyDescent="0.3">
      <c r="A27" s="1"/>
      <c r="B27" s="185"/>
      <c r="C27" s="805" t="s">
        <v>11</v>
      </c>
      <c r="D27" s="565"/>
      <c r="E27" s="510" t="s">
        <v>583</v>
      </c>
      <c r="F27" s="500"/>
      <c r="G27" s="500"/>
      <c r="H27" s="501"/>
      <c r="I27" s="736">
        <f>I21+I22+I23+I24+I25</f>
        <v>0</v>
      </c>
      <c r="J27" s="737">
        <f>J21+J22+J23+J24+J25</f>
        <v>0</v>
      </c>
      <c r="K27" s="606"/>
      <c r="L27" s="607"/>
    </row>
    <row r="28" spans="1:12" ht="17.100000000000001" customHeight="1" x14ac:dyDescent="0.3">
      <c r="A28" s="1"/>
      <c r="B28" s="185"/>
      <c r="C28" s="812"/>
      <c r="D28" s="782"/>
      <c r="E28" s="45" t="s">
        <v>584</v>
      </c>
      <c r="F28" s="697"/>
      <c r="G28" s="697"/>
      <c r="H28" s="664"/>
      <c r="I28" s="820"/>
      <c r="J28" s="817"/>
      <c r="K28" s="606"/>
      <c r="L28" s="607"/>
    </row>
    <row r="29" spans="1:12" ht="17.100000000000001" customHeight="1" x14ac:dyDescent="0.3">
      <c r="A29" s="1"/>
      <c r="B29" s="185"/>
      <c r="C29" s="808">
        <v>1</v>
      </c>
      <c r="D29" s="783"/>
      <c r="E29" s="43" t="s">
        <v>585</v>
      </c>
      <c r="F29" s="521"/>
      <c r="G29" s="521"/>
      <c r="H29" s="175"/>
      <c r="I29" s="739">
        <v>0</v>
      </c>
      <c r="J29" s="740">
        <v>0</v>
      </c>
      <c r="K29" s="606"/>
      <c r="L29" s="607"/>
    </row>
    <row r="30" spans="1:12" ht="17.100000000000001" customHeight="1" x14ac:dyDescent="0.3">
      <c r="A30" s="1"/>
      <c r="B30" s="185"/>
      <c r="C30" s="808">
        <v>2</v>
      </c>
      <c r="D30" s="751"/>
      <c r="E30" s="46" t="s">
        <v>586</v>
      </c>
      <c r="F30" s="645"/>
      <c r="G30" s="645"/>
      <c r="H30" s="176"/>
      <c r="I30" s="730">
        <v>0</v>
      </c>
      <c r="J30" s="731">
        <v>0</v>
      </c>
      <c r="K30" s="606"/>
      <c r="L30" s="607"/>
    </row>
    <row r="31" spans="1:12" ht="17.100000000000001" customHeight="1" x14ac:dyDescent="0.3">
      <c r="A31" s="1"/>
      <c r="B31" s="185"/>
      <c r="C31" s="808">
        <v>3</v>
      </c>
      <c r="D31" s="751"/>
      <c r="E31" s="46" t="s">
        <v>587</v>
      </c>
      <c r="F31" s="645"/>
      <c r="G31" s="645"/>
      <c r="H31" s="176"/>
      <c r="I31" s="730">
        <v>0</v>
      </c>
      <c r="J31" s="731">
        <v>0</v>
      </c>
      <c r="K31" s="606"/>
      <c r="L31" s="607"/>
    </row>
    <row r="32" spans="1:12" ht="17.100000000000001" customHeight="1" x14ac:dyDescent="0.3">
      <c r="A32" s="1"/>
      <c r="B32" s="185"/>
      <c r="C32" s="808">
        <v>4</v>
      </c>
      <c r="D32" s="751"/>
      <c r="E32" s="46" t="s">
        <v>588</v>
      </c>
      <c r="F32" s="645"/>
      <c r="G32" s="645"/>
      <c r="H32" s="176"/>
      <c r="I32" s="730">
        <v>0</v>
      </c>
      <c r="J32" s="731">
        <v>0</v>
      </c>
      <c r="K32" s="606"/>
      <c r="L32" s="607"/>
    </row>
    <row r="33" spans="1:16" ht="17.100000000000001" customHeight="1" x14ac:dyDescent="0.3">
      <c r="A33" s="1"/>
      <c r="B33" s="185"/>
      <c r="C33" s="808" t="s">
        <v>74</v>
      </c>
      <c r="D33" s="751"/>
      <c r="E33" s="46" t="s">
        <v>589</v>
      </c>
      <c r="F33" s="645"/>
      <c r="G33" s="645"/>
      <c r="H33" s="176"/>
      <c r="I33" s="746">
        <f>SUM(I29:I32)</f>
        <v>0</v>
      </c>
      <c r="J33" s="747">
        <f>SUM(J29:J32)</f>
        <v>0</v>
      </c>
      <c r="K33" s="606"/>
      <c r="L33" s="607"/>
    </row>
    <row r="34" spans="1:16" ht="3" customHeight="1" x14ac:dyDescent="0.3">
      <c r="A34" s="1"/>
      <c r="B34" s="185"/>
      <c r="C34" s="813"/>
      <c r="D34" s="749"/>
      <c r="E34" s="103"/>
      <c r="F34" s="784"/>
      <c r="G34" s="784"/>
      <c r="H34" s="177"/>
      <c r="I34" s="821"/>
      <c r="J34" s="822"/>
      <c r="K34" s="606"/>
      <c r="L34" s="607"/>
    </row>
    <row r="35" spans="1:16" ht="17.100000000000001" customHeight="1" x14ac:dyDescent="0.3">
      <c r="A35" s="1"/>
      <c r="B35" s="185"/>
      <c r="C35" s="812"/>
      <c r="D35" s="782"/>
      <c r="E35" s="45" t="s">
        <v>590</v>
      </c>
      <c r="F35" s="697"/>
      <c r="G35" s="697"/>
      <c r="H35" s="671"/>
      <c r="I35" s="736">
        <f>I19+I27+I33</f>
        <v>0</v>
      </c>
      <c r="J35" s="737">
        <f>J19+J27+J33</f>
        <v>0</v>
      </c>
      <c r="K35" s="606"/>
      <c r="L35" s="607"/>
    </row>
    <row r="36" spans="1:16" ht="17.100000000000001" customHeight="1" x14ac:dyDescent="0.3">
      <c r="A36" s="1"/>
      <c r="B36" s="185"/>
      <c r="C36" s="421"/>
      <c r="D36" s="671"/>
      <c r="E36" s="45" t="s">
        <v>591</v>
      </c>
      <c r="F36" s="697"/>
      <c r="G36" s="697"/>
      <c r="H36" s="671"/>
      <c r="I36" s="736">
        <v>3108200</v>
      </c>
      <c r="J36" s="737">
        <v>0</v>
      </c>
      <c r="K36" s="606"/>
      <c r="L36" s="607"/>
    </row>
    <row r="37" spans="1:16" ht="17.100000000000001" customHeight="1" x14ac:dyDescent="0.3">
      <c r="A37" s="1"/>
      <c r="B37" s="185"/>
      <c r="C37" s="812"/>
      <c r="D37" s="605"/>
      <c r="E37" s="45" t="s">
        <v>592</v>
      </c>
      <c r="F37" s="697"/>
      <c r="G37" s="697"/>
      <c r="H37" s="671"/>
      <c r="I37" s="736">
        <f>I35+I36</f>
        <v>3108200</v>
      </c>
      <c r="J37" s="737">
        <f>J35+J36</f>
        <v>0</v>
      </c>
      <c r="K37" s="606"/>
      <c r="L37" s="607"/>
    </row>
    <row r="38" spans="1:16" ht="17.100000000000001" customHeight="1" x14ac:dyDescent="0.3">
      <c r="A38" s="1"/>
      <c r="B38" s="185"/>
      <c r="C38" s="814"/>
      <c r="D38" s="623"/>
      <c r="E38" s="228"/>
      <c r="F38" s="785"/>
      <c r="G38" s="785"/>
      <c r="H38" s="175"/>
      <c r="I38" s="823"/>
      <c r="J38" s="824"/>
      <c r="K38" s="606"/>
      <c r="L38" s="607"/>
    </row>
    <row r="39" spans="1:16" ht="17.100000000000001" customHeight="1" x14ac:dyDescent="0.3">
      <c r="A39" s="1"/>
      <c r="B39" s="185"/>
      <c r="C39" s="750"/>
      <c r="D39" s="531"/>
      <c r="E39" s="169"/>
      <c r="F39" s="756"/>
      <c r="G39" s="756"/>
      <c r="H39" s="176"/>
      <c r="I39" s="746"/>
      <c r="J39" s="747"/>
      <c r="K39" s="606"/>
      <c r="L39" s="607"/>
    </row>
    <row r="40" spans="1:16" ht="17.100000000000001" customHeight="1" x14ac:dyDescent="0.3">
      <c r="A40" s="1"/>
      <c r="B40" s="185"/>
      <c r="C40" s="750"/>
      <c r="D40" s="751"/>
      <c r="E40" s="46"/>
      <c r="F40" s="46"/>
      <c r="G40" s="46"/>
      <c r="H40" s="176"/>
      <c r="I40" s="584"/>
      <c r="J40" s="589"/>
      <c r="K40" s="606"/>
      <c r="L40" s="607"/>
    </row>
    <row r="41" spans="1:16" ht="17.100000000000001" customHeight="1" x14ac:dyDescent="0.3">
      <c r="A41" s="1"/>
      <c r="B41" s="185"/>
      <c r="C41" s="750"/>
      <c r="D41" s="751"/>
      <c r="E41" s="46"/>
      <c r="F41" s="46"/>
      <c r="G41" s="46"/>
      <c r="H41" s="786"/>
      <c r="I41" s="584"/>
      <c r="J41" s="589"/>
      <c r="K41" s="606"/>
      <c r="L41" s="607"/>
    </row>
    <row r="42" spans="1:16" ht="17.100000000000001" customHeight="1" x14ac:dyDescent="0.3">
      <c r="A42" s="1"/>
      <c r="B42" s="185"/>
      <c r="C42" s="750"/>
      <c r="D42" s="751"/>
      <c r="E42" s="46"/>
      <c r="F42" s="46"/>
      <c r="G42" s="46"/>
      <c r="H42" s="176"/>
      <c r="I42" s="584"/>
      <c r="J42" s="589"/>
      <c r="K42" s="606"/>
      <c r="L42" s="607"/>
    </row>
    <row r="43" spans="1:16" ht="3" customHeight="1" x14ac:dyDescent="0.3">
      <c r="A43" s="1"/>
      <c r="B43" s="185"/>
      <c r="C43" s="423"/>
      <c r="D43" s="178"/>
      <c r="E43" s="44"/>
      <c r="F43" s="44"/>
      <c r="G43" s="44"/>
      <c r="H43" s="44"/>
      <c r="I43" s="825"/>
      <c r="J43" s="826"/>
      <c r="K43" s="186"/>
      <c r="L43" s="607"/>
    </row>
    <row r="44" spans="1:16" ht="5.0999999999999996" customHeight="1" x14ac:dyDescent="0.25">
      <c r="A44" s="1"/>
      <c r="B44" s="185"/>
      <c r="C44" s="6"/>
      <c r="D44" s="6"/>
      <c r="E44" s="6"/>
      <c r="F44" s="6"/>
      <c r="G44" s="6"/>
      <c r="H44" s="6"/>
      <c r="I44" s="6"/>
      <c r="J44" s="6"/>
      <c r="K44" s="186"/>
      <c r="L44" s="607"/>
    </row>
    <row r="45" spans="1:16" ht="5.0999999999999996" customHeight="1" x14ac:dyDescent="0.25">
      <c r="A45" s="1"/>
      <c r="B45" s="179"/>
      <c r="C45" s="96"/>
      <c r="D45" s="96"/>
      <c r="E45" s="96"/>
      <c r="F45" s="96"/>
      <c r="G45" s="96"/>
      <c r="H45" s="96"/>
      <c r="I45" s="96"/>
      <c r="J45" s="96"/>
      <c r="K45" s="184"/>
      <c r="L45" s="607"/>
    </row>
    <row r="46" spans="1:16" ht="15" customHeight="1" x14ac:dyDescent="0.25">
      <c r="A46" s="1"/>
      <c r="B46" s="185"/>
      <c r="C46" s="6"/>
      <c r="D46" s="14"/>
      <c r="E46" s="27"/>
      <c r="F46" s="27" t="s">
        <v>117</v>
      </c>
      <c r="G46" s="27"/>
      <c r="H46" s="27"/>
      <c r="I46" s="27" t="s">
        <v>118</v>
      </c>
      <c r="J46" s="27"/>
      <c r="K46" s="261"/>
      <c r="L46" s="607"/>
      <c r="P46" s="712"/>
    </row>
    <row r="47" spans="1:16" ht="3" customHeight="1" x14ac:dyDescent="0.25">
      <c r="A47" s="1"/>
      <c r="B47" s="185"/>
      <c r="C47" s="6"/>
      <c r="D47" s="6"/>
      <c r="E47" s="6"/>
      <c r="F47" s="6"/>
      <c r="G47" s="6"/>
      <c r="H47" s="6"/>
      <c r="I47" s="6"/>
      <c r="J47" s="6"/>
      <c r="K47" s="186"/>
      <c r="L47" s="1"/>
      <c r="P47" s="712"/>
    </row>
    <row r="48" spans="1:16" ht="15" customHeight="1" x14ac:dyDescent="0.25">
      <c r="A48" s="1"/>
      <c r="B48" s="185"/>
      <c r="C48" s="6"/>
      <c r="D48" s="14"/>
      <c r="E48" s="14"/>
      <c r="F48" s="14" t="s">
        <v>593</v>
      </c>
      <c r="G48" s="14"/>
      <c r="H48" s="14"/>
      <c r="I48" s="14" t="s">
        <v>594</v>
      </c>
      <c r="J48" s="6"/>
      <c r="K48" s="186"/>
      <c r="L48" s="1"/>
      <c r="P48" s="712"/>
    </row>
    <row r="49" spans="1:16" ht="15" customHeight="1" x14ac:dyDescent="0.25">
      <c r="A49" s="1"/>
      <c r="B49" s="185"/>
      <c r="C49" s="6"/>
      <c r="D49" s="14"/>
      <c r="E49" s="14"/>
      <c r="F49" s="14"/>
      <c r="G49" s="14"/>
      <c r="H49" s="14"/>
      <c r="I49" s="14"/>
      <c r="J49" s="6"/>
      <c r="K49" s="186"/>
      <c r="L49" s="1"/>
      <c r="P49" s="712"/>
    </row>
    <row r="50" spans="1:16" ht="15" customHeight="1" x14ac:dyDescent="0.25">
      <c r="A50" s="1"/>
      <c r="B50" s="185"/>
      <c r="C50" s="6"/>
      <c r="D50" s="14"/>
      <c r="E50" s="14"/>
      <c r="F50" s="14"/>
      <c r="G50" s="14"/>
      <c r="H50" s="14"/>
      <c r="I50" s="14"/>
      <c r="J50" s="6"/>
      <c r="K50" s="186"/>
      <c r="L50" s="1"/>
      <c r="P50" s="712"/>
    </row>
    <row r="51" spans="1:16" ht="15" customHeight="1" x14ac:dyDescent="0.25">
      <c r="A51" s="1"/>
      <c r="B51" s="185"/>
      <c r="C51" s="6"/>
      <c r="D51" s="14"/>
      <c r="E51" s="14"/>
      <c r="F51" s="14"/>
      <c r="G51" s="14"/>
      <c r="H51" s="14"/>
      <c r="I51" s="14"/>
      <c r="J51" s="6"/>
      <c r="K51" s="186"/>
      <c r="L51" s="1"/>
      <c r="P51" s="712"/>
    </row>
    <row r="52" spans="1:16" ht="15" customHeight="1" x14ac:dyDescent="0.25">
      <c r="A52" s="1"/>
      <c r="B52" s="185"/>
      <c r="C52" s="6"/>
      <c r="D52" s="14"/>
      <c r="E52" s="14"/>
      <c r="F52" s="14"/>
      <c r="G52" s="14"/>
      <c r="H52" s="14"/>
      <c r="I52" s="14"/>
      <c r="J52" s="6"/>
      <c r="K52" s="186"/>
      <c r="L52" s="1"/>
      <c r="P52" s="712"/>
    </row>
    <row r="53" spans="1:16" ht="15" customHeight="1" x14ac:dyDescent="0.25">
      <c r="A53" s="1"/>
      <c r="B53" s="185"/>
      <c r="C53" s="6"/>
      <c r="D53" s="14"/>
      <c r="E53" s="14"/>
      <c r="F53" s="14"/>
      <c r="G53" s="14"/>
      <c r="H53" s="14"/>
      <c r="I53" s="14"/>
      <c r="J53" s="6"/>
      <c r="K53" s="186"/>
      <c r="L53" s="1"/>
      <c r="P53" s="712"/>
    </row>
    <row r="54" spans="1:16" ht="15" customHeight="1" x14ac:dyDescent="0.25">
      <c r="A54" s="1"/>
      <c r="B54" s="185"/>
      <c r="C54" s="6"/>
      <c r="D54" s="14"/>
      <c r="E54" s="14"/>
      <c r="F54" s="14"/>
      <c r="G54" s="14"/>
      <c r="H54" s="14"/>
      <c r="I54" s="14"/>
      <c r="J54" s="6"/>
      <c r="K54" s="186"/>
      <c r="L54" s="1"/>
      <c r="P54" s="712"/>
    </row>
    <row r="55" spans="1:16" ht="15" customHeight="1" x14ac:dyDescent="0.25">
      <c r="A55" s="1"/>
      <c r="B55" s="185"/>
      <c r="C55" s="6"/>
      <c r="D55" s="14"/>
      <c r="E55" s="14"/>
      <c r="F55" s="14"/>
      <c r="G55" s="14"/>
      <c r="H55" s="14"/>
      <c r="I55" s="14"/>
      <c r="J55" s="6"/>
      <c r="K55" s="186"/>
      <c r="L55" s="1"/>
      <c r="P55" s="712"/>
    </row>
    <row r="56" spans="1:16" ht="15" customHeight="1" x14ac:dyDescent="0.25">
      <c r="A56" s="1"/>
      <c r="B56" s="185"/>
      <c r="C56" s="6"/>
      <c r="D56" s="14"/>
      <c r="E56" s="14"/>
      <c r="F56" s="14"/>
      <c r="G56" s="14"/>
      <c r="H56" s="14"/>
      <c r="I56" s="14"/>
      <c r="J56" s="6"/>
      <c r="K56" s="186"/>
      <c r="L56" s="1"/>
      <c r="P56" s="712"/>
    </row>
    <row r="57" spans="1:16" ht="15" customHeight="1" x14ac:dyDescent="0.25">
      <c r="A57" s="1"/>
      <c r="B57" s="187"/>
      <c r="C57" s="13"/>
      <c r="D57" s="448"/>
      <c r="E57" s="448"/>
      <c r="F57" s="448"/>
      <c r="G57" s="448"/>
      <c r="H57" s="448"/>
      <c r="I57" s="448"/>
      <c r="J57" s="13"/>
      <c r="K57" s="188"/>
      <c r="L57" s="1"/>
      <c r="P57" s="712"/>
    </row>
    <row r="58" spans="1:16" ht="5.0999999999999996" customHeight="1" x14ac:dyDescent="0.25">
      <c r="A58" s="1"/>
      <c r="B58" s="1"/>
      <c r="C58" s="1"/>
      <c r="D58" s="787"/>
      <c r="E58" s="787"/>
      <c r="F58" s="787"/>
      <c r="G58" s="787"/>
      <c r="H58" s="787"/>
      <c r="I58" s="787"/>
      <c r="J58" s="1"/>
      <c r="K58" s="1"/>
      <c r="L58" s="1"/>
      <c r="P58" s="712"/>
    </row>
    <row r="59" spans="1:16" ht="5.0999999999999996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6" ht="3" customHeight="1" x14ac:dyDescent="0.2">
      <c r="A60" s="71"/>
      <c r="B60" s="827"/>
      <c r="C60" s="828"/>
      <c r="D60" s="828"/>
      <c r="E60" s="828"/>
      <c r="F60" s="828"/>
      <c r="G60" s="828"/>
      <c r="H60" s="828"/>
      <c r="I60" s="828"/>
      <c r="J60" s="828"/>
      <c r="K60" s="829"/>
    </row>
    <row r="61" spans="1:16" ht="16.5" x14ac:dyDescent="0.3">
      <c r="A61" s="6"/>
      <c r="B61" s="185"/>
      <c r="C61" s="457" t="s">
        <v>421</v>
      </c>
      <c r="D61" s="6"/>
      <c r="E61" s="6"/>
      <c r="F61" s="6"/>
      <c r="G61" s="6"/>
      <c r="H61" s="6"/>
      <c r="I61" s="6"/>
      <c r="J61" s="6"/>
      <c r="K61" s="186"/>
      <c r="L61" s="1"/>
    </row>
    <row r="62" spans="1:16" ht="14.1" customHeight="1" x14ac:dyDescent="0.3">
      <c r="A62" s="6"/>
      <c r="B62" s="185"/>
      <c r="C62" s="160" t="s">
        <v>422</v>
      </c>
      <c r="D62" s="6"/>
      <c r="E62" s="6"/>
      <c r="F62" s="6"/>
      <c r="G62" s="6"/>
      <c r="H62" s="6"/>
      <c r="I62" s="6"/>
      <c r="J62" s="6"/>
      <c r="K62" s="186"/>
      <c r="L62" s="1"/>
    </row>
    <row r="63" spans="1:16" ht="14.1" customHeight="1" x14ac:dyDescent="0.3">
      <c r="A63" s="6"/>
      <c r="B63" s="185"/>
      <c r="C63" s="160" t="s">
        <v>423</v>
      </c>
      <c r="D63" s="6"/>
      <c r="E63" s="6"/>
      <c r="F63" s="6"/>
      <c r="G63" s="6"/>
      <c r="H63" s="6"/>
      <c r="I63" s="6"/>
      <c r="J63" s="6"/>
      <c r="K63" s="186"/>
      <c r="L63" s="1"/>
    </row>
    <row r="64" spans="1:16" ht="3" customHeight="1" x14ac:dyDescent="0.3">
      <c r="A64" s="6"/>
      <c r="B64" s="185"/>
      <c r="C64" s="457"/>
      <c r="D64" s="6"/>
      <c r="E64" s="6"/>
      <c r="F64" s="6"/>
      <c r="G64" s="6"/>
      <c r="H64" s="6"/>
      <c r="I64" s="6"/>
      <c r="J64" s="6"/>
      <c r="K64" s="186"/>
      <c r="L64" s="1"/>
    </row>
    <row r="65" spans="1:14" ht="18.75" x14ac:dyDescent="0.3">
      <c r="A65" s="6"/>
      <c r="B65" s="185"/>
      <c r="C65" s="1147" t="s">
        <v>595</v>
      </c>
      <c r="D65" s="1147"/>
      <c r="E65" s="1147"/>
      <c r="F65" s="1147"/>
      <c r="G65" s="1147"/>
      <c r="H65" s="1147"/>
      <c r="I65" s="1147"/>
      <c r="J65" s="1147"/>
      <c r="K65" s="186"/>
      <c r="L65" s="1"/>
    </row>
    <row r="66" spans="1:14" ht="3" customHeight="1" x14ac:dyDescent="0.25">
      <c r="A66" s="6"/>
      <c r="B66" s="185"/>
      <c r="C66" s="6"/>
      <c r="D66" s="6"/>
      <c r="E66" s="6"/>
      <c r="F66" s="6"/>
      <c r="G66" s="6"/>
      <c r="H66" s="6"/>
      <c r="I66" s="6"/>
      <c r="J66" s="6"/>
      <c r="K66" s="186"/>
      <c r="L66" s="1"/>
    </row>
    <row r="67" spans="1:14" ht="3" customHeight="1" x14ac:dyDescent="0.3">
      <c r="A67" s="158"/>
      <c r="B67" s="891"/>
      <c r="C67" s="350"/>
      <c r="D67" s="66"/>
      <c r="E67" s="66"/>
      <c r="F67" s="66"/>
      <c r="G67" s="66"/>
      <c r="H67" s="66"/>
      <c r="I67" s="438"/>
      <c r="J67" s="815"/>
      <c r="K67" s="186"/>
      <c r="L67" s="1"/>
    </row>
    <row r="68" spans="1:14" ht="16.5" x14ac:dyDescent="0.3">
      <c r="A68" s="158"/>
      <c r="B68" s="891"/>
      <c r="C68" s="727"/>
      <c r="D68" s="1148" t="s">
        <v>620</v>
      </c>
      <c r="E68" s="1148"/>
      <c r="F68" s="1148"/>
      <c r="G68" s="1148"/>
      <c r="H68" s="1148"/>
      <c r="I68" s="728" t="s">
        <v>109</v>
      </c>
      <c r="J68" s="729" t="s">
        <v>109</v>
      </c>
      <c r="K68" s="186"/>
      <c r="L68" s="1"/>
    </row>
    <row r="69" spans="1:14" ht="16.5" x14ac:dyDescent="0.3">
      <c r="A69" s="158"/>
      <c r="B69" s="891"/>
      <c r="C69" s="463"/>
      <c r="D69" s="1148"/>
      <c r="E69" s="1148"/>
      <c r="F69" s="1148"/>
      <c r="G69" s="1148"/>
      <c r="H69" s="1148"/>
      <c r="I69" s="728" t="s">
        <v>568</v>
      </c>
      <c r="J69" s="729" t="s">
        <v>569</v>
      </c>
      <c r="K69" s="186"/>
      <c r="L69" s="1"/>
    </row>
    <row r="70" spans="1:14" ht="3" customHeight="1" x14ac:dyDescent="0.3">
      <c r="A70" s="6"/>
      <c r="B70" s="185"/>
      <c r="C70" s="397"/>
      <c r="D70" s="57"/>
      <c r="E70" s="57"/>
      <c r="F70" s="57"/>
      <c r="G70" s="57"/>
      <c r="H70" s="57"/>
      <c r="I70" s="358"/>
      <c r="J70" s="451"/>
      <c r="K70" s="186"/>
      <c r="L70" s="1"/>
    </row>
    <row r="71" spans="1:14" ht="17.100000000000001" customHeight="1" x14ac:dyDescent="0.3">
      <c r="A71" s="607"/>
      <c r="B71" s="608"/>
      <c r="C71" s="909"/>
      <c r="D71" s="788"/>
      <c r="E71" s="45" t="s">
        <v>596</v>
      </c>
      <c r="F71" s="697"/>
      <c r="G71" s="165"/>
      <c r="H71" s="788"/>
      <c r="I71" s="902"/>
      <c r="J71" s="903"/>
      <c r="K71" s="186"/>
      <c r="L71" s="1"/>
    </row>
    <row r="72" spans="1:14" ht="17.100000000000001" customHeight="1" x14ac:dyDescent="0.3">
      <c r="A72" s="607"/>
      <c r="B72" s="608"/>
      <c r="C72" s="806">
        <v>1</v>
      </c>
      <c r="D72" s="503"/>
      <c r="E72" s="505" t="s">
        <v>597</v>
      </c>
      <c r="F72" s="789"/>
      <c r="G72" s="503"/>
      <c r="H72" s="790"/>
      <c r="I72" s="540">
        <v>0</v>
      </c>
      <c r="J72" s="541">
        <v>0</v>
      </c>
      <c r="K72" s="186"/>
      <c r="L72" s="1"/>
    </row>
    <row r="73" spans="1:14" ht="17.100000000000001" customHeight="1" x14ac:dyDescent="0.3">
      <c r="A73" s="607"/>
      <c r="B73" s="608"/>
      <c r="C73" s="807">
        <v>2</v>
      </c>
      <c r="D73" s="791"/>
      <c r="E73" s="169" t="s">
        <v>598</v>
      </c>
      <c r="F73" s="756"/>
      <c r="G73" s="791"/>
      <c r="H73" s="901"/>
      <c r="I73" s="761">
        <f>I74+I75+I76+I77+I78+I79+I80+I81+I82+I83</f>
        <v>0</v>
      </c>
      <c r="J73" s="762">
        <f>J74+J75+J76+J77+J78+J79+J80+J81+J82+J83</f>
        <v>0</v>
      </c>
      <c r="K73" s="186"/>
      <c r="L73" s="1"/>
    </row>
    <row r="74" spans="1:14" ht="17.100000000000001" customHeight="1" x14ac:dyDescent="0.3">
      <c r="A74" s="607"/>
      <c r="B74" s="608"/>
      <c r="C74" s="807" t="s">
        <v>53</v>
      </c>
      <c r="D74" s="512"/>
      <c r="E74" s="587" t="s">
        <v>599</v>
      </c>
      <c r="F74" s="759"/>
      <c r="G74" s="512"/>
      <c r="H74" s="586"/>
      <c r="I74" s="584">
        <v>0</v>
      </c>
      <c r="J74" s="589">
        <v>0</v>
      </c>
      <c r="K74" s="186"/>
      <c r="L74" s="1"/>
    </row>
    <row r="75" spans="1:14" ht="17.100000000000001" customHeight="1" x14ac:dyDescent="0.3">
      <c r="A75" s="607"/>
      <c r="B75" s="608"/>
      <c r="C75" s="807" t="s">
        <v>17</v>
      </c>
      <c r="D75" s="512"/>
      <c r="E75" s="587" t="s">
        <v>600</v>
      </c>
      <c r="F75" s="759"/>
      <c r="G75" s="512"/>
      <c r="H75" s="586"/>
      <c r="I75" s="584">
        <v>0</v>
      </c>
      <c r="J75" s="589">
        <v>0</v>
      </c>
      <c r="K75" s="186"/>
      <c r="L75" s="1"/>
    </row>
    <row r="76" spans="1:14" ht="17.100000000000001" customHeight="1" x14ac:dyDescent="0.3">
      <c r="A76" s="607"/>
      <c r="B76" s="608"/>
      <c r="C76" s="807" t="s">
        <v>54</v>
      </c>
      <c r="D76" s="734"/>
      <c r="E76" s="587" t="s">
        <v>601</v>
      </c>
      <c r="F76" s="759"/>
      <c r="G76" s="238"/>
      <c r="H76" s="49"/>
      <c r="I76" s="584">
        <v>0</v>
      </c>
      <c r="J76" s="589">
        <v>0</v>
      </c>
      <c r="K76" s="186"/>
      <c r="L76" s="1"/>
    </row>
    <row r="77" spans="1:14" ht="17.100000000000001" customHeight="1" x14ac:dyDescent="0.3">
      <c r="A77" s="607"/>
      <c r="B77" s="608"/>
      <c r="C77" s="807" t="s">
        <v>602</v>
      </c>
      <c r="D77" s="760"/>
      <c r="E77" s="587" t="s">
        <v>603</v>
      </c>
      <c r="F77" s="759"/>
      <c r="G77" s="760"/>
      <c r="H77" s="760"/>
      <c r="I77" s="584">
        <v>0</v>
      </c>
      <c r="J77" s="589">
        <v>0</v>
      </c>
      <c r="K77" s="186"/>
      <c r="L77" s="1"/>
    </row>
    <row r="78" spans="1:14" ht="17.100000000000001" customHeight="1" x14ac:dyDescent="0.3">
      <c r="A78" s="607"/>
      <c r="B78" s="608"/>
      <c r="C78" s="807" t="s">
        <v>604</v>
      </c>
      <c r="D78" s="751"/>
      <c r="E78" s="531" t="s">
        <v>605</v>
      </c>
      <c r="F78" s="532"/>
      <c r="G78" s="751"/>
      <c r="H78" s="101"/>
      <c r="I78" s="584">
        <v>0</v>
      </c>
      <c r="J78" s="589">
        <v>0</v>
      </c>
      <c r="K78" s="186"/>
      <c r="L78" s="1"/>
      <c r="N78" s="244"/>
    </row>
    <row r="79" spans="1:14" ht="17.100000000000001" customHeight="1" x14ac:dyDescent="0.3">
      <c r="A79" s="607"/>
      <c r="B79" s="608"/>
      <c r="C79" s="807" t="s">
        <v>606</v>
      </c>
      <c r="D79" s="734"/>
      <c r="E79" s="531" t="s">
        <v>607</v>
      </c>
      <c r="F79" s="532"/>
      <c r="G79" s="238"/>
      <c r="H79" s="49"/>
      <c r="I79" s="584">
        <v>0</v>
      </c>
      <c r="J79" s="589">
        <v>0</v>
      </c>
      <c r="K79" s="186"/>
      <c r="L79" s="1"/>
    </row>
    <row r="80" spans="1:14" ht="17.100000000000001" customHeight="1" x14ac:dyDescent="0.3">
      <c r="A80" s="607"/>
      <c r="B80" s="608"/>
      <c r="C80" s="808" t="s">
        <v>608</v>
      </c>
      <c r="D80" s="734"/>
      <c r="E80" s="531" t="s">
        <v>609</v>
      </c>
      <c r="F80" s="532"/>
      <c r="G80" s="238"/>
      <c r="H80" s="49"/>
      <c r="I80" s="584">
        <v>0</v>
      </c>
      <c r="J80" s="589">
        <v>0</v>
      </c>
      <c r="K80" s="186"/>
      <c r="L80" s="1"/>
    </row>
    <row r="81" spans="1:12" ht="17.100000000000001" customHeight="1" x14ac:dyDescent="0.3">
      <c r="A81" s="607"/>
      <c r="B81" s="608"/>
      <c r="C81" s="808" t="s">
        <v>610</v>
      </c>
      <c r="D81" s="734"/>
      <c r="E81" s="46" t="s">
        <v>611</v>
      </c>
      <c r="F81" s="645"/>
      <c r="G81" s="238"/>
      <c r="H81" s="49"/>
      <c r="I81" s="584">
        <v>0</v>
      </c>
      <c r="J81" s="589">
        <v>0</v>
      </c>
      <c r="K81" s="186"/>
      <c r="L81" s="1"/>
    </row>
    <row r="82" spans="1:12" ht="17.100000000000001" customHeight="1" x14ac:dyDescent="0.3">
      <c r="A82" s="607"/>
      <c r="B82" s="608"/>
      <c r="C82" s="808" t="s">
        <v>612</v>
      </c>
      <c r="D82" s="734"/>
      <c r="E82" s="46" t="s">
        <v>574</v>
      </c>
      <c r="F82" s="645"/>
      <c r="G82" s="238"/>
      <c r="H82" s="49"/>
      <c r="I82" s="584">
        <v>0</v>
      </c>
      <c r="J82" s="589">
        <v>0</v>
      </c>
      <c r="K82" s="186"/>
      <c r="L82" s="1"/>
    </row>
    <row r="83" spans="1:12" ht="17.100000000000001" customHeight="1" x14ac:dyDescent="0.3">
      <c r="A83" s="607"/>
      <c r="B83" s="608"/>
      <c r="C83" s="808" t="s">
        <v>613</v>
      </c>
      <c r="D83" s="764"/>
      <c r="E83" s="531" t="s">
        <v>614</v>
      </c>
      <c r="F83" s="532"/>
      <c r="G83" s="760"/>
      <c r="H83" s="760"/>
      <c r="I83" s="584">
        <v>0</v>
      </c>
      <c r="J83" s="589">
        <v>0</v>
      </c>
      <c r="K83" s="186"/>
      <c r="L83" s="1"/>
    </row>
    <row r="84" spans="1:12" ht="3" customHeight="1" x14ac:dyDescent="0.3">
      <c r="A84" s="607"/>
      <c r="B84" s="608"/>
      <c r="C84" s="809"/>
      <c r="D84" s="792"/>
      <c r="E84" s="545"/>
      <c r="F84" s="609"/>
      <c r="G84" s="547"/>
      <c r="H84" s="547"/>
      <c r="I84" s="554"/>
      <c r="J84" s="555"/>
      <c r="K84" s="186"/>
      <c r="L84" s="1"/>
    </row>
    <row r="85" spans="1:12" ht="17.100000000000001" customHeight="1" x14ac:dyDescent="0.3">
      <c r="A85" s="607"/>
      <c r="B85" s="608"/>
      <c r="C85" s="810" t="s">
        <v>10</v>
      </c>
      <c r="D85" s="793"/>
      <c r="E85" s="510" t="s">
        <v>615</v>
      </c>
      <c r="F85" s="500"/>
      <c r="G85" s="782"/>
      <c r="H85" s="794"/>
      <c r="I85" s="495">
        <f>I72+I73</f>
        <v>0</v>
      </c>
      <c r="J85" s="496">
        <f>J72+J73</f>
        <v>0</v>
      </c>
      <c r="K85" s="186"/>
      <c r="L85" s="1"/>
    </row>
    <row r="86" spans="1:12" ht="17.100000000000001" customHeight="1" x14ac:dyDescent="0.3">
      <c r="A86" s="607"/>
      <c r="B86" s="608"/>
      <c r="C86" s="805"/>
      <c r="D86" s="782"/>
      <c r="E86" s="45" t="s">
        <v>577</v>
      </c>
      <c r="F86" s="697"/>
      <c r="G86" s="782"/>
      <c r="H86" s="794"/>
      <c r="I86" s="567"/>
      <c r="J86" s="568"/>
      <c r="K86" s="186"/>
      <c r="L86" s="1"/>
    </row>
    <row r="87" spans="1:12" ht="17.100000000000001" customHeight="1" x14ac:dyDescent="0.3">
      <c r="A87" s="607"/>
      <c r="B87" s="608"/>
      <c r="C87" s="811">
        <v>1</v>
      </c>
      <c r="D87" s="783"/>
      <c r="E87" s="623" t="s">
        <v>578</v>
      </c>
      <c r="F87" s="641"/>
      <c r="G87" s="783"/>
      <c r="H87" s="100"/>
      <c r="I87" s="673">
        <v>0</v>
      </c>
      <c r="J87" s="674">
        <v>0</v>
      </c>
      <c r="K87" s="186"/>
      <c r="L87" s="1"/>
    </row>
    <row r="88" spans="1:12" ht="17.100000000000001" customHeight="1" x14ac:dyDescent="0.3">
      <c r="A88" s="607"/>
      <c r="B88" s="608"/>
      <c r="C88" s="808">
        <v>2</v>
      </c>
      <c r="D88" s="795"/>
      <c r="E88" s="531" t="s">
        <v>579</v>
      </c>
      <c r="F88" s="532"/>
      <c r="G88" s="795"/>
      <c r="H88" s="533"/>
      <c r="I88" s="584">
        <v>0</v>
      </c>
      <c r="J88" s="589">
        <v>0</v>
      </c>
      <c r="K88" s="186"/>
      <c r="L88" s="1"/>
    </row>
    <row r="89" spans="1:12" ht="17.100000000000001" customHeight="1" x14ac:dyDescent="0.3">
      <c r="A89" s="607"/>
      <c r="B89" s="608"/>
      <c r="C89" s="808">
        <v>3</v>
      </c>
      <c r="D89" s="795"/>
      <c r="E89" s="531" t="s">
        <v>580</v>
      </c>
      <c r="F89" s="532"/>
      <c r="G89" s="795"/>
      <c r="H89" s="533"/>
      <c r="I89" s="584">
        <v>0</v>
      </c>
      <c r="J89" s="589">
        <v>0</v>
      </c>
      <c r="K89" s="186"/>
      <c r="L89" s="1"/>
    </row>
    <row r="90" spans="1:12" ht="17.100000000000001" customHeight="1" x14ac:dyDescent="0.3">
      <c r="A90" s="607"/>
      <c r="B90" s="608"/>
      <c r="C90" s="808">
        <v>4</v>
      </c>
      <c r="D90" s="795"/>
      <c r="E90" s="531" t="s">
        <v>581</v>
      </c>
      <c r="F90" s="532"/>
      <c r="G90" s="533"/>
      <c r="H90" s="533"/>
      <c r="I90" s="584">
        <v>0</v>
      </c>
      <c r="J90" s="589">
        <v>0</v>
      </c>
      <c r="K90" s="186"/>
      <c r="L90" s="1"/>
    </row>
    <row r="91" spans="1:12" ht="17.100000000000001" customHeight="1" x14ac:dyDescent="0.3">
      <c r="A91" s="607"/>
      <c r="B91" s="608"/>
      <c r="C91" s="808">
        <v>5</v>
      </c>
      <c r="D91" s="795"/>
      <c r="E91" s="531" t="s">
        <v>582</v>
      </c>
      <c r="F91" s="532"/>
      <c r="G91" s="533"/>
      <c r="H91" s="533"/>
      <c r="I91" s="584">
        <v>0</v>
      </c>
      <c r="J91" s="589">
        <v>0</v>
      </c>
      <c r="K91" s="186"/>
      <c r="L91" s="1"/>
    </row>
    <row r="92" spans="1:12" ht="3" customHeight="1" x14ac:dyDescent="0.3">
      <c r="A92" s="607"/>
      <c r="B92" s="608"/>
      <c r="C92" s="809"/>
      <c r="D92" s="847"/>
      <c r="E92" s="545"/>
      <c r="F92" s="609"/>
      <c r="G92" s="610"/>
      <c r="H92" s="610"/>
      <c r="I92" s="554"/>
      <c r="J92" s="555"/>
      <c r="K92" s="186"/>
      <c r="L92" s="1"/>
    </row>
    <row r="93" spans="1:12" ht="17.100000000000001" customHeight="1" x14ac:dyDescent="0.3">
      <c r="A93" s="607"/>
      <c r="B93" s="608"/>
      <c r="C93" s="805" t="s">
        <v>11</v>
      </c>
      <c r="D93" s="501"/>
      <c r="E93" s="510" t="s">
        <v>583</v>
      </c>
      <c r="F93" s="500"/>
      <c r="G93" s="501"/>
      <c r="H93" s="611"/>
      <c r="I93" s="495">
        <f>(I89+I90+I91)+(I87+I88)</f>
        <v>0</v>
      </c>
      <c r="J93" s="496">
        <f>(J89+J90+J91)+(J87+J88)</f>
        <v>0</v>
      </c>
      <c r="K93" s="186"/>
      <c r="L93" s="1"/>
    </row>
    <row r="94" spans="1:12" ht="17.100000000000001" customHeight="1" x14ac:dyDescent="0.3">
      <c r="A94" s="607"/>
      <c r="B94" s="608"/>
      <c r="C94" s="805"/>
      <c r="D94" s="782"/>
      <c r="E94" s="45" t="s">
        <v>584</v>
      </c>
      <c r="F94" s="697"/>
      <c r="G94" s="782"/>
      <c r="H94" s="794"/>
      <c r="I94" s="567"/>
      <c r="J94" s="568"/>
      <c r="K94" s="186"/>
      <c r="L94" s="1"/>
    </row>
    <row r="95" spans="1:12" ht="17.100000000000001" customHeight="1" x14ac:dyDescent="0.3">
      <c r="A95" s="607"/>
      <c r="B95" s="608"/>
      <c r="C95" s="811">
        <v>1</v>
      </c>
      <c r="D95" s="783"/>
      <c r="E95" s="43" t="s">
        <v>585</v>
      </c>
      <c r="F95" s="521"/>
      <c r="G95" s="167"/>
      <c r="H95" s="796"/>
      <c r="I95" s="739"/>
      <c r="J95" s="740"/>
      <c r="K95" s="186"/>
      <c r="L95" s="1"/>
    </row>
    <row r="96" spans="1:12" ht="17.100000000000001" customHeight="1" x14ac:dyDescent="0.3">
      <c r="A96" s="607"/>
      <c r="B96" s="608"/>
      <c r="C96" s="808">
        <v>2</v>
      </c>
      <c r="D96" s="751"/>
      <c r="E96" s="46" t="s">
        <v>586</v>
      </c>
      <c r="F96" s="645"/>
      <c r="G96" s="760"/>
      <c r="H96" s="760"/>
      <c r="I96" s="730"/>
      <c r="J96" s="731"/>
      <c r="K96" s="186"/>
      <c r="L96" s="1"/>
    </row>
    <row r="97" spans="1:14" ht="17.100000000000001" customHeight="1" x14ac:dyDescent="0.3">
      <c r="A97" s="797"/>
      <c r="B97" s="892"/>
      <c r="C97" s="808">
        <v>3</v>
      </c>
      <c r="D97" s="751"/>
      <c r="E97" s="46" t="s">
        <v>587</v>
      </c>
      <c r="F97" s="645"/>
      <c r="G97" s="238"/>
      <c r="H97" s="49"/>
      <c r="I97" s="730">
        <v>0</v>
      </c>
      <c r="J97" s="731">
        <v>0</v>
      </c>
      <c r="K97" s="186"/>
      <c r="L97" s="6"/>
    </row>
    <row r="98" spans="1:14" ht="17.100000000000001" customHeight="1" x14ac:dyDescent="0.3">
      <c r="A98" s="607"/>
      <c r="B98" s="608"/>
      <c r="C98" s="808">
        <v>4</v>
      </c>
      <c r="D98" s="751"/>
      <c r="E98" s="46" t="s">
        <v>588</v>
      </c>
      <c r="F98" s="645"/>
      <c r="G98" s="238"/>
      <c r="H98" s="49"/>
      <c r="I98" s="730"/>
      <c r="J98" s="731"/>
      <c r="K98" s="186"/>
      <c r="L98" s="6"/>
    </row>
    <row r="99" spans="1:14" ht="3" customHeight="1" x14ac:dyDescent="0.3">
      <c r="A99" s="607"/>
      <c r="B99" s="608"/>
      <c r="C99" s="910"/>
      <c r="D99" s="798"/>
      <c r="E99" s="685"/>
      <c r="F99" s="686"/>
      <c r="G99" s="753"/>
      <c r="H99" s="799"/>
      <c r="I99" s="904"/>
      <c r="J99" s="905"/>
      <c r="K99" s="186"/>
      <c r="L99" s="1"/>
    </row>
    <row r="100" spans="1:14" ht="17.100000000000001" customHeight="1" x14ac:dyDescent="0.3">
      <c r="A100" s="607"/>
      <c r="B100" s="608"/>
      <c r="C100" s="805" t="s">
        <v>74</v>
      </c>
      <c r="D100" s="782"/>
      <c r="E100" s="45" t="s">
        <v>616</v>
      </c>
      <c r="F100" s="697"/>
      <c r="G100" s="48"/>
      <c r="H100" s="800"/>
      <c r="I100" s="736">
        <f>I95+I96+I97+I98</f>
        <v>0</v>
      </c>
      <c r="J100" s="737">
        <f>J95+J96+J97+J98</f>
        <v>0</v>
      </c>
      <c r="K100" s="186"/>
      <c r="L100" s="1"/>
    </row>
    <row r="101" spans="1:14" ht="17.100000000000001" customHeight="1" x14ac:dyDescent="0.3">
      <c r="A101" s="607"/>
      <c r="B101" s="608"/>
      <c r="C101" s="911"/>
      <c r="D101" s="801"/>
      <c r="E101" s="754" t="s">
        <v>590</v>
      </c>
      <c r="F101" s="755"/>
      <c r="G101" s="742"/>
      <c r="H101" s="802"/>
      <c r="I101" s="906">
        <f>I85+I93+I100</f>
        <v>0</v>
      </c>
      <c r="J101" s="907">
        <f>J85+J93+J100</f>
        <v>0</v>
      </c>
      <c r="K101" s="186"/>
      <c r="L101" s="1"/>
    </row>
    <row r="102" spans="1:14" ht="17.100000000000001" customHeight="1" x14ac:dyDescent="0.3">
      <c r="A102" s="607"/>
      <c r="B102" s="608"/>
      <c r="C102" s="808"/>
      <c r="D102" s="751"/>
      <c r="E102" s="169" t="s">
        <v>591</v>
      </c>
      <c r="F102" s="756"/>
      <c r="G102" s="238"/>
      <c r="H102" s="49"/>
      <c r="I102" s="761">
        <v>0</v>
      </c>
      <c r="J102" s="762">
        <v>0</v>
      </c>
      <c r="K102" s="186"/>
      <c r="L102" s="1"/>
    </row>
    <row r="103" spans="1:14" ht="17.100000000000001" customHeight="1" x14ac:dyDescent="0.3">
      <c r="A103" s="607"/>
      <c r="B103" s="185"/>
      <c r="C103" s="808"/>
      <c r="D103" s="176"/>
      <c r="E103" s="169" t="s">
        <v>592</v>
      </c>
      <c r="F103" s="756"/>
      <c r="G103" s="803"/>
      <c r="H103" s="176"/>
      <c r="I103" s="746">
        <f>I101+I102</f>
        <v>0</v>
      </c>
      <c r="J103" s="747">
        <f>J101+J102</f>
        <v>0</v>
      </c>
      <c r="K103" s="186"/>
      <c r="L103" s="1"/>
      <c r="N103" s="244">
        <f>4715785-I103</f>
        <v>4715785</v>
      </c>
    </row>
    <row r="104" spans="1:14" ht="17.100000000000001" customHeight="1" x14ac:dyDescent="0.3">
      <c r="A104" s="607"/>
      <c r="B104" s="897"/>
      <c r="C104" s="809"/>
      <c r="D104" s="178"/>
      <c r="E104" s="44"/>
      <c r="F104" s="44"/>
      <c r="G104" s="178"/>
      <c r="H104" s="178"/>
      <c r="I104" s="825"/>
      <c r="J104" s="908"/>
      <c r="K104" s="896"/>
      <c r="L104" s="1"/>
    </row>
    <row r="105" spans="1:14" ht="5.0999999999999996" customHeight="1" x14ac:dyDescent="0.25">
      <c r="A105" s="607"/>
      <c r="B105" s="185"/>
      <c r="C105" s="6"/>
      <c r="D105" s="6"/>
      <c r="E105" s="6"/>
      <c r="F105" s="6"/>
      <c r="G105" s="6"/>
      <c r="H105" s="6"/>
      <c r="I105" s="804"/>
      <c r="J105" s="6"/>
      <c r="K105" s="186"/>
      <c r="L105" s="1"/>
    </row>
    <row r="106" spans="1:14" ht="3" customHeight="1" x14ac:dyDescent="0.25">
      <c r="A106" s="607"/>
      <c r="B106" s="898"/>
      <c r="C106" s="96"/>
      <c r="D106" s="96"/>
      <c r="E106" s="96"/>
      <c r="F106" s="96"/>
      <c r="G106" s="96"/>
      <c r="H106" s="96"/>
      <c r="I106" s="899"/>
      <c r="J106" s="96"/>
      <c r="K106" s="900"/>
      <c r="L106" s="787"/>
    </row>
    <row r="107" spans="1:14" ht="13.5" x14ac:dyDescent="0.25">
      <c r="A107" s="6"/>
      <c r="B107" s="185"/>
      <c r="C107" s="170"/>
      <c r="D107" s="170"/>
      <c r="E107" s="31"/>
      <c r="F107" s="31" t="s">
        <v>117</v>
      </c>
      <c r="G107" s="170"/>
      <c r="H107" s="170"/>
      <c r="I107" s="245" t="s">
        <v>118</v>
      </c>
      <c r="J107" s="31"/>
      <c r="K107" s="186"/>
      <c r="L107" s="1"/>
    </row>
    <row r="108" spans="1:14" ht="3" customHeight="1" x14ac:dyDescent="0.25">
      <c r="A108" s="6"/>
      <c r="B108" s="185"/>
      <c r="C108" s="170"/>
      <c r="D108" s="170"/>
      <c r="E108" s="170"/>
      <c r="F108" s="170"/>
      <c r="G108" s="170"/>
      <c r="H108" s="170"/>
      <c r="I108" s="170"/>
      <c r="J108" s="170"/>
      <c r="K108" s="186"/>
      <c r="L108" s="1"/>
    </row>
    <row r="109" spans="1:14" ht="13.5" x14ac:dyDescent="0.25">
      <c r="A109" s="6"/>
      <c r="B109" s="185"/>
      <c r="C109" s="170"/>
      <c r="D109" s="170"/>
      <c r="E109" s="31"/>
      <c r="F109" s="31" t="s">
        <v>593</v>
      </c>
      <c r="G109" s="170"/>
      <c r="H109" s="170"/>
      <c r="I109" s="31" t="s">
        <v>594</v>
      </c>
      <c r="J109" s="170"/>
      <c r="K109" s="186"/>
      <c r="L109" s="1"/>
    </row>
    <row r="110" spans="1:14" ht="15" customHeight="1" x14ac:dyDescent="0.25">
      <c r="A110" s="6"/>
      <c r="B110" s="185"/>
      <c r="C110" s="170"/>
      <c r="D110" s="170"/>
      <c r="E110" s="31"/>
      <c r="F110" s="31"/>
      <c r="G110" s="170"/>
      <c r="H110" s="170"/>
      <c r="I110" s="31"/>
      <c r="J110" s="170"/>
      <c r="K110" s="186"/>
      <c r="L110" s="1"/>
    </row>
    <row r="111" spans="1:14" ht="15" customHeight="1" x14ac:dyDescent="0.25">
      <c r="A111" s="6"/>
      <c r="B111" s="185"/>
      <c r="C111" s="6"/>
      <c r="D111" s="6"/>
      <c r="E111" s="14"/>
      <c r="F111" s="14"/>
      <c r="G111" s="6"/>
      <c r="H111" s="6"/>
      <c r="I111" s="14"/>
      <c r="J111" s="6"/>
      <c r="K111" s="186"/>
      <c r="L111" s="1"/>
    </row>
    <row r="112" spans="1:14" ht="15" customHeight="1" x14ac:dyDescent="0.25">
      <c r="A112" s="6"/>
      <c r="B112" s="185"/>
      <c r="C112" s="6"/>
      <c r="D112" s="6"/>
      <c r="E112" s="14"/>
      <c r="F112" s="14"/>
      <c r="G112" s="6"/>
      <c r="H112" s="6"/>
      <c r="I112" s="14"/>
      <c r="J112" s="6"/>
      <c r="K112" s="186"/>
      <c r="L112" s="1"/>
    </row>
    <row r="113" spans="1:12" ht="15" customHeight="1" x14ac:dyDescent="0.25">
      <c r="A113" s="6"/>
      <c r="B113" s="185"/>
      <c r="C113" s="6"/>
      <c r="D113" s="6"/>
      <c r="E113" s="14"/>
      <c r="F113" s="14"/>
      <c r="G113" s="6"/>
      <c r="H113" s="6"/>
      <c r="I113" s="14"/>
      <c r="J113" s="6"/>
      <c r="K113" s="186"/>
      <c r="L113" s="1"/>
    </row>
    <row r="114" spans="1:12" ht="15" customHeight="1" x14ac:dyDescent="0.25">
      <c r="A114" s="6"/>
      <c r="B114" s="185"/>
      <c r="C114" s="6"/>
      <c r="D114" s="6"/>
      <c r="E114" s="14"/>
      <c r="F114" s="14"/>
      <c r="G114" s="6"/>
      <c r="H114" s="6"/>
      <c r="I114" s="14"/>
      <c r="J114" s="6"/>
      <c r="K114" s="186"/>
      <c r="L114" s="1"/>
    </row>
    <row r="115" spans="1:12" ht="13.5" x14ac:dyDescent="0.25">
      <c r="A115" s="71"/>
      <c r="B115" s="893"/>
      <c r="C115" s="13"/>
      <c r="D115" s="13"/>
      <c r="E115" s="13"/>
      <c r="F115" s="13"/>
      <c r="G115" s="13"/>
      <c r="H115" s="13"/>
      <c r="I115" s="894"/>
      <c r="J115" s="13"/>
      <c r="K115" s="895"/>
    </row>
    <row r="116" spans="1:12" ht="3" customHeight="1" x14ac:dyDescent="0.2">
      <c r="A116" s="71"/>
    </row>
  </sheetData>
  <mergeCells count="4">
    <mergeCell ref="C6:J6"/>
    <mergeCell ref="D9:H10"/>
    <mergeCell ref="C65:J65"/>
    <mergeCell ref="D68:H69"/>
  </mergeCells>
  <pageMargins left="0.25" right="0.25" top="0.5" bottom="0.25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showGridLines="0" workbookViewId="0">
      <selection activeCell="A45" sqref="A45:IV45"/>
    </sheetView>
  </sheetViews>
  <sheetFormatPr defaultRowHeight="12.75" x14ac:dyDescent="0.2"/>
  <cols>
    <col min="1" max="1" width="0.5" customWidth="1"/>
    <col min="2" max="2" width="1" customWidth="1"/>
    <col min="3" max="3" width="3.33203125" customWidth="1"/>
    <col min="4" max="6" width="16.83203125" customWidth="1"/>
    <col min="7" max="7" width="12.1640625" customWidth="1"/>
    <col min="8" max="8" width="9.1640625" customWidth="1"/>
    <col min="9" max="9" width="9.5" customWidth="1"/>
    <col min="10" max="10" width="12.1640625" customWidth="1"/>
    <col min="11" max="11" width="11.1640625" customWidth="1"/>
    <col min="12" max="15" width="12.1640625" customWidth="1"/>
    <col min="16" max="16" width="1" customWidth="1"/>
    <col min="17" max="17" width="0.5" customWidth="1"/>
    <col min="18" max="19" width="13.83203125" customWidth="1"/>
    <col min="20" max="21" width="1.83203125" customWidth="1"/>
    <col min="22" max="22" width="4.83203125" customWidth="1"/>
    <col min="23" max="23" width="1.83203125" customWidth="1"/>
    <col min="24" max="24" width="29.33203125" customWidth="1"/>
    <col min="25" max="25" width="22.83203125" customWidth="1"/>
    <col min="26" max="28" width="13.83203125" customWidth="1"/>
    <col min="29" max="29" width="1.83203125" customWidth="1"/>
    <col min="30" max="31" width="10.5" bestFit="1" customWidth="1"/>
  </cols>
  <sheetData>
    <row r="1" spans="1:22" ht="20.100000000000001" customHeight="1" x14ac:dyDescent="0.3">
      <c r="A1" s="1"/>
      <c r="B1" s="1"/>
      <c r="C1" s="457" t="s">
        <v>421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711"/>
    </row>
    <row r="2" spans="1:22" ht="14.1" customHeight="1" x14ac:dyDescent="0.3">
      <c r="A2" s="1"/>
      <c r="B2" s="1"/>
      <c r="C2" s="160" t="s">
        <v>422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711"/>
    </row>
    <row r="3" spans="1:22" ht="15" customHeight="1" x14ac:dyDescent="0.3">
      <c r="A3" s="1"/>
      <c r="B3" s="1"/>
      <c r="C3" s="160" t="s">
        <v>423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V3" s="711"/>
    </row>
    <row r="4" spans="1:22" ht="3" customHeight="1" x14ac:dyDescent="0.25">
      <c r="A4" s="1"/>
      <c r="B4" s="1"/>
      <c r="C4" s="30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V4" s="711"/>
    </row>
    <row r="5" spans="1:22" ht="17.100000000000001" customHeight="1" x14ac:dyDescent="0.3">
      <c r="A5" s="1"/>
      <c r="B5" s="1149" t="s">
        <v>540</v>
      </c>
      <c r="C5" s="1149"/>
      <c r="D5" s="1149"/>
      <c r="E5" s="1149"/>
      <c r="F5" s="1149"/>
      <c r="G5" s="1149"/>
      <c r="H5" s="1149"/>
      <c r="I5" s="1149"/>
      <c r="J5" s="1149"/>
      <c r="K5" s="1149"/>
      <c r="L5" s="1149"/>
      <c r="M5" s="1149"/>
      <c r="N5" s="1149"/>
      <c r="O5" s="1149"/>
      <c r="P5" s="1149"/>
      <c r="Q5" s="1"/>
      <c r="R5" s="1"/>
      <c r="V5" s="711"/>
    </row>
    <row r="6" spans="1:22" ht="15" customHeight="1" x14ac:dyDescent="0.3">
      <c r="A6" s="1"/>
      <c r="B6" s="1"/>
      <c r="C6" s="247" t="s">
        <v>541</v>
      </c>
      <c r="D6" s="61"/>
      <c r="E6" s="61"/>
      <c r="F6" s="61"/>
      <c r="G6" s="766"/>
      <c r="H6" s="766"/>
      <c r="I6" s="766"/>
      <c r="J6" s="766"/>
      <c r="K6" s="766"/>
      <c r="L6" s="766"/>
      <c r="M6" s="766"/>
      <c r="N6" s="766"/>
      <c r="O6" s="766"/>
      <c r="P6" s="1"/>
      <c r="Q6" s="1"/>
      <c r="R6" s="1"/>
      <c r="V6" s="711"/>
    </row>
    <row r="7" spans="1:22" ht="3" customHeight="1" x14ac:dyDescent="0.3">
      <c r="A7" s="1"/>
      <c r="B7" s="1"/>
      <c r="C7" s="30"/>
      <c r="D7" s="61"/>
      <c r="E7" s="61"/>
      <c r="F7" s="61"/>
      <c r="G7" s="766"/>
      <c r="H7" s="766"/>
      <c r="I7" s="766"/>
      <c r="J7" s="766"/>
      <c r="K7" s="766"/>
      <c r="L7" s="766"/>
      <c r="M7" s="766"/>
      <c r="N7" s="766"/>
      <c r="O7" s="766"/>
      <c r="P7" s="1"/>
      <c r="Q7" s="1"/>
      <c r="R7" s="1"/>
      <c r="V7" s="711"/>
    </row>
    <row r="8" spans="1:22" ht="3" customHeight="1" x14ac:dyDescent="0.25">
      <c r="A8" s="1"/>
      <c r="B8" s="179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184"/>
      <c r="Q8" s="1"/>
      <c r="R8" s="1"/>
    </row>
    <row r="9" spans="1:22" ht="15.95" customHeight="1" x14ac:dyDescent="0.3">
      <c r="A9" s="1"/>
      <c r="B9" s="185"/>
      <c r="C9" s="396"/>
      <c r="D9" s="60"/>
      <c r="E9" s="60"/>
      <c r="F9" s="60"/>
      <c r="G9" s="1150" t="s">
        <v>542</v>
      </c>
      <c r="H9" s="1150"/>
      <c r="I9" s="1150"/>
      <c r="J9" s="1150"/>
      <c r="K9" s="1150"/>
      <c r="L9" s="1150"/>
      <c r="M9" s="1150"/>
      <c r="N9" s="1150"/>
      <c r="O9" s="1151"/>
      <c r="P9" s="831"/>
      <c r="Q9" s="1"/>
      <c r="R9" s="1"/>
    </row>
    <row r="10" spans="1:22" ht="14.1" customHeight="1" x14ac:dyDescent="0.3">
      <c r="A10" s="1"/>
      <c r="B10" s="185"/>
      <c r="C10" s="929"/>
      <c r="D10" s="23"/>
      <c r="E10" s="23"/>
      <c r="F10" s="23"/>
      <c r="G10" s="258" t="s">
        <v>543</v>
      </c>
      <c r="H10" s="258" t="s">
        <v>544</v>
      </c>
      <c r="I10" s="258" t="s">
        <v>545</v>
      </c>
      <c r="J10" s="258" t="s">
        <v>546</v>
      </c>
      <c r="K10" s="258" t="s">
        <v>547</v>
      </c>
      <c r="L10" s="258" t="s">
        <v>548</v>
      </c>
      <c r="M10" s="258"/>
      <c r="N10" s="258" t="s">
        <v>549</v>
      </c>
      <c r="O10" s="260"/>
      <c r="P10" s="831"/>
      <c r="Q10" s="1"/>
      <c r="R10" s="1"/>
    </row>
    <row r="11" spans="1:22" ht="14.1" customHeight="1" x14ac:dyDescent="0.3">
      <c r="A11" s="1"/>
      <c r="B11" s="185"/>
      <c r="C11" s="929"/>
      <c r="D11" s="15" t="s">
        <v>550</v>
      </c>
      <c r="E11" s="23"/>
      <c r="F11" s="23"/>
      <c r="G11" s="258" t="s">
        <v>551</v>
      </c>
      <c r="H11" s="258" t="s">
        <v>76</v>
      </c>
      <c r="I11" s="258" t="s">
        <v>552</v>
      </c>
      <c r="J11" s="258" t="s">
        <v>553</v>
      </c>
      <c r="K11" s="258" t="s">
        <v>554</v>
      </c>
      <c r="L11" s="258" t="s">
        <v>555</v>
      </c>
      <c r="M11" s="258" t="s">
        <v>18</v>
      </c>
      <c r="N11" s="258" t="s">
        <v>556</v>
      </c>
      <c r="O11" s="260" t="s">
        <v>18</v>
      </c>
      <c r="P11" s="831"/>
      <c r="Q11" s="1"/>
      <c r="R11" s="1"/>
    </row>
    <row r="12" spans="1:22" ht="14.1" customHeight="1" x14ac:dyDescent="0.3">
      <c r="A12" s="1"/>
      <c r="B12" s="185"/>
      <c r="C12" s="929"/>
      <c r="D12" s="23"/>
      <c r="E12" s="23"/>
      <c r="F12" s="23"/>
      <c r="G12" s="258"/>
      <c r="H12" s="258" t="s">
        <v>557</v>
      </c>
      <c r="I12" s="258" t="s">
        <v>558</v>
      </c>
      <c r="J12" s="258" t="s">
        <v>559</v>
      </c>
      <c r="K12" s="258" t="s">
        <v>560</v>
      </c>
      <c r="L12" s="258" t="s">
        <v>561</v>
      </c>
      <c r="M12" s="258"/>
      <c r="N12" s="258" t="s">
        <v>19</v>
      </c>
      <c r="O12" s="260"/>
      <c r="P12" s="831"/>
      <c r="Q12" s="1"/>
      <c r="R12" s="1"/>
    </row>
    <row r="13" spans="1:22" ht="14.1" customHeight="1" x14ac:dyDescent="0.25">
      <c r="A13" s="1"/>
      <c r="B13" s="185"/>
      <c r="C13" s="397"/>
      <c r="D13" s="57"/>
      <c r="E13" s="57"/>
      <c r="F13" s="57"/>
      <c r="G13" s="263"/>
      <c r="H13" s="263"/>
      <c r="I13" s="263"/>
      <c r="J13" s="263" t="s">
        <v>562</v>
      </c>
      <c r="K13" s="263" t="s">
        <v>563</v>
      </c>
      <c r="L13" s="263"/>
      <c r="M13" s="263"/>
      <c r="N13" s="263" t="s">
        <v>564</v>
      </c>
      <c r="O13" s="265"/>
      <c r="P13" s="831"/>
      <c r="Q13" s="1"/>
      <c r="R13" s="1"/>
    </row>
    <row r="14" spans="1:22" ht="15" customHeight="1" x14ac:dyDescent="0.3">
      <c r="A14" s="1"/>
      <c r="B14" s="185"/>
      <c r="C14" s="417" t="s">
        <v>110</v>
      </c>
      <c r="D14" s="81" t="s">
        <v>686</v>
      </c>
      <c r="E14" s="45"/>
      <c r="F14" s="45"/>
      <c r="G14" s="873">
        <v>100000</v>
      </c>
      <c r="H14" s="873">
        <v>0</v>
      </c>
      <c r="I14" s="873">
        <v>0</v>
      </c>
      <c r="J14" s="873">
        <v>0</v>
      </c>
      <c r="K14" s="873">
        <v>0</v>
      </c>
      <c r="L14" s="873">
        <v>0</v>
      </c>
      <c r="M14" s="873">
        <f>G14+H14+I14+J14+K14+L14</f>
        <v>100000</v>
      </c>
      <c r="N14" s="863">
        <v>0</v>
      </c>
      <c r="O14" s="874">
        <f>M14+N14</f>
        <v>100000</v>
      </c>
      <c r="P14" s="831"/>
      <c r="Q14" s="1"/>
      <c r="R14" s="1"/>
    </row>
    <row r="15" spans="1:22" ht="15" customHeight="1" x14ac:dyDescent="0.3">
      <c r="A15" s="1"/>
      <c r="B15" s="185"/>
      <c r="C15" s="930" t="s">
        <v>565</v>
      </c>
      <c r="D15" s="767" t="s">
        <v>687</v>
      </c>
      <c r="E15" s="651"/>
      <c r="F15" s="651"/>
      <c r="G15" s="912"/>
      <c r="H15" s="912"/>
      <c r="I15" s="912"/>
      <c r="J15" s="912"/>
      <c r="K15" s="912"/>
      <c r="L15" s="913">
        <v>0</v>
      </c>
      <c r="M15" s="914">
        <f>G15+H15+I15+J15+K15+L15</f>
        <v>0</v>
      </c>
      <c r="N15" s="912">
        <v>0</v>
      </c>
      <c r="O15" s="915">
        <f>M15+N15</f>
        <v>0</v>
      </c>
      <c r="P15" s="831"/>
      <c r="Q15" s="1"/>
      <c r="R15" s="1"/>
    </row>
    <row r="16" spans="1:22" ht="15" customHeight="1" x14ac:dyDescent="0.3">
      <c r="A16" s="1"/>
      <c r="B16" s="185"/>
      <c r="C16" s="930" t="s">
        <v>566</v>
      </c>
      <c r="D16" s="768" t="s">
        <v>688</v>
      </c>
      <c r="E16" s="494"/>
      <c r="F16" s="494"/>
      <c r="G16" s="916">
        <f>G14+G15</f>
        <v>100000</v>
      </c>
      <c r="H16" s="916">
        <f t="shared" ref="H16:O16" si="0">H14+H15</f>
        <v>0</v>
      </c>
      <c r="I16" s="916">
        <f t="shared" si="0"/>
        <v>0</v>
      </c>
      <c r="J16" s="916">
        <f t="shared" si="0"/>
        <v>0</v>
      </c>
      <c r="K16" s="916">
        <f t="shared" si="0"/>
        <v>0</v>
      </c>
      <c r="L16" s="916">
        <f t="shared" si="0"/>
        <v>0</v>
      </c>
      <c r="M16" s="916">
        <f t="shared" si="0"/>
        <v>100000</v>
      </c>
      <c r="N16" s="916">
        <f t="shared" si="0"/>
        <v>0</v>
      </c>
      <c r="O16" s="917">
        <f t="shared" si="0"/>
        <v>100000</v>
      </c>
      <c r="P16" s="831"/>
      <c r="Q16" s="1"/>
      <c r="R16" s="1"/>
    </row>
    <row r="17" spans="1:19" ht="15" customHeight="1" x14ac:dyDescent="0.3">
      <c r="A17" s="1"/>
      <c r="B17" s="185"/>
      <c r="C17" s="933">
        <v>1</v>
      </c>
      <c r="D17" s="767" t="s">
        <v>689</v>
      </c>
      <c r="E17" s="651"/>
      <c r="F17" s="651"/>
      <c r="G17" s="918">
        <v>0</v>
      </c>
      <c r="H17" s="919"/>
      <c r="I17" s="919"/>
      <c r="J17" s="919"/>
      <c r="K17" s="918">
        <v>0</v>
      </c>
      <c r="L17" s="919"/>
      <c r="M17" s="920">
        <f>G17+H17+I17+J17+K17+L17</f>
        <v>0</v>
      </c>
      <c r="N17" s="918">
        <v>0</v>
      </c>
      <c r="O17" s="921">
        <f>M17+N17</f>
        <v>0</v>
      </c>
      <c r="P17" s="831"/>
      <c r="Q17" s="1"/>
      <c r="R17" s="1"/>
    </row>
    <row r="18" spans="1:19" ht="15.95" customHeight="1" x14ac:dyDescent="0.3">
      <c r="A18" s="1"/>
      <c r="B18" s="185"/>
      <c r="C18" s="934">
        <v>2</v>
      </c>
      <c r="D18" s="769" t="s">
        <v>690</v>
      </c>
      <c r="E18" s="769"/>
      <c r="F18" s="769"/>
      <c r="G18" s="922"/>
      <c r="H18" s="922"/>
      <c r="I18" s="922"/>
      <c r="J18" s="922"/>
      <c r="K18" s="922"/>
      <c r="L18" s="922"/>
      <c r="M18" s="922"/>
      <c r="N18" s="922"/>
      <c r="O18" s="923"/>
      <c r="P18" s="831"/>
      <c r="Q18" s="1"/>
      <c r="R18" s="1"/>
    </row>
    <row r="19" spans="1:19" ht="14.1" customHeight="1" x14ac:dyDescent="0.3">
      <c r="A19" s="1"/>
      <c r="B19" s="185"/>
      <c r="C19" s="935"/>
      <c r="D19" s="770" t="s">
        <v>691</v>
      </c>
      <c r="E19" s="770"/>
      <c r="F19" s="770"/>
      <c r="G19" s="918">
        <v>0</v>
      </c>
      <c r="H19" s="919"/>
      <c r="I19" s="919"/>
      <c r="J19" s="919"/>
      <c r="K19" s="918">
        <v>0</v>
      </c>
      <c r="L19" s="919"/>
      <c r="M19" s="920">
        <f>G19+H19+I19+J19+K19+L19</f>
        <v>0</v>
      </c>
      <c r="N19" s="918">
        <v>0</v>
      </c>
      <c r="O19" s="921">
        <f>M19+N19</f>
        <v>0</v>
      </c>
      <c r="P19" s="831"/>
      <c r="Q19" s="1"/>
      <c r="R19" s="1"/>
    </row>
    <row r="20" spans="1:19" ht="15" customHeight="1" x14ac:dyDescent="0.3">
      <c r="A20" s="1"/>
      <c r="B20" s="185"/>
      <c r="C20" s="931">
        <v>3</v>
      </c>
      <c r="D20" s="771" t="s">
        <v>692</v>
      </c>
      <c r="E20" s="587"/>
      <c r="F20" s="587"/>
      <c r="G20" s="913">
        <v>0</v>
      </c>
      <c r="H20" s="924"/>
      <c r="I20" s="924"/>
      <c r="J20" s="913">
        <v>0</v>
      </c>
      <c r="K20" s="924"/>
      <c r="L20" s="913">
        <v>0</v>
      </c>
      <c r="M20" s="859">
        <f>G20+H20+I20+J20+K20+L20</f>
        <v>0</v>
      </c>
      <c r="N20" s="913">
        <v>0</v>
      </c>
      <c r="O20" s="860">
        <f>M20+N20</f>
        <v>0</v>
      </c>
      <c r="P20" s="831"/>
      <c r="Q20" s="1"/>
      <c r="R20" s="772"/>
    </row>
    <row r="21" spans="1:19" ht="15" customHeight="1" x14ac:dyDescent="0.3">
      <c r="A21" s="1"/>
      <c r="B21" s="185"/>
      <c r="C21" s="931">
        <v>4</v>
      </c>
      <c r="D21" s="771" t="s">
        <v>693</v>
      </c>
      <c r="E21" s="587"/>
      <c r="F21" s="587"/>
      <c r="G21" s="913">
        <v>0</v>
      </c>
      <c r="H21" s="925"/>
      <c r="I21" s="925"/>
      <c r="J21" s="925"/>
      <c r="K21" s="925"/>
      <c r="L21" s="913">
        <v>0</v>
      </c>
      <c r="M21" s="859">
        <f>G21+H21+I21+J21+K21+L21</f>
        <v>0</v>
      </c>
      <c r="N21" s="913">
        <v>0</v>
      </c>
      <c r="O21" s="860">
        <f>M21+N21</f>
        <v>0</v>
      </c>
      <c r="P21" s="831"/>
      <c r="Q21" s="1"/>
      <c r="R21" s="1"/>
      <c r="S21" s="773"/>
    </row>
    <row r="22" spans="1:19" ht="15" customHeight="1" x14ac:dyDescent="0.3">
      <c r="A22" s="1"/>
      <c r="B22" s="185"/>
      <c r="C22" s="931">
        <v>5</v>
      </c>
      <c r="D22" s="771" t="s">
        <v>694</v>
      </c>
      <c r="E22" s="587"/>
      <c r="F22" s="587"/>
      <c r="G22" s="913">
        <v>0</v>
      </c>
      <c r="H22" s="924"/>
      <c r="I22" s="924"/>
      <c r="J22" s="913">
        <v>0</v>
      </c>
      <c r="K22" s="913"/>
      <c r="L22" s="913">
        <v>0</v>
      </c>
      <c r="M22" s="859">
        <f>G22+H22+I22+J22+K22+L22</f>
        <v>0</v>
      </c>
      <c r="N22" s="913">
        <v>0</v>
      </c>
      <c r="O22" s="860">
        <f>M22+N22</f>
        <v>0</v>
      </c>
      <c r="P22" s="831"/>
      <c r="Q22" s="1"/>
      <c r="R22" s="1"/>
    </row>
    <row r="23" spans="1:19" ht="15" customHeight="1" x14ac:dyDescent="0.3">
      <c r="A23" s="1"/>
      <c r="B23" s="185"/>
      <c r="C23" s="931">
        <v>6</v>
      </c>
      <c r="D23" s="769" t="s">
        <v>695</v>
      </c>
      <c r="E23" s="593"/>
      <c r="F23" s="593"/>
      <c r="G23" s="913">
        <v>0</v>
      </c>
      <c r="H23" s="913"/>
      <c r="I23" s="913"/>
      <c r="J23" s="913"/>
      <c r="K23" s="913"/>
      <c r="L23" s="913">
        <v>0</v>
      </c>
      <c r="M23" s="871"/>
      <c r="N23" s="926"/>
      <c r="O23" s="860"/>
      <c r="P23" s="831"/>
      <c r="Q23" s="1"/>
      <c r="R23" s="1"/>
    </row>
    <row r="24" spans="1:19" ht="3" customHeight="1" x14ac:dyDescent="0.3">
      <c r="A24" s="1"/>
      <c r="B24" s="185"/>
      <c r="C24" s="931"/>
      <c r="D24" s="774"/>
      <c r="E24" s="513"/>
      <c r="F24" s="513"/>
      <c r="G24" s="927"/>
      <c r="H24" s="927"/>
      <c r="I24" s="928"/>
      <c r="J24" s="928"/>
      <c r="K24" s="928"/>
      <c r="L24" s="927"/>
      <c r="M24" s="877"/>
      <c r="N24" s="927"/>
      <c r="O24" s="860"/>
      <c r="P24" s="831"/>
      <c r="Q24" s="1"/>
      <c r="R24" s="1"/>
    </row>
    <row r="25" spans="1:19" ht="15" customHeight="1" x14ac:dyDescent="0.3">
      <c r="A25" s="1"/>
      <c r="B25" s="185"/>
      <c r="C25" s="417" t="s">
        <v>103</v>
      </c>
      <c r="D25" s="81" t="s">
        <v>696</v>
      </c>
      <c r="E25" s="45"/>
      <c r="F25" s="45"/>
      <c r="G25" s="873">
        <f t="shared" ref="G25:O25" si="1">G16+G17+G19+G20+G21+G22+G23+G24</f>
        <v>100000</v>
      </c>
      <c r="H25" s="873">
        <f t="shared" si="1"/>
        <v>0</v>
      </c>
      <c r="I25" s="873">
        <f t="shared" si="1"/>
        <v>0</v>
      </c>
      <c r="J25" s="873">
        <f t="shared" si="1"/>
        <v>0</v>
      </c>
      <c r="K25" s="873">
        <f t="shared" si="1"/>
        <v>0</v>
      </c>
      <c r="L25" s="873">
        <f t="shared" si="1"/>
        <v>0</v>
      </c>
      <c r="M25" s="873">
        <f t="shared" si="1"/>
        <v>100000</v>
      </c>
      <c r="N25" s="873">
        <f t="shared" si="1"/>
        <v>0</v>
      </c>
      <c r="O25" s="874">
        <f t="shared" si="1"/>
        <v>100000</v>
      </c>
      <c r="P25" s="831"/>
      <c r="Q25" s="1"/>
      <c r="R25" s="1"/>
    </row>
    <row r="26" spans="1:19" ht="15" customHeight="1" x14ac:dyDescent="0.3">
      <c r="A26" s="1"/>
      <c r="B26" s="185"/>
      <c r="C26" s="933">
        <v>1</v>
      </c>
      <c r="D26" s="767" t="s">
        <v>689</v>
      </c>
      <c r="E26" s="651"/>
      <c r="F26" s="651"/>
      <c r="G26" s="918">
        <v>0</v>
      </c>
      <c r="H26" s="919"/>
      <c r="I26" s="919"/>
      <c r="J26" s="919"/>
      <c r="K26" s="918">
        <v>0</v>
      </c>
      <c r="L26" s="919"/>
      <c r="M26" s="920">
        <f>G26+H26+I26+J26+K26+L26</f>
        <v>0</v>
      </c>
      <c r="N26" s="918">
        <v>0</v>
      </c>
      <c r="O26" s="921">
        <f>M26+N26</f>
        <v>0</v>
      </c>
      <c r="P26" s="831"/>
      <c r="Q26" s="1"/>
      <c r="R26" s="1"/>
    </row>
    <row r="27" spans="1:19" ht="14.1" customHeight="1" x14ac:dyDescent="0.3">
      <c r="A27" s="1"/>
      <c r="B27" s="185"/>
      <c r="C27" s="934">
        <v>2</v>
      </c>
      <c r="D27" s="769" t="s">
        <v>690</v>
      </c>
      <c r="E27" s="769"/>
      <c r="F27" s="769"/>
      <c r="G27" s="922"/>
      <c r="H27" s="922"/>
      <c r="I27" s="922"/>
      <c r="J27" s="922"/>
      <c r="K27" s="922"/>
      <c r="L27" s="922"/>
      <c r="M27" s="922"/>
      <c r="N27" s="922"/>
      <c r="O27" s="923"/>
      <c r="P27" s="831"/>
      <c r="Q27" s="1"/>
      <c r="R27" s="1"/>
    </row>
    <row r="28" spans="1:19" ht="14.1" customHeight="1" x14ac:dyDescent="0.3">
      <c r="A28" s="1"/>
      <c r="B28" s="185"/>
      <c r="C28" s="935"/>
      <c r="D28" s="770" t="s">
        <v>691</v>
      </c>
      <c r="E28" s="770"/>
      <c r="F28" s="770"/>
      <c r="G28" s="918">
        <v>0</v>
      </c>
      <c r="H28" s="919"/>
      <c r="I28" s="919"/>
      <c r="J28" s="919"/>
      <c r="K28" s="918">
        <v>0</v>
      </c>
      <c r="L28" s="919"/>
      <c r="M28" s="920">
        <f>G28+H28+I28+J28+K28+L28</f>
        <v>0</v>
      </c>
      <c r="N28" s="919"/>
      <c r="O28" s="921">
        <f>M28+N28</f>
        <v>0</v>
      </c>
      <c r="P28" s="831"/>
      <c r="Q28" s="1"/>
      <c r="R28" s="1"/>
    </row>
    <row r="29" spans="1:19" ht="15" customHeight="1" x14ac:dyDescent="0.3">
      <c r="A29" s="1"/>
      <c r="B29" s="185"/>
      <c r="C29" s="931">
        <v>3</v>
      </c>
      <c r="D29" s="771" t="s">
        <v>697</v>
      </c>
      <c r="E29" s="587"/>
      <c r="F29" s="587"/>
      <c r="G29" s="913">
        <v>0</v>
      </c>
      <c r="H29" s="913">
        <v>0</v>
      </c>
      <c r="I29" s="913">
        <v>0</v>
      </c>
      <c r="J29" s="913">
        <v>0</v>
      </c>
      <c r="K29" s="913">
        <v>0</v>
      </c>
      <c r="L29" s="913">
        <v>0</v>
      </c>
      <c r="M29" s="859">
        <f>G29+H29+I29+J29+K29+L29</f>
        <v>0</v>
      </c>
      <c r="N29" s="924"/>
      <c r="O29" s="860">
        <f>M29+N29</f>
        <v>0</v>
      </c>
      <c r="P29" s="831"/>
      <c r="Q29" s="1"/>
      <c r="R29" s="1"/>
    </row>
    <row r="30" spans="1:19" ht="15" customHeight="1" x14ac:dyDescent="0.3">
      <c r="A30" s="1"/>
      <c r="B30" s="185"/>
      <c r="C30" s="931">
        <v>4</v>
      </c>
      <c r="D30" s="771" t="s">
        <v>693</v>
      </c>
      <c r="E30" s="587"/>
      <c r="F30" s="587"/>
      <c r="G30" s="913">
        <v>0</v>
      </c>
      <c r="H30" s="913">
        <v>0</v>
      </c>
      <c r="I30" s="913"/>
      <c r="J30" s="913"/>
      <c r="K30" s="913"/>
      <c r="L30" s="913"/>
      <c r="M30" s="859">
        <f>G30+H30+I30+J30+K30+L30</f>
        <v>0</v>
      </c>
      <c r="N30" s="913"/>
      <c r="O30" s="860">
        <f>M30+N30</f>
        <v>0</v>
      </c>
      <c r="P30" s="831"/>
      <c r="Q30" s="1"/>
      <c r="R30" s="1"/>
    </row>
    <row r="31" spans="1:19" ht="15" customHeight="1" x14ac:dyDescent="0.3">
      <c r="A31" s="1"/>
      <c r="B31" s="185"/>
      <c r="C31" s="931">
        <v>5</v>
      </c>
      <c r="D31" s="771" t="s">
        <v>698</v>
      </c>
      <c r="E31" s="587"/>
      <c r="F31" s="587"/>
      <c r="G31" s="913">
        <v>0</v>
      </c>
      <c r="H31" s="913"/>
      <c r="I31" s="913"/>
      <c r="J31" s="913">
        <v>0</v>
      </c>
      <c r="K31" s="913"/>
      <c r="L31" s="913">
        <f>-J31</f>
        <v>0</v>
      </c>
      <c r="M31" s="859">
        <f>G31+H31+I31+J31+K31+L31</f>
        <v>0</v>
      </c>
      <c r="N31" s="913">
        <v>0</v>
      </c>
      <c r="O31" s="860">
        <f>M31+N31</f>
        <v>0</v>
      </c>
      <c r="P31" s="831"/>
      <c r="Q31" s="1"/>
      <c r="R31" s="1"/>
    </row>
    <row r="32" spans="1:19" ht="15" customHeight="1" x14ac:dyDescent="0.3">
      <c r="A32" s="1"/>
      <c r="B32" s="185"/>
      <c r="C32" s="931">
        <v>6</v>
      </c>
      <c r="D32" s="771" t="s">
        <v>699</v>
      </c>
      <c r="E32" s="587"/>
      <c r="F32" s="587"/>
      <c r="G32" s="913"/>
      <c r="H32" s="913"/>
      <c r="I32" s="913">
        <v>0</v>
      </c>
      <c r="J32" s="913"/>
      <c r="K32" s="913"/>
      <c r="L32" s="913"/>
      <c r="M32" s="859">
        <f>G32+H32+I32+J32+K32+L32</f>
        <v>0</v>
      </c>
      <c r="N32" s="913"/>
      <c r="O32" s="860">
        <f>M32+N32</f>
        <v>0</v>
      </c>
      <c r="P32" s="831"/>
      <c r="Q32" s="1"/>
      <c r="R32" s="1"/>
    </row>
    <row r="33" spans="1:18" ht="3" customHeight="1" x14ac:dyDescent="0.3">
      <c r="A33" s="1"/>
      <c r="B33" s="185"/>
      <c r="C33" s="932"/>
      <c r="D33" s="774"/>
      <c r="E33" s="513"/>
      <c r="F33" s="513"/>
      <c r="G33" s="927"/>
      <c r="H33" s="927"/>
      <c r="I33" s="927"/>
      <c r="J33" s="927"/>
      <c r="K33" s="927"/>
      <c r="L33" s="927"/>
      <c r="M33" s="877"/>
      <c r="N33" s="927"/>
      <c r="O33" s="878"/>
      <c r="P33" s="831"/>
      <c r="Q33" s="1"/>
      <c r="R33" s="1"/>
    </row>
    <row r="34" spans="1:18" ht="15" customHeight="1" x14ac:dyDescent="0.3">
      <c r="A34" s="1"/>
      <c r="B34" s="185"/>
      <c r="C34" s="936"/>
      <c r="D34" s="81" t="s">
        <v>700</v>
      </c>
      <c r="E34" s="45"/>
      <c r="F34" s="45"/>
      <c r="G34" s="873">
        <f t="shared" ref="G34:O34" si="2">G25+G26+G28+G29+G30+G31+G32</f>
        <v>100000</v>
      </c>
      <c r="H34" s="873">
        <f t="shared" si="2"/>
        <v>0</v>
      </c>
      <c r="I34" s="873">
        <f t="shared" si="2"/>
        <v>0</v>
      </c>
      <c r="J34" s="873">
        <f t="shared" si="2"/>
        <v>0</v>
      </c>
      <c r="K34" s="873">
        <f t="shared" si="2"/>
        <v>0</v>
      </c>
      <c r="L34" s="873">
        <f t="shared" si="2"/>
        <v>0</v>
      </c>
      <c r="M34" s="873">
        <f t="shared" si="2"/>
        <v>100000</v>
      </c>
      <c r="N34" s="873">
        <f t="shared" si="2"/>
        <v>0</v>
      </c>
      <c r="O34" s="874">
        <f t="shared" si="2"/>
        <v>100000</v>
      </c>
      <c r="P34" s="831"/>
      <c r="Q34" s="1"/>
      <c r="R34" s="1"/>
    </row>
    <row r="35" spans="1:18" ht="5.0999999999999996" customHeight="1" x14ac:dyDescent="0.3">
      <c r="A35" s="1"/>
      <c r="B35" s="185"/>
      <c r="C35" s="833"/>
      <c r="D35" s="834"/>
      <c r="E35" s="103"/>
      <c r="F35" s="103"/>
      <c r="G35" s="835"/>
      <c r="H35" s="835"/>
      <c r="I35" s="835"/>
      <c r="J35" s="835"/>
      <c r="K35" s="835"/>
      <c r="L35" s="835"/>
      <c r="M35" s="836"/>
      <c r="N35" s="836"/>
      <c r="O35" s="836"/>
      <c r="P35" s="831"/>
      <c r="Q35" s="1"/>
      <c r="R35" s="1"/>
    </row>
    <row r="36" spans="1:18" ht="5.0999999999999996" customHeight="1" x14ac:dyDescent="0.25">
      <c r="A36" s="1"/>
      <c r="B36" s="179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837"/>
      <c r="Q36" s="1"/>
      <c r="R36" s="1"/>
    </row>
    <row r="37" spans="1:18" ht="13.5" x14ac:dyDescent="0.25">
      <c r="A37" s="1"/>
      <c r="B37" s="185"/>
      <c r="C37" s="6"/>
      <c r="D37" s="14"/>
      <c r="E37" s="27" t="s">
        <v>117</v>
      </c>
      <c r="F37" s="14"/>
      <c r="G37" s="14"/>
      <c r="H37" s="14"/>
      <c r="I37" s="6"/>
      <c r="J37" s="6"/>
      <c r="K37" s="6"/>
      <c r="L37" s="14"/>
      <c r="M37" s="14"/>
      <c r="N37" s="27" t="s">
        <v>118</v>
      </c>
      <c r="O37" s="6"/>
      <c r="P37" s="831"/>
      <c r="Q37" s="1"/>
      <c r="R37" s="1"/>
    </row>
    <row r="38" spans="1:18" ht="3" customHeight="1" x14ac:dyDescent="0.25">
      <c r="A38" s="1"/>
      <c r="B38" s="18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831"/>
      <c r="Q38" s="1"/>
      <c r="R38" s="1"/>
    </row>
    <row r="39" spans="1:18" ht="13.5" x14ac:dyDescent="0.25">
      <c r="A39" s="1"/>
      <c r="B39" s="185"/>
      <c r="C39" s="6"/>
      <c r="D39" s="14"/>
      <c r="E39" s="27" t="s">
        <v>16</v>
      </c>
      <c r="F39" s="14"/>
      <c r="G39" s="14"/>
      <c r="H39" s="14"/>
      <c r="I39" s="6"/>
      <c r="J39" s="6"/>
      <c r="K39" s="6"/>
      <c r="L39" s="6"/>
      <c r="M39" s="6"/>
      <c r="N39" s="27" t="s">
        <v>119</v>
      </c>
      <c r="O39" s="6"/>
      <c r="P39" s="831"/>
      <c r="Q39" s="1"/>
      <c r="R39" s="1"/>
    </row>
    <row r="40" spans="1:18" ht="12.75" customHeight="1" x14ac:dyDescent="0.25">
      <c r="A40" s="1"/>
      <c r="B40" s="185"/>
      <c r="C40" s="6"/>
      <c r="D40" s="14"/>
      <c r="E40" s="27"/>
      <c r="F40" s="14"/>
      <c r="G40" s="14"/>
      <c r="H40" s="14"/>
      <c r="I40" s="6"/>
      <c r="J40" s="6"/>
      <c r="K40" s="6"/>
      <c r="L40" s="6"/>
      <c r="M40" s="6"/>
      <c r="N40" s="27"/>
      <c r="O40" s="6"/>
      <c r="P40" s="831"/>
      <c r="Q40" s="1"/>
      <c r="R40" s="1"/>
    </row>
    <row r="41" spans="1:18" ht="12.75" customHeight="1" x14ac:dyDescent="0.25">
      <c r="A41" s="1"/>
      <c r="B41" s="18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831"/>
      <c r="Q41" s="1"/>
      <c r="R41" s="1"/>
    </row>
    <row r="42" spans="1:18" ht="12.75" customHeight="1" x14ac:dyDescent="0.25">
      <c r="A42" s="1"/>
      <c r="B42" s="18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831"/>
      <c r="Q42" s="1"/>
      <c r="R42" s="1"/>
    </row>
    <row r="43" spans="1:18" ht="12.75" customHeight="1" x14ac:dyDescent="0.25">
      <c r="A43" s="1"/>
      <c r="B43" s="187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832"/>
      <c r="Q43" s="1"/>
      <c r="R43" s="1"/>
    </row>
    <row r="44" spans="1:18" ht="8.1" customHeight="1" x14ac:dyDescent="0.25">
      <c r="A44" s="1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51"/>
      <c r="Q44" s="1"/>
      <c r="R44" s="1"/>
    </row>
  </sheetData>
  <mergeCells count="2">
    <mergeCell ref="B5:P5"/>
    <mergeCell ref="G9:O9"/>
  </mergeCells>
  <pageMargins left="0.25" right="0" top="0.25" bottom="0" header="0" footer="0"/>
  <pageSetup paperSize="9" orientation="landscape" horizontalDpi="100" verticalDpi="1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showGridLines="0" topLeftCell="A34" workbookViewId="0">
      <selection activeCell="AB60" sqref="AB60"/>
    </sheetView>
  </sheetViews>
  <sheetFormatPr defaultRowHeight="12.75" x14ac:dyDescent="0.2"/>
  <cols>
    <col min="1" max="2" width="1" customWidth="1"/>
    <col min="3" max="3" width="1.83203125" customWidth="1"/>
    <col min="4" max="4" width="2.83203125" customWidth="1"/>
    <col min="5" max="5" width="4.83203125" customWidth="1"/>
    <col min="6" max="6" width="2.83203125" customWidth="1"/>
    <col min="7" max="7" width="6.83203125" customWidth="1"/>
    <col min="8" max="8" width="5.83203125" customWidth="1"/>
    <col min="9" max="9" width="10.33203125" customWidth="1"/>
    <col min="10" max="10" width="11.83203125" customWidth="1"/>
    <col min="11" max="11" width="2.33203125" customWidth="1"/>
    <col min="12" max="13" width="5.83203125" customWidth="1"/>
    <col min="14" max="14" width="8.83203125" customWidth="1"/>
    <col min="15" max="15" width="5.83203125" customWidth="1"/>
    <col min="16" max="16" width="2.83203125" customWidth="1"/>
    <col min="17" max="17" width="3.83203125" customWidth="1"/>
    <col min="18" max="18" width="2.83203125" customWidth="1"/>
    <col min="19" max="19" width="1.83203125" customWidth="1"/>
    <col min="20" max="20" width="11.83203125" customWidth="1"/>
    <col min="21" max="21" width="3.1640625" customWidth="1"/>
    <col min="22" max="23" width="2.33203125" customWidth="1"/>
    <col min="24" max="25" width="1" customWidth="1"/>
  </cols>
  <sheetData>
    <row r="1" spans="1:25" ht="5.099999999999999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9.9499999999999993" customHeight="1" x14ac:dyDescent="0.25">
      <c r="A2" s="1"/>
      <c r="B2" s="179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184"/>
      <c r="Y2" s="1"/>
    </row>
    <row r="3" spans="1:25" ht="15" customHeight="1" x14ac:dyDescent="0.25">
      <c r="A3" s="1"/>
      <c r="B3" s="185"/>
      <c r="C3" s="1152" t="s">
        <v>120</v>
      </c>
      <c r="D3" s="1152"/>
      <c r="E3" s="1152"/>
      <c r="F3" s="1152"/>
      <c r="G3" s="1152"/>
      <c r="H3" s="1152"/>
      <c r="I3" s="1152"/>
      <c r="J3" s="1152"/>
      <c r="K3" s="1152"/>
      <c r="L3" s="1152"/>
      <c r="M3" s="1152"/>
      <c r="N3" s="1152"/>
      <c r="O3" s="1152"/>
      <c r="P3" s="1152"/>
      <c r="Q3" s="1152"/>
      <c r="R3" s="1152"/>
      <c r="S3" s="1152"/>
      <c r="T3" s="1152"/>
      <c r="U3" s="1152"/>
      <c r="V3" s="1152"/>
      <c r="W3" s="1152"/>
      <c r="X3" s="186"/>
      <c r="Y3" s="1"/>
    </row>
    <row r="4" spans="1:25" ht="5.0999999999999996" customHeight="1" x14ac:dyDescent="0.3">
      <c r="A4" s="1"/>
      <c r="B4" s="185"/>
      <c r="C4" s="158"/>
      <c r="D4" s="6"/>
      <c r="E4" s="6"/>
      <c r="F4" s="6"/>
      <c r="G4" s="6"/>
      <c r="H4" s="6"/>
      <c r="I4" s="6"/>
      <c r="J4" s="6"/>
      <c r="K4" s="6"/>
      <c r="L4" s="6"/>
      <c r="M4" s="6"/>
      <c r="N4" s="156"/>
      <c r="O4" s="156"/>
      <c r="P4" s="156"/>
      <c r="Q4" s="156"/>
      <c r="R4" s="156"/>
      <c r="S4" s="156"/>
      <c r="T4" s="156"/>
      <c r="U4" s="156"/>
      <c r="V4" s="6"/>
      <c r="W4" s="6"/>
      <c r="X4" s="186"/>
      <c r="Y4" s="1"/>
    </row>
    <row r="5" spans="1:25" ht="5.0999999999999996" customHeight="1" x14ac:dyDescent="0.25">
      <c r="A5" s="1"/>
      <c r="B5" s="185"/>
      <c r="C5" s="179"/>
      <c r="D5" s="180"/>
      <c r="E5" s="180"/>
      <c r="F5" s="180"/>
      <c r="G5" s="181"/>
      <c r="H5" s="181"/>
      <c r="I5" s="181"/>
      <c r="J5" s="181"/>
      <c r="K5" s="181"/>
      <c r="L5" s="181"/>
      <c r="M5" s="182"/>
      <c r="N5" s="182"/>
      <c r="O5" s="182"/>
      <c r="P5" s="182"/>
      <c r="Q5" s="182"/>
      <c r="R5" s="182"/>
      <c r="S5" s="183"/>
      <c r="T5" s="183"/>
      <c r="U5" s="183"/>
      <c r="V5" s="96"/>
      <c r="W5" s="184"/>
      <c r="X5" s="186"/>
      <c r="Y5" s="1"/>
    </row>
    <row r="6" spans="1:25" ht="15" customHeight="1" x14ac:dyDescent="0.3">
      <c r="A6" s="1"/>
      <c r="B6" s="185"/>
      <c r="C6" s="185"/>
      <c r="D6" s="6" t="s">
        <v>281</v>
      </c>
      <c r="E6" s="6"/>
      <c r="F6" s="6"/>
      <c r="G6" s="155"/>
      <c r="H6" s="155"/>
      <c r="I6" s="155"/>
      <c r="J6" s="155"/>
      <c r="K6" s="155"/>
      <c r="L6" s="155"/>
      <c r="M6" s="156"/>
      <c r="N6" s="156"/>
      <c r="O6" s="156"/>
      <c r="P6" s="156"/>
      <c r="Q6" s="156"/>
      <c r="R6" s="156"/>
      <c r="S6" s="156"/>
      <c r="T6" s="156"/>
      <c r="U6" s="156"/>
      <c r="V6" s="6"/>
      <c r="W6" s="186"/>
      <c r="X6" s="186"/>
      <c r="Y6" s="1"/>
    </row>
    <row r="7" spans="1:25" ht="15" customHeight="1" x14ac:dyDescent="0.3">
      <c r="A7" s="1"/>
      <c r="B7" s="185"/>
      <c r="C7" s="185"/>
      <c r="D7" s="6" t="s">
        <v>282</v>
      </c>
      <c r="E7" s="6"/>
      <c r="F7" s="6"/>
      <c r="G7" s="6"/>
      <c r="H7" s="6"/>
      <c r="I7" s="6"/>
      <c r="J7" s="6"/>
      <c r="K7" s="6"/>
      <c r="L7" s="6"/>
      <c r="M7" s="156"/>
      <c r="N7" s="156"/>
      <c r="O7" s="156"/>
      <c r="P7" s="156"/>
      <c r="Q7" s="156"/>
      <c r="R7" s="156"/>
      <c r="S7" s="4"/>
      <c r="T7" s="4"/>
      <c r="U7" s="6"/>
      <c r="V7" s="6"/>
      <c r="W7" s="186"/>
      <c r="X7" s="186"/>
      <c r="Y7" s="1"/>
    </row>
    <row r="8" spans="1:25" ht="15" x14ac:dyDescent="0.3">
      <c r="A8" s="1"/>
      <c r="B8" s="185"/>
      <c r="C8" s="185"/>
      <c r="D8" s="6" t="s">
        <v>283</v>
      </c>
      <c r="E8" s="6"/>
      <c r="F8" s="6"/>
      <c r="G8" s="6"/>
      <c r="H8" s="6"/>
      <c r="I8" s="6"/>
      <c r="J8" s="6"/>
      <c r="K8" s="6"/>
      <c r="L8" s="6"/>
      <c r="M8" s="6"/>
      <c r="N8" s="4"/>
      <c r="O8" s="4"/>
      <c r="P8" s="4"/>
      <c r="Q8" s="4"/>
      <c r="R8" s="4"/>
      <c r="S8" s="6"/>
      <c r="T8" s="159"/>
      <c r="U8" s="6"/>
      <c r="V8" s="6"/>
      <c r="W8" s="186"/>
      <c r="X8" s="186"/>
      <c r="Y8" s="1"/>
    </row>
    <row r="9" spans="1:25" ht="13.5" x14ac:dyDescent="0.25">
      <c r="A9" s="1"/>
      <c r="B9" s="185"/>
      <c r="C9" s="185"/>
      <c r="D9" s="6" t="s">
        <v>284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186"/>
      <c r="X9" s="186"/>
      <c r="Y9" s="1"/>
    </row>
    <row r="10" spans="1:25" ht="5.0999999999999996" customHeight="1" x14ac:dyDescent="0.25">
      <c r="A10" s="1"/>
      <c r="B10" s="185"/>
      <c r="C10" s="185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186"/>
      <c r="X10" s="186"/>
      <c r="Y10" s="1"/>
    </row>
    <row r="11" spans="1:25" ht="13.5" customHeight="1" x14ac:dyDescent="0.25">
      <c r="A11" s="1"/>
      <c r="B11" s="185"/>
      <c r="C11" s="185"/>
      <c r="D11" s="6"/>
      <c r="E11" s="6"/>
      <c r="F11" s="248" t="s">
        <v>121</v>
      </c>
      <c r="G11" s="6" t="s">
        <v>285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186"/>
      <c r="X11" s="186"/>
      <c r="Y11" s="1"/>
    </row>
    <row r="12" spans="1:25" ht="13.5" customHeight="1" x14ac:dyDescent="0.25">
      <c r="A12" s="1"/>
      <c r="B12" s="185"/>
      <c r="C12" s="185"/>
      <c r="D12" s="6"/>
      <c r="E12" s="6"/>
      <c r="F12" s="248" t="s">
        <v>122</v>
      </c>
      <c r="G12" s="6" t="s">
        <v>286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186"/>
      <c r="X12" s="186"/>
      <c r="Y12" s="1"/>
    </row>
    <row r="13" spans="1:25" ht="13.5" customHeight="1" x14ac:dyDescent="0.25">
      <c r="A13" s="1"/>
      <c r="B13" s="185"/>
      <c r="C13" s="185"/>
      <c r="D13" s="6"/>
      <c r="E13" s="6"/>
      <c r="F13" s="248" t="s">
        <v>123</v>
      </c>
      <c r="G13" s="6" t="s">
        <v>287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186"/>
      <c r="X13" s="186"/>
      <c r="Y13" s="1"/>
    </row>
    <row r="14" spans="1:25" ht="5.0999999999999996" customHeight="1" x14ac:dyDescent="0.25">
      <c r="A14" s="1"/>
      <c r="B14" s="185"/>
      <c r="C14" s="18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88"/>
      <c r="X14" s="186"/>
      <c r="Y14" s="1"/>
    </row>
    <row r="15" spans="1:25" ht="5.0999999999999996" customHeight="1" x14ac:dyDescent="0.5">
      <c r="A15" s="1"/>
      <c r="B15" s="185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86"/>
      <c r="Y15" s="1"/>
    </row>
    <row r="16" spans="1:25" ht="14.1" customHeight="1" x14ac:dyDescent="0.25">
      <c r="A16" s="1"/>
      <c r="B16" s="185"/>
      <c r="C16" s="26"/>
      <c r="D16" s="15"/>
      <c r="E16" s="6" t="s">
        <v>288</v>
      </c>
      <c r="F16" s="249"/>
      <c r="G16" s="250"/>
      <c r="H16" s="250"/>
      <c r="I16" s="250"/>
      <c r="J16" s="250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86"/>
      <c r="Y16" s="1"/>
    </row>
    <row r="17" spans="1:25" ht="14.1" customHeight="1" x14ac:dyDescent="0.25">
      <c r="A17" s="1"/>
      <c r="B17" s="185"/>
      <c r="C17" s="15"/>
      <c r="D17" s="15" t="s">
        <v>289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86"/>
      <c r="Y17" s="1"/>
    </row>
    <row r="18" spans="1:25" ht="14.1" customHeight="1" x14ac:dyDescent="0.25">
      <c r="A18" s="1"/>
      <c r="B18" s="185"/>
      <c r="C18" s="6"/>
      <c r="D18" s="6" t="s">
        <v>290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86"/>
      <c r="Y18" s="1"/>
    </row>
    <row r="19" spans="1:25" ht="14.1" customHeight="1" x14ac:dyDescent="0.25">
      <c r="A19" s="1"/>
      <c r="B19" s="185"/>
      <c r="C19" s="6"/>
      <c r="D19" s="6" t="s">
        <v>291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86"/>
      <c r="Y19" s="1"/>
    </row>
    <row r="20" spans="1:25" ht="14.1" customHeight="1" x14ac:dyDescent="0.25">
      <c r="A20" s="1"/>
      <c r="B20" s="185"/>
      <c r="C20" s="15"/>
      <c r="D20" s="15" t="s">
        <v>292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86"/>
      <c r="Y20" s="1"/>
    </row>
    <row r="21" spans="1:25" ht="14.1" customHeight="1" x14ac:dyDescent="0.25">
      <c r="A21" s="1"/>
      <c r="B21" s="185"/>
      <c r="C21" s="15"/>
      <c r="D21" s="15" t="s">
        <v>293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86"/>
      <c r="Y21" s="1"/>
    </row>
    <row r="22" spans="1:25" ht="14.1" customHeight="1" x14ac:dyDescent="0.25">
      <c r="A22" s="1"/>
      <c r="B22" s="185"/>
      <c r="C22" s="15"/>
      <c r="D22" s="15" t="s">
        <v>294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86"/>
      <c r="Y22" s="1"/>
    </row>
    <row r="23" spans="1:25" ht="14.1" customHeight="1" x14ac:dyDescent="0.25">
      <c r="A23" s="1"/>
      <c r="B23" s="185"/>
      <c r="C23" s="15"/>
      <c r="D23" s="15" t="s">
        <v>321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86"/>
      <c r="Y23" s="1"/>
    </row>
    <row r="24" spans="1:25" ht="14.1" customHeight="1" x14ac:dyDescent="0.25">
      <c r="A24" s="1"/>
      <c r="B24" s="185"/>
      <c r="C24" s="6"/>
      <c r="D24" s="15" t="s">
        <v>701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186"/>
      <c r="Y24" s="1"/>
    </row>
    <row r="25" spans="1:25" ht="3" customHeight="1" x14ac:dyDescent="0.25">
      <c r="A25" s="1"/>
      <c r="B25" s="185"/>
      <c r="C25" s="6"/>
      <c r="D25" s="1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186"/>
      <c r="Y25" s="1"/>
    </row>
    <row r="26" spans="1:25" ht="13.5" customHeight="1" x14ac:dyDescent="0.3">
      <c r="A26" s="1"/>
      <c r="B26" s="185"/>
      <c r="C26" s="6"/>
      <c r="D26" s="15"/>
      <c r="E26" s="15" t="s">
        <v>295</v>
      </c>
      <c r="F26" s="155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186"/>
      <c r="Y26" s="1"/>
    </row>
    <row r="27" spans="1:25" ht="13.5" customHeight="1" x14ac:dyDescent="0.25">
      <c r="A27" s="1"/>
      <c r="B27" s="185"/>
      <c r="C27" s="15"/>
      <c r="D27" s="15" t="s">
        <v>296</v>
      </c>
      <c r="E27" s="15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186"/>
      <c r="Y27" s="1"/>
    </row>
    <row r="28" spans="1:25" ht="13.5" customHeight="1" x14ac:dyDescent="0.3">
      <c r="A28" s="1"/>
      <c r="B28" s="185"/>
      <c r="C28" s="15"/>
      <c r="D28" s="15" t="s">
        <v>702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186"/>
      <c r="Y28" s="1"/>
    </row>
    <row r="29" spans="1:25" ht="3" customHeight="1" x14ac:dyDescent="0.25">
      <c r="A29" s="1"/>
      <c r="B29" s="185"/>
      <c r="C29" s="15"/>
      <c r="D29" s="1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186"/>
      <c r="Y29" s="1"/>
    </row>
    <row r="30" spans="1:25" ht="13.5" customHeight="1" x14ac:dyDescent="0.3">
      <c r="A30" s="1"/>
      <c r="B30" s="185"/>
      <c r="C30" s="6"/>
      <c r="D30" s="6"/>
      <c r="E30" s="6" t="s">
        <v>708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186"/>
      <c r="Y30" s="1"/>
    </row>
    <row r="31" spans="1:25" ht="13.5" customHeight="1" x14ac:dyDescent="0.3">
      <c r="A31" s="1"/>
      <c r="B31" s="185"/>
      <c r="C31" s="6"/>
      <c r="D31" s="6" t="s">
        <v>709</v>
      </c>
      <c r="E31" s="6"/>
      <c r="F31" s="6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6"/>
      <c r="V31" s="6"/>
      <c r="W31" s="6"/>
      <c r="X31" s="186"/>
      <c r="Y31" s="1"/>
    </row>
    <row r="32" spans="1:25" ht="3" customHeight="1" x14ac:dyDescent="0.3">
      <c r="A32" s="1"/>
      <c r="B32" s="185"/>
      <c r="C32" s="6"/>
      <c r="D32" s="6"/>
      <c r="E32" s="6"/>
      <c r="F32" s="6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6"/>
      <c r="V32" s="6"/>
      <c r="W32" s="6"/>
      <c r="X32" s="186"/>
      <c r="Y32" s="1"/>
    </row>
    <row r="33" spans="1:25" ht="13.5" customHeight="1" x14ac:dyDescent="0.3">
      <c r="A33" s="1"/>
      <c r="B33" s="185"/>
      <c r="C33" s="6"/>
      <c r="D33" s="6"/>
      <c r="E33" s="15" t="s">
        <v>297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186"/>
      <c r="Y33" s="1"/>
    </row>
    <row r="34" spans="1:25" ht="13.5" customHeight="1" x14ac:dyDescent="0.3">
      <c r="A34" s="1"/>
      <c r="B34" s="185"/>
      <c r="C34" s="15"/>
      <c r="D34" s="15" t="s">
        <v>703</v>
      </c>
      <c r="E34" s="6"/>
      <c r="F34" s="6"/>
      <c r="G34" s="6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6"/>
      <c r="V34" s="6"/>
      <c r="W34" s="6"/>
      <c r="X34" s="186"/>
      <c r="Y34" s="1"/>
    </row>
    <row r="35" spans="1:25" ht="3" customHeight="1" x14ac:dyDescent="0.3">
      <c r="A35" s="1"/>
      <c r="B35" s="185"/>
      <c r="C35" s="15"/>
      <c r="D35" s="15"/>
      <c r="E35" s="6"/>
      <c r="F35" s="6"/>
      <c r="G35" s="6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6"/>
      <c r="V35" s="6"/>
      <c r="W35" s="6"/>
      <c r="X35" s="186"/>
      <c r="Y35" s="1"/>
    </row>
    <row r="36" spans="1:25" ht="13.5" customHeight="1" x14ac:dyDescent="0.3">
      <c r="A36" s="1"/>
      <c r="B36" s="185"/>
      <c r="C36" s="6"/>
      <c r="D36" s="6"/>
      <c r="E36" s="15" t="s">
        <v>298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186"/>
      <c r="Y36" s="1"/>
    </row>
    <row r="37" spans="1:25" ht="13.5" customHeight="1" x14ac:dyDescent="0.25">
      <c r="A37" s="1"/>
      <c r="B37" s="185"/>
      <c r="C37" s="6"/>
      <c r="D37" s="15" t="s">
        <v>299</v>
      </c>
      <c r="E37" s="445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186"/>
      <c r="Y37" s="1"/>
    </row>
    <row r="38" spans="1:25" ht="5.0999999999999996" customHeight="1" x14ac:dyDescent="0.25">
      <c r="A38" s="1"/>
      <c r="B38" s="18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186"/>
      <c r="Y38" s="1"/>
    </row>
    <row r="39" spans="1:25" ht="12.95" customHeight="1" x14ac:dyDescent="0.3">
      <c r="A39" s="1"/>
      <c r="B39" s="185"/>
      <c r="C39" s="6"/>
      <c r="D39" s="15"/>
      <c r="E39" s="15"/>
      <c r="F39" s="251" t="s">
        <v>121</v>
      </c>
      <c r="G39" s="252" t="s">
        <v>300</v>
      </c>
      <c r="H39" s="252"/>
      <c r="I39" s="252"/>
      <c r="J39" s="252"/>
      <c r="K39" s="17"/>
      <c r="L39" s="17"/>
      <c r="M39" s="17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86"/>
      <c r="Y39" s="1"/>
    </row>
    <row r="40" spans="1:25" ht="3" customHeight="1" x14ac:dyDescent="0.3">
      <c r="A40" s="1"/>
      <c r="B40" s="185"/>
      <c r="C40" s="6"/>
      <c r="D40" s="15"/>
      <c r="E40" s="15"/>
      <c r="F40" s="251"/>
      <c r="G40" s="252"/>
      <c r="H40" s="252"/>
      <c r="I40" s="252"/>
      <c r="J40" s="252"/>
      <c r="K40" s="17"/>
      <c r="L40" s="17"/>
      <c r="M40" s="17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86"/>
      <c r="Y40" s="1"/>
    </row>
    <row r="41" spans="1:25" ht="13.5" customHeight="1" x14ac:dyDescent="0.3">
      <c r="A41" s="1"/>
      <c r="B41" s="185"/>
      <c r="C41" s="6"/>
      <c r="D41" s="15" t="s">
        <v>713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86"/>
      <c r="Y41" s="1"/>
    </row>
    <row r="42" spans="1:25" ht="13.5" customHeight="1" x14ac:dyDescent="0.25">
      <c r="A42" s="1"/>
      <c r="B42" s="185"/>
      <c r="C42" s="15"/>
      <c r="D42" s="15" t="s">
        <v>704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86"/>
      <c r="Y42" s="1"/>
    </row>
    <row r="43" spans="1:25" ht="13.5" customHeight="1" x14ac:dyDescent="0.25">
      <c r="A43" s="1"/>
      <c r="B43" s="185"/>
      <c r="C43" s="15"/>
      <c r="D43" s="15" t="s">
        <v>705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86"/>
      <c r="Y43" s="1"/>
    </row>
    <row r="44" spans="1:25" ht="13.5" customHeight="1" x14ac:dyDescent="0.25">
      <c r="A44" s="1"/>
      <c r="B44" s="185"/>
      <c r="C44" s="15"/>
      <c r="D44" s="15" t="s">
        <v>706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6"/>
      <c r="X44" s="186"/>
      <c r="Y44" s="1"/>
    </row>
    <row r="45" spans="1:25" ht="13.5" customHeight="1" x14ac:dyDescent="0.25">
      <c r="A45" s="1"/>
      <c r="B45" s="185"/>
      <c r="C45" s="15"/>
      <c r="D45" s="15" t="s">
        <v>707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6"/>
      <c r="X45" s="186"/>
      <c r="Y45" s="1"/>
    </row>
    <row r="46" spans="1:25" ht="13.5" customHeight="1" x14ac:dyDescent="0.25">
      <c r="A46" s="1"/>
      <c r="B46" s="185"/>
      <c r="C46" s="6"/>
      <c r="D46" s="6" t="s">
        <v>301</v>
      </c>
      <c r="E46" s="6"/>
      <c r="F46" s="6" t="s">
        <v>301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186"/>
      <c r="Y46" s="1"/>
    </row>
    <row r="47" spans="1:25" ht="13.5" customHeight="1" x14ac:dyDescent="0.3">
      <c r="A47" s="1"/>
      <c r="B47" s="185"/>
      <c r="C47" s="6"/>
      <c r="D47" s="6" t="s">
        <v>302</v>
      </c>
      <c r="E47" s="6"/>
      <c r="F47" s="6"/>
      <c r="G47" s="6"/>
      <c r="H47" s="155"/>
      <c r="I47" s="155"/>
      <c r="J47" s="155"/>
      <c r="K47" s="155"/>
      <c r="L47" s="155"/>
      <c r="M47" s="155"/>
      <c r="N47" s="6"/>
      <c r="O47" s="6"/>
      <c r="P47" s="6"/>
      <c r="Q47" s="6"/>
      <c r="R47" s="6"/>
      <c r="S47" s="6"/>
      <c r="T47" s="6"/>
      <c r="U47" s="6"/>
      <c r="V47" s="6"/>
      <c r="W47" s="6"/>
      <c r="X47" s="186"/>
      <c r="Y47" s="1"/>
    </row>
    <row r="48" spans="1:25" ht="13.5" customHeight="1" x14ac:dyDescent="0.25">
      <c r="A48" s="1"/>
      <c r="B48" s="185"/>
      <c r="C48" s="6"/>
      <c r="D48" s="6" t="s">
        <v>303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186"/>
      <c r="Y48" s="1"/>
    </row>
    <row r="49" spans="1:25" ht="13.5" customHeight="1" x14ac:dyDescent="0.3">
      <c r="A49" s="1"/>
      <c r="B49" s="185"/>
      <c r="C49" s="6"/>
      <c r="D49" s="6" t="s">
        <v>623</v>
      </c>
      <c r="E49" s="6"/>
      <c r="F49" s="155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186"/>
      <c r="Y49" s="1"/>
    </row>
    <row r="50" spans="1:25" ht="13.5" customHeight="1" x14ac:dyDescent="0.25">
      <c r="A50" s="1"/>
      <c r="B50" s="185"/>
      <c r="C50" s="6"/>
      <c r="D50" s="6" t="s">
        <v>622</v>
      </c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186"/>
      <c r="Y50" s="1"/>
    </row>
    <row r="51" spans="1:25" ht="13.5" customHeight="1" x14ac:dyDescent="0.25">
      <c r="A51" s="1"/>
      <c r="B51" s="185"/>
      <c r="C51" s="6"/>
      <c r="D51" s="6" t="s">
        <v>304</v>
      </c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186"/>
      <c r="Y51" s="1"/>
    </row>
    <row r="52" spans="1:25" ht="13.5" customHeight="1" x14ac:dyDescent="0.3">
      <c r="A52" s="1"/>
      <c r="B52" s="185"/>
      <c r="C52" s="6"/>
      <c r="D52" s="6" t="s">
        <v>305</v>
      </c>
      <c r="E52" s="6"/>
      <c r="F52" s="6"/>
      <c r="G52" s="6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6"/>
      <c r="V52" s="6"/>
      <c r="W52" s="6"/>
      <c r="X52" s="186"/>
      <c r="Y52" s="1"/>
    </row>
    <row r="53" spans="1:25" ht="13.5" customHeight="1" x14ac:dyDescent="0.25">
      <c r="A53" s="1"/>
      <c r="B53" s="185"/>
      <c r="C53" s="6"/>
      <c r="D53" s="6" t="s">
        <v>306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186"/>
      <c r="Y53" s="1"/>
    </row>
    <row r="54" spans="1:25" ht="5.0999999999999996" customHeight="1" x14ac:dyDescent="0.3">
      <c r="A54" s="1"/>
      <c r="B54" s="185"/>
      <c r="C54" s="6"/>
      <c r="D54" s="6"/>
      <c r="E54" s="6"/>
      <c r="F54" s="6"/>
      <c r="G54" s="6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6"/>
      <c r="V54" s="6"/>
      <c r="W54" s="6"/>
      <c r="X54" s="186"/>
      <c r="Y54" s="1"/>
    </row>
    <row r="55" spans="1:25" ht="12.95" customHeight="1" x14ac:dyDescent="0.3">
      <c r="A55" s="1"/>
      <c r="B55" s="185"/>
      <c r="C55" s="6"/>
      <c r="D55" s="6"/>
      <c r="E55" s="6"/>
      <c r="F55" s="446" t="s">
        <v>307</v>
      </c>
      <c r="G55" s="6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6"/>
      <c r="V55" s="6"/>
      <c r="W55" s="6"/>
      <c r="X55" s="186"/>
      <c r="Y55" s="1"/>
    </row>
    <row r="56" spans="1:25" ht="3" customHeight="1" x14ac:dyDescent="0.3">
      <c r="A56" s="1"/>
      <c r="B56" s="185"/>
      <c r="C56" s="6"/>
      <c r="D56" s="6"/>
      <c r="E56" s="6"/>
      <c r="F56" s="446"/>
      <c r="G56" s="6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6"/>
      <c r="V56" s="6"/>
      <c r="W56" s="6"/>
      <c r="X56" s="186"/>
      <c r="Y56" s="1"/>
    </row>
    <row r="57" spans="1:25" ht="13.5" customHeight="1" x14ac:dyDescent="0.3">
      <c r="A57" s="1"/>
      <c r="B57" s="185"/>
      <c r="C57" s="6"/>
      <c r="D57" s="6"/>
      <c r="E57" s="447" t="s">
        <v>308</v>
      </c>
      <c r="F57" s="6"/>
      <c r="G57" s="6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6"/>
      <c r="V57" s="6"/>
      <c r="W57" s="6"/>
      <c r="X57" s="186"/>
      <c r="Y57" s="1"/>
    </row>
    <row r="58" spans="1:25" ht="13.5" customHeight="1" x14ac:dyDescent="0.3">
      <c r="A58" s="1"/>
      <c r="B58" s="185"/>
      <c r="C58" s="447"/>
      <c r="D58" s="447" t="s">
        <v>309</v>
      </c>
      <c r="E58" s="6"/>
      <c r="F58" s="6"/>
      <c r="G58" s="6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6"/>
      <c r="V58" s="6"/>
      <c r="W58" s="6"/>
      <c r="X58" s="186"/>
      <c r="Y58" s="1"/>
    </row>
    <row r="59" spans="1:25" ht="13.5" customHeight="1" x14ac:dyDescent="0.3">
      <c r="A59" s="1"/>
      <c r="B59" s="185"/>
      <c r="C59" s="447"/>
      <c r="D59" s="447" t="s">
        <v>310</v>
      </c>
      <c r="E59" s="6"/>
      <c r="F59" s="6"/>
      <c r="G59" s="6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6"/>
      <c r="V59" s="6"/>
      <c r="W59" s="6"/>
      <c r="X59" s="186"/>
      <c r="Y59" s="1"/>
    </row>
    <row r="60" spans="1:25" ht="13.5" customHeight="1" x14ac:dyDescent="0.25">
      <c r="A60" s="1"/>
      <c r="B60" s="185"/>
      <c r="C60" s="6"/>
      <c r="D60" s="15"/>
      <c r="E60" s="15" t="s">
        <v>311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86"/>
      <c r="Y60" s="1"/>
    </row>
    <row r="61" spans="1:25" ht="13.5" customHeight="1" x14ac:dyDescent="0.3">
      <c r="A61" s="1"/>
      <c r="B61" s="185"/>
      <c r="C61" s="6"/>
      <c r="D61" s="15"/>
      <c r="E61" s="15" t="s">
        <v>312</v>
      </c>
      <c r="F61" s="6"/>
      <c r="G61" s="6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6"/>
      <c r="V61" s="6"/>
      <c r="W61" s="6"/>
      <c r="X61" s="186"/>
      <c r="Y61" s="1"/>
    </row>
    <row r="62" spans="1:25" ht="13.5" customHeight="1" x14ac:dyDescent="0.25">
      <c r="A62" s="1"/>
      <c r="B62" s="185"/>
      <c r="C62" s="15"/>
      <c r="D62" s="15" t="s">
        <v>313</v>
      </c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186"/>
      <c r="Y62" s="1"/>
    </row>
    <row r="63" spans="1:25" ht="13.5" customHeight="1" x14ac:dyDescent="0.25">
      <c r="A63" s="1"/>
      <c r="B63" s="185"/>
      <c r="C63" s="15"/>
      <c r="D63" s="15" t="s">
        <v>314</v>
      </c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186"/>
      <c r="Y63" s="1"/>
    </row>
    <row r="64" spans="1:25" ht="12.75" customHeight="1" x14ac:dyDescent="0.25">
      <c r="A64" s="1"/>
      <c r="B64" s="185"/>
      <c r="C64" s="15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186"/>
      <c r="Y64" s="1"/>
    </row>
    <row r="65" spans="1:25" ht="3" customHeight="1" x14ac:dyDescent="0.25">
      <c r="A65" s="1"/>
      <c r="B65" s="185"/>
      <c r="C65" s="15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186"/>
      <c r="Y65" s="1"/>
    </row>
    <row r="66" spans="1:25" ht="12.75" customHeight="1" x14ac:dyDescent="0.25">
      <c r="A66" s="1"/>
      <c r="B66" s="185"/>
      <c r="C66" s="6"/>
      <c r="D66" s="6"/>
      <c r="E66" s="31"/>
      <c r="F66" s="31"/>
      <c r="G66" s="31"/>
      <c r="H66" s="31"/>
      <c r="I66" s="31" t="s">
        <v>117</v>
      </c>
      <c r="J66" s="31"/>
      <c r="K66" s="170"/>
      <c r="L66" s="170"/>
      <c r="M66" s="170"/>
      <c r="N66" s="31"/>
      <c r="O66" s="31"/>
      <c r="P66" s="31"/>
      <c r="Q66" s="31" t="s">
        <v>118</v>
      </c>
      <c r="R66" s="31"/>
      <c r="S66" s="31"/>
      <c r="T66" s="31"/>
      <c r="U66" s="6"/>
      <c r="V66" s="6"/>
      <c r="W66" s="6"/>
      <c r="X66" s="186"/>
      <c r="Y66" s="1"/>
    </row>
    <row r="67" spans="1:25" ht="3" customHeight="1" x14ac:dyDescent="0.25">
      <c r="A67" s="1"/>
      <c r="B67" s="185"/>
      <c r="C67" s="6"/>
      <c r="D67" s="6"/>
      <c r="E67" s="14"/>
      <c r="F67" s="14"/>
      <c r="G67" s="14"/>
      <c r="H67" s="14"/>
      <c r="I67" s="170"/>
      <c r="J67" s="14"/>
      <c r="K67" s="6"/>
      <c r="L67" s="6"/>
      <c r="M67" s="6"/>
      <c r="N67" s="6"/>
      <c r="O67" s="6"/>
      <c r="P67" s="6"/>
      <c r="Q67" s="170"/>
      <c r="R67" s="6"/>
      <c r="S67" s="6"/>
      <c r="T67" s="6"/>
      <c r="U67" s="6"/>
      <c r="V67" s="6"/>
      <c r="W67" s="6"/>
      <c r="X67" s="186"/>
      <c r="Y67" s="1"/>
    </row>
    <row r="68" spans="1:25" ht="12.75" customHeight="1" x14ac:dyDescent="0.25">
      <c r="A68" s="1"/>
      <c r="B68" s="185"/>
      <c r="C68" s="6"/>
      <c r="D68" s="6"/>
      <c r="E68" s="31"/>
      <c r="F68" s="31"/>
      <c r="G68" s="31"/>
      <c r="H68" s="31"/>
      <c r="I68" s="31" t="s">
        <v>16</v>
      </c>
      <c r="J68" s="31"/>
      <c r="K68" s="170"/>
      <c r="L68" s="170"/>
      <c r="M68" s="170"/>
      <c r="N68" s="31"/>
      <c r="O68" s="31"/>
      <c r="P68" s="31"/>
      <c r="Q68" s="31" t="s">
        <v>119</v>
      </c>
      <c r="R68" s="31"/>
      <c r="S68" s="31"/>
      <c r="T68" s="31"/>
      <c r="U68" s="6"/>
      <c r="V68" s="6"/>
      <c r="W68" s="6"/>
      <c r="X68" s="186"/>
      <c r="Y68" s="1"/>
    </row>
    <row r="69" spans="1:25" ht="12.75" customHeight="1" x14ac:dyDescent="0.25">
      <c r="A69" s="1"/>
      <c r="B69" s="185"/>
      <c r="C69" s="6"/>
      <c r="D69" s="6"/>
      <c r="E69" s="31"/>
      <c r="F69" s="31"/>
      <c r="G69" s="31"/>
      <c r="H69" s="31"/>
      <c r="I69" s="31"/>
      <c r="J69" s="31"/>
      <c r="K69" s="170"/>
      <c r="L69" s="170"/>
      <c r="M69" s="170"/>
      <c r="N69" s="31"/>
      <c r="O69" s="31"/>
      <c r="P69" s="31"/>
      <c r="Q69" s="31"/>
      <c r="R69" s="31"/>
      <c r="S69" s="31"/>
      <c r="T69" s="31"/>
      <c r="U69" s="6"/>
      <c r="V69" s="6"/>
      <c r="W69" s="6"/>
      <c r="X69" s="186"/>
      <c r="Y69" s="1"/>
    </row>
    <row r="70" spans="1:25" ht="12.75" customHeight="1" x14ac:dyDescent="0.25">
      <c r="A70" s="1"/>
      <c r="B70" s="18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186"/>
      <c r="Y70" s="1"/>
    </row>
    <row r="71" spans="1:25" ht="5.0999999999999996" customHeight="1" x14ac:dyDescent="0.25">
      <c r="A71" s="1"/>
      <c r="B71" s="18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186"/>
      <c r="Y71" s="1"/>
    </row>
    <row r="72" spans="1:25" ht="9.9499999999999993" customHeight="1" x14ac:dyDescent="0.25">
      <c r="A72" s="1"/>
      <c r="B72" s="187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88"/>
      <c r="Y72" s="1"/>
    </row>
    <row r="73" spans="1:25" ht="5.0999999999999996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3.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</sheetData>
  <mergeCells count="1">
    <mergeCell ref="C3:W3"/>
  </mergeCells>
  <pageMargins left="0" right="0" top="0" bottom="0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showGridLines="0" topLeftCell="A4" workbookViewId="0">
      <selection activeCell="I14" sqref="I14"/>
    </sheetView>
  </sheetViews>
  <sheetFormatPr defaultRowHeight="12.75" x14ac:dyDescent="0.2"/>
  <cols>
    <col min="1" max="1" width="0.5" customWidth="1"/>
    <col min="2" max="2" width="7.6640625" customWidth="1"/>
    <col min="3" max="3" width="47.83203125" customWidth="1"/>
    <col min="4" max="4" width="8.6640625" customWidth="1"/>
    <col min="5" max="5" width="1" customWidth="1"/>
    <col min="6" max="6" width="8.6640625" customWidth="1"/>
    <col min="7" max="8" width="12.1640625" customWidth="1"/>
    <col min="9" max="10" width="9.1640625" customWidth="1"/>
    <col min="11" max="12" width="12.1640625" customWidth="1"/>
    <col min="13" max="14" width="9.1640625" customWidth="1"/>
    <col min="15" max="15" width="0.5" customWidth="1"/>
    <col min="16" max="17" width="15.83203125" customWidth="1"/>
    <col min="18" max="18" width="18.1640625" customWidth="1"/>
    <col min="19" max="19" width="16" customWidth="1"/>
  </cols>
  <sheetData>
    <row r="1" spans="1:21" ht="15" customHeight="1" x14ac:dyDescent="0.3">
      <c r="A1" s="1"/>
      <c r="B1" s="2" t="s">
        <v>721</v>
      </c>
      <c r="C1" s="35"/>
      <c r="D1" s="35"/>
      <c r="E1" s="35"/>
      <c r="F1" s="35"/>
      <c r="G1" s="35"/>
      <c r="H1" s="35"/>
      <c r="I1" s="35"/>
      <c r="J1" s="35"/>
      <c r="K1" s="35"/>
      <c r="L1" s="36"/>
      <c r="M1" s="36"/>
      <c r="N1" s="36"/>
      <c r="O1" s="1"/>
      <c r="P1" s="1"/>
    </row>
    <row r="2" spans="1:21" ht="15" customHeight="1" x14ac:dyDescent="0.3">
      <c r="A2" s="1"/>
      <c r="B2" s="2" t="s">
        <v>619</v>
      </c>
      <c r="C2" s="37"/>
      <c r="D2" s="37"/>
      <c r="E2" s="37"/>
      <c r="F2" s="37"/>
      <c r="G2" s="37"/>
      <c r="H2" s="37"/>
      <c r="I2" s="37"/>
      <c r="J2" s="37"/>
      <c r="K2" s="37"/>
      <c r="L2" s="20"/>
      <c r="M2" s="20"/>
      <c r="N2" s="20"/>
      <c r="O2" s="1"/>
      <c r="P2" s="1"/>
    </row>
    <row r="3" spans="1:21" ht="15" customHeight="1" x14ac:dyDescent="0.3">
      <c r="A3" s="1"/>
      <c r="B3" s="133" t="s">
        <v>97</v>
      </c>
      <c r="C3" s="37"/>
      <c r="D3" s="37"/>
      <c r="E3" s="37"/>
      <c r="F3" s="37"/>
      <c r="G3" s="37"/>
      <c r="H3" s="37"/>
      <c r="I3" s="37"/>
      <c r="J3" s="37"/>
      <c r="K3" s="37"/>
      <c r="L3" s="20"/>
      <c r="M3" s="20"/>
      <c r="N3" s="20"/>
      <c r="O3" s="1"/>
      <c r="P3" s="1"/>
    </row>
    <row r="4" spans="1:21" ht="15" customHeight="1" x14ac:dyDescent="0.3">
      <c r="A4" s="1"/>
      <c r="B4" s="133" t="s">
        <v>617</v>
      </c>
      <c r="C4" s="37"/>
      <c r="D4" s="37"/>
      <c r="E4" s="37"/>
      <c r="F4" s="37"/>
      <c r="G4" s="37"/>
      <c r="H4" s="37"/>
      <c r="I4" s="37"/>
      <c r="J4" s="37"/>
      <c r="K4" s="37"/>
      <c r="L4" s="20"/>
      <c r="M4" s="20"/>
      <c r="N4" s="20"/>
      <c r="O4" s="1"/>
      <c r="P4" s="1"/>
    </row>
    <row r="5" spans="1:21" ht="15" customHeight="1" x14ac:dyDescent="0.3">
      <c r="A5" s="1"/>
      <c r="B5" s="133" t="s">
        <v>618</v>
      </c>
      <c r="C5" s="37"/>
      <c r="D5" s="37"/>
      <c r="E5" s="37"/>
      <c r="F5" s="37"/>
      <c r="G5" s="37"/>
      <c r="H5" s="37"/>
      <c r="I5" s="37"/>
      <c r="J5" s="37"/>
      <c r="K5" s="37"/>
      <c r="L5" s="20"/>
      <c r="M5" s="20"/>
      <c r="N5" s="20"/>
      <c r="O5" s="1"/>
      <c r="P5" s="1"/>
    </row>
    <row r="6" spans="1:21" ht="14.25" x14ac:dyDescent="0.3">
      <c r="A6" s="1"/>
      <c r="B6" s="1157" t="s">
        <v>79</v>
      </c>
      <c r="C6" s="1157"/>
      <c r="D6" s="1157"/>
      <c r="E6" s="1157"/>
      <c r="F6" s="1157"/>
      <c r="G6" s="1157"/>
      <c r="H6" s="1157"/>
      <c r="I6" s="1157"/>
      <c r="J6" s="1157"/>
      <c r="K6" s="1157"/>
      <c r="L6" s="1157"/>
      <c r="M6" s="1157"/>
      <c r="N6" s="1157"/>
      <c r="O6" s="1"/>
      <c r="P6" s="1"/>
    </row>
    <row r="7" spans="1:21" ht="3" customHeight="1" x14ac:dyDescent="0.25">
      <c r="A7" s="1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1"/>
      <c r="P7" s="1"/>
    </row>
    <row r="8" spans="1:21" ht="3" customHeight="1" x14ac:dyDescent="0.3">
      <c r="A8" s="1"/>
      <c r="B8" s="424"/>
      <c r="C8" s="39"/>
      <c r="D8" s="39"/>
      <c r="E8" s="39"/>
      <c r="F8" s="266"/>
      <c r="G8" s="1153"/>
      <c r="H8" s="1154"/>
      <c r="I8" s="1154"/>
      <c r="J8" s="1154"/>
      <c r="K8" s="1155"/>
      <c r="L8" s="1155"/>
      <c r="M8" s="1155"/>
      <c r="N8" s="1156"/>
      <c r="O8" s="1"/>
      <c r="P8" s="1"/>
    </row>
    <row r="9" spans="1:21" ht="14.1" customHeight="1" x14ac:dyDescent="0.3">
      <c r="A9" s="1"/>
      <c r="B9" s="425"/>
      <c r="C9" s="11"/>
      <c r="D9" s="11"/>
      <c r="E9" s="11"/>
      <c r="F9" s="277"/>
      <c r="G9" s="1164" t="s">
        <v>322</v>
      </c>
      <c r="H9" s="1164"/>
      <c r="I9" s="1164"/>
      <c r="J9" s="1165"/>
      <c r="K9" s="1158" t="s">
        <v>323</v>
      </c>
      <c r="L9" s="1158"/>
      <c r="M9" s="1158"/>
      <c r="N9" s="1159"/>
      <c r="O9" s="1"/>
      <c r="P9" s="1"/>
    </row>
    <row r="10" spans="1:21" ht="14.1" customHeight="1" x14ac:dyDescent="0.25">
      <c r="A10" s="1"/>
      <c r="B10" s="335" t="s">
        <v>0</v>
      </c>
      <c r="C10" s="41"/>
      <c r="D10" s="41"/>
      <c r="E10" s="31"/>
      <c r="F10" s="258" t="s">
        <v>0</v>
      </c>
      <c r="G10" s="267" t="s">
        <v>395</v>
      </c>
      <c r="H10" s="267" t="s">
        <v>395</v>
      </c>
      <c r="I10" s="1160" t="s">
        <v>82</v>
      </c>
      <c r="J10" s="1166"/>
      <c r="K10" s="267" t="s">
        <v>395</v>
      </c>
      <c r="L10" s="267" t="s">
        <v>395</v>
      </c>
      <c r="M10" s="1160" t="s">
        <v>82</v>
      </c>
      <c r="N10" s="1161"/>
      <c r="O10" s="1"/>
      <c r="P10" s="114"/>
      <c r="R10" s="114"/>
      <c r="S10" s="114"/>
      <c r="T10" s="114"/>
      <c r="U10" s="114"/>
    </row>
    <row r="11" spans="1:21" ht="14.1" customHeight="1" x14ac:dyDescent="0.25">
      <c r="A11" s="1"/>
      <c r="B11" s="335" t="s">
        <v>149</v>
      </c>
      <c r="C11" s="41" t="s">
        <v>394</v>
      </c>
      <c r="D11" s="41"/>
      <c r="E11" s="31"/>
      <c r="F11" s="258" t="s">
        <v>380</v>
      </c>
      <c r="G11" s="267" t="s">
        <v>78</v>
      </c>
      <c r="H11" s="267" t="s">
        <v>396</v>
      </c>
      <c r="I11" s="1162" t="s">
        <v>84</v>
      </c>
      <c r="J11" s="1167"/>
      <c r="K11" s="267" t="s">
        <v>78</v>
      </c>
      <c r="L11" s="267" t="s">
        <v>396</v>
      </c>
      <c r="M11" s="1162" t="s">
        <v>84</v>
      </c>
      <c r="N11" s="1163"/>
      <c r="O11" s="1"/>
      <c r="P11" s="114"/>
      <c r="R11" s="114"/>
      <c r="S11" s="114"/>
      <c r="T11" s="114"/>
      <c r="U11" s="114"/>
    </row>
    <row r="12" spans="1:21" ht="14.1" customHeight="1" x14ac:dyDescent="0.3">
      <c r="A12" s="1"/>
      <c r="B12" s="426"/>
      <c r="C12" s="18"/>
      <c r="D12" s="18"/>
      <c r="E12" s="18"/>
      <c r="F12" s="277"/>
      <c r="G12" s="267" t="s">
        <v>317</v>
      </c>
      <c r="H12" s="267" t="s">
        <v>61</v>
      </c>
      <c r="I12" s="258" t="s">
        <v>85</v>
      </c>
      <c r="J12" s="272" t="s">
        <v>12</v>
      </c>
      <c r="K12" s="267" t="s">
        <v>317</v>
      </c>
      <c r="L12" s="267" t="s">
        <v>61</v>
      </c>
      <c r="M12" s="258" t="s">
        <v>85</v>
      </c>
      <c r="N12" s="268" t="s">
        <v>12</v>
      </c>
      <c r="O12" s="1"/>
      <c r="P12" s="114"/>
      <c r="R12" s="114"/>
      <c r="S12" s="114"/>
      <c r="T12" s="114"/>
      <c r="U12" s="114"/>
    </row>
    <row r="13" spans="1:21" ht="3" customHeight="1" x14ac:dyDescent="0.3">
      <c r="A13" s="1"/>
      <c r="B13" s="427"/>
      <c r="C13" s="33"/>
      <c r="D13" s="33"/>
      <c r="E13" s="33"/>
      <c r="F13" s="387"/>
      <c r="G13" s="391"/>
      <c r="H13" s="358"/>
      <c r="I13" s="358"/>
      <c r="J13" s="413"/>
      <c r="K13" s="391"/>
      <c r="L13" s="358"/>
      <c r="M13" s="358"/>
      <c r="N13" s="392"/>
      <c r="O13" s="1"/>
      <c r="P13" s="114"/>
      <c r="R13" s="114"/>
      <c r="S13" s="114"/>
      <c r="T13" s="114"/>
      <c r="U13" s="114"/>
    </row>
    <row r="14" spans="1:21" ht="15" customHeight="1" x14ac:dyDescent="0.3">
      <c r="A14" s="1"/>
      <c r="B14" s="439" t="s">
        <v>65</v>
      </c>
      <c r="C14" s="237" t="s">
        <v>729</v>
      </c>
      <c r="D14" s="1082"/>
      <c r="E14" s="1082"/>
      <c r="F14" s="1083"/>
      <c r="G14" s="404">
        <v>0</v>
      </c>
      <c r="H14" s="404">
        <v>0</v>
      </c>
      <c r="I14" s="1084"/>
      <c r="J14" s="1085"/>
      <c r="K14" s="404">
        <v>0</v>
      </c>
      <c r="L14" s="404">
        <v>0</v>
      </c>
      <c r="M14" s="362">
        <v>0</v>
      </c>
      <c r="N14" s="363">
        <v>0</v>
      </c>
      <c r="O14" s="1"/>
      <c r="P14" s="114"/>
      <c r="Q14" s="244">
        <f>G16-G14</f>
        <v>16170250</v>
      </c>
      <c r="R14" s="114"/>
      <c r="S14" s="114"/>
      <c r="T14" s="114"/>
      <c r="U14" s="114"/>
    </row>
    <row r="15" spans="1:21" ht="15" customHeight="1" x14ac:dyDescent="0.3">
      <c r="A15" s="1"/>
      <c r="B15" s="967" t="s">
        <v>66</v>
      </c>
      <c r="C15" s="226" t="s">
        <v>728</v>
      </c>
      <c r="D15" s="1086"/>
      <c r="E15" s="1086"/>
      <c r="F15" s="440"/>
      <c r="G15" s="404">
        <v>0</v>
      </c>
      <c r="H15" s="404">
        <v>0</v>
      </c>
      <c r="I15" s="1087"/>
      <c r="J15" s="1088"/>
      <c r="K15" s="404">
        <v>0</v>
      </c>
      <c r="L15" s="404">
        <v>0</v>
      </c>
      <c r="M15" s="365">
        <v>0</v>
      </c>
      <c r="N15" s="366">
        <v>0</v>
      </c>
      <c r="O15" s="1"/>
      <c r="P15" s="114"/>
      <c r="R15" s="114"/>
      <c r="S15" s="114"/>
      <c r="T15" s="114"/>
      <c r="U15" s="114"/>
    </row>
    <row r="16" spans="1:21" ht="15" customHeight="1" x14ac:dyDescent="0.3">
      <c r="A16" s="1"/>
      <c r="B16" s="417" t="s">
        <v>67</v>
      </c>
      <c r="C16" s="234" t="s">
        <v>378</v>
      </c>
      <c r="D16" s="228"/>
      <c r="E16" s="228"/>
      <c r="F16" s="389"/>
      <c r="G16" s="408">
        <f>SUM(G17:G23)</f>
        <v>16170250</v>
      </c>
      <c r="H16" s="408">
        <f>SUM(H17:H23)</f>
        <v>16170250</v>
      </c>
      <c r="I16" s="385">
        <f t="shared" ref="I16:I21" si="0">H16/H$28</f>
        <v>0.78206770183358432</v>
      </c>
      <c r="J16" s="414">
        <f t="shared" ref="J16:J21" si="1">H16/H$36</f>
        <v>0.78025995041638074</v>
      </c>
      <c r="K16" s="401">
        <f>SUM(K17:K23)</f>
        <v>0</v>
      </c>
      <c r="L16" s="401">
        <f>SUM(L17:L23)</f>
        <v>0</v>
      </c>
      <c r="M16" s="385">
        <v>0</v>
      </c>
      <c r="N16" s="386">
        <v>0</v>
      </c>
      <c r="O16" s="1"/>
      <c r="P16" s="114"/>
      <c r="R16" s="114"/>
      <c r="S16" s="114"/>
      <c r="T16" s="114"/>
      <c r="U16" s="114"/>
    </row>
    <row r="17" spans="1:21" ht="14.1" customHeight="1" x14ac:dyDescent="0.25">
      <c r="A17" s="1"/>
      <c r="B17" s="428"/>
      <c r="C17" s="175" t="s">
        <v>381</v>
      </c>
      <c r="D17" s="43"/>
      <c r="E17" s="43"/>
      <c r="F17" s="848">
        <v>701</v>
      </c>
      <c r="G17" s="403">
        <v>0</v>
      </c>
      <c r="H17" s="361">
        <v>0</v>
      </c>
      <c r="I17" s="362">
        <f t="shared" si="0"/>
        <v>0</v>
      </c>
      <c r="J17" s="415">
        <f t="shared" si="1"/>
        <v>0</v>
      </c>
      <c r="K17" s="361"/>
      <c r="L17" s="361"/>
      <c r="M17" s="362">
        <v>0</v>
      </c>
      <c r="N17" s="363">
        <v>0</v>
      </c>
      <c r="O17" s="1"/>
      <c r="P17" s="114"/>
      <c r="Q17" s="114"/>
      <c r="R17" s="114"/>
      <c r="S17" s="114"/>
      <c r="T17" s="114"/>
      <c r="U17" s="114"/>
    </row>
    <row r="18" spans="1:21" ht="14.1" customHeight="1" x14ac:dyDescent="0.25">
      <c r="A18" s="1"/>
      <c r="B18" s="429"/>
      <c r="C18" s="176" t="s">
        <v>624</v>
      </c>
      <c r="D18" s="46"/>
      <c r="E18" s="46"/>
      <c r="F18" s="849">
        <v>704</v>
      </c>
      <c r="G18" s="404">
        <v>0</v>
      </c>
      <c r="H18" s="404">
        <v>0</v>
      </c>
      <c r="I18" s="365">
        <f t="shared" si="0"/>
        <v>0</v>
      </c>
      <c r="J18" s="416">
        <f t="shared" si="1"/>
        <v>0</v>
      </c>
      <c r="K18" s="364"/>
      <c r="L18" s="364"/>
      <c r="M18" s="365">
        <v>0</v>
      </c>
      <c r="N18" s="366">
        <v>0</v>
      </c>
      <c r="O18" s="1"/>
      <c r="P18" s="114"/>
      <c r="Q18" s="114"/>
      <c r="R18" s="114"/>
      <c r="S18" s="114"/>
      <c r="T18" s="114"/>
      <c r="U18" s="114"/>
    </row>
    <row r="19" spans="1:21" ht="14.1" customHeight="1" x14ac:dyDescent="0.25">
      <c r="A19" s="1"/>
      <c r="B19" s="429"/>
      <c r="C19" s="176" t="s">
        <v>382</v>
      </c>
      <c r="D19" s="46"/>
      <c r="E19" s="46"/>
      <c r="F19" s="849">
        <v>705</v>
      </c>
      <c r="G19" s="404"/>
      <c r="H19" s="364"/>
      <c r="I19" s="365">
        <f t="shared" si="0"/>
        <v>0</v>
      </c>
      <c r="J19" s="416">
        <f t="shared" si="1"/>
        <v>0</v>
      </c>
      <c r="K19" s="364"/>
      <c r="L19" s="364"/>
      <c r="M19" s="365">
        <v>0</v>
      </c>
      <c r="N19" s="366">
        <v>0</v>
      </c>
      <c r="O19" s="1"/>
      <c r="P19" s="114"/>
      <c r="Q19" s="114"/>
      <c r="R19" s="114"/>
      <c r="S19" s="114"/>
      <c r="T19" s="114"/>
      <c r="U19" s="114"/>
    </row>
    <row r="20" spans="1:21" ht="14.1" customHeight="1" x14ac:dyDescent="0.25">
      <c r="A20" s="1"/>
      <c r="B20" s="429"/>
      <c r="C20" s="176" t="s">
        <v>383</v>
      </c>
      <c r="D20" s="46"/>
      <c r="E20" s="46"/>
      <c r="F20" s="849">
        <v>7081</v>
      </c>
      <c r="G20" s="404"/>
      <c r="H20" s="364"/>
      <c r="I20" s="365">
        <f t="shared" si="0"/>
        <v>0</v>
      </c>
      <c r="J20" s="416">
        <f t="shared" si="1"/>
        <v>0</v>
      </c>
      <c r="K20" s="364"/>
      <c r="L20" s="364"/>
      <c r="M20" s="365">
        <v>0</v>
      </c>
      <c r="N20" s="366">
        <v>0</v>
      </c>
      <c r="O20" s="1"/>
      <c r="P20" s="114"/>
      <c r="Q20" s="114"/>
      <c r="R20" s="114"/>
      <c r="S20" s="114"/>
      <c r="T20" s="114"/>
      <c r="U20" s="114"/>
    </row>
    <row r="21" spans="1:21" ht="14.1" customHeight="1" x14ac:dyDescent="0.25">
      <c r="A21" s="1"/>
      <c r="B21" s="429"/>
      <c r="C21" s="176" t="s">
        <v>384</v>
      </c>
      <c r="D21" s="46"/>
      <c r="E21" s="46"/>
      <c r="F21" s="849">
        <v>772</v>
      </c>
      <c r="G21" s="404">
        <v>0</v>
      </c>
      <c r="H21" s="364">
        <v>0</v>
      </c>
      <c r="I21" s="365">
        <f t="shared" si="0"/>
        <v>0</v>
      </c>
      <c r="J21" s="416">
        <f t="shared" si="1"/>
        <v>0</v>
      </c>
      <c r="K21" s="364"/>
      <c r="L21" s="364"/>
      <c r="M21" s="365">
        <v>0</v>
      </c>
      <c r="N21" s="366">
        <v>0</v>
      </c>
      <c r="O21" s="1"/>
      <c r="P21" s="114"/>
      <c r="Q21" s="114"/>
      <c r="R21" s="114"/>
      <c r="S21" s="114"/>
      <c r="T21" s="114"/>
      <c r="U21" s="114"/>
    </row>
    <row r="22" spans="1:21" ht="14.1" customHeight="1" x14ac:dyDescent="0.25">
      <c r="A22" s="1"/>
      <c r="B22" s="1007"/>
      <c r="C22" s="176" t="s">
        <v>624</v>
      </c>
      <c r="D22" s="685"/>
      <c r="E22" s="685"/>
      <c r="F22" s="854">
        <v>72</v>
      </c>
      <c r="G22" s="404">
        <v>16170250</v>
      </c>
      <c r="H22" s="404">
        <v>16170250</v>
      </c>
      <c r="I22" s="365">
        <f>H22/H$28</f>
        <v>0.78206770183358432</v>
      </c>
      <c r="J22" s="416">
        <f>H22/H$36</f>
        <v>0.78025995041638074</v>
      </c>
      <c r="K22" s="364"/>
      <c r="L22" s="364"/>
      <c r="M22" s="365">
        <v>0</v>
      </c>
      <c r="N22" s="366">
        <v>0</v>
      </c>
      <c r="O22" s="1"/>
      <c r="P22" s="114"/>
      <c r="Q22" s="114"/>
      <c r="R22" s="114"/>
      <c r="S22" s="114"/>
      <c r="T22" s="114"/>
      <c r="U22" s="114"/>
    </row>
    <row r="23" spans="1:21" ht="3" customHeight="1" x14ac:dyDescent="0.25">
      <c r="A23" s="1"/>
      <c r="B23" s="1007"/>
      <c r="C23" s="687"/>
      <c r="D23" s="685"/>
      <c r="E23" s="685"/>
      <c r="F23" s="1089"/>
      <c r="G23" s="1090"/>
      <c r="H23" s="1091"/>
      <c r="I23" s="1092"/>
      <c r="J23" s="1093"/>
      <c r="K23" s="1091"/>
      <c r="L23" s="1091"/>
      <c r="M23" s="1092"/>
      <c r="N23" s="965"/>
      <c r="O23" s="1"/>
      <c r="P23" s="114"/>
      <c r="Q23" s="114"/>
      <c r="R23" s="114"/>
      <c r="S23" s="114"/>
      <c r="T23" s="114"/>
      <c r="U23" s="114"/>
    </row>
    <row r="24" spans="1:21" ht="14.1" customHeight="1" x14ac:dyDescent="0.3">
      <c r="A24" s="1"/>
      <c r="B24" s="1094">
        <v>1</v>
      </c>
      <c r="C24" s="175" t="s">
        <v>730</v>
      </c>
      <c r="D24" s="228"/>
      <c r="E24" s="228"/>
      <c r="F24" s="400"/>
      <c r="G24" s="408">
        <f>G14+G16</f>
        <v>16170250</v>
      </c>
      <c r="H24" s="408">
        <f>H14+H16</f>
        <v>16170250</v>
      </c>
      <c r="I24" s="362">
        <f>H24/H$28</f>
        <v>0.78206770183358432</v>
      </c>
      <c r="J24" s="362">
        <f>H24/H$36</f>
        <v>0.78025995041638074</v>
      </c>
      <c r="K24" s="401"/>
      <c r="L24" s="401"/>
      <c r="M24" s="362">
        <v>0</v>
      </c>
      <c r="N24" s="363">
        <v>0</v>
      </c>
      <c r="O24" s="1"/>
      <c r="P24" s="114"/>
      <c r="Q24" s="114"/>
      <c r="R24" s="114"/>
      <c r="S24" s="114"/>
      <c r="T24" s="114"/>
      <c r="U24" s="114"/>
    </row>
    <row r="25" spans="1:21" ht="14.1" customHeight="1" x14ac:dyDescent="0.3">
      <c r="A25" s="1"/>
      <c r="B25" s="1095">
        <v>2</v>
      </c>
      <c r="C25" s="176" t="s">
        <v>385</v>
      </c>
      <c r="D25" s="169"/>
      <c r="E25" s="169"/>
      <c r="F25" s="890"/>
      <c r="G25" s="409"/>
      <c r="H25" s="402"/>
      <c r="I25" s="365">
        <f>H25/H$28</f>
        <v>0</v>
      </c>
      <c r="J25" s="365">
        <f>H25/H$36</f>
        <v>0</v>
      </c>
      <c r="K25" s="402"/>
      <c r="L25" s="402"/>
      <c r="M25" s="365">
        <v>0</v>
      </c>
      <c r="N25" s="366">
        <v>0</v>
      </c>
      <c r="O25" s="1"/>
      <c r="P25" s="114"/>
      <c r="Q25" s="114"/>
      <c r="R25" s="114"/>
      <c r="S25" s="114"/>
      <c r="T25" s="114"/>
      <c r="U25" s="114"/>
    </row>
    <row r="26" spans="1:21" ht="14.1" customHeight="1" x14ac:dyDescent="0.3">
      <c r="A26" s="1"/>
      <c r="B26" s="1095">
        <v>3</v>
      </c>
      <c r="C26" s="176" t="s">
        <v>386</v>
      </c>
      <c r="D26" s="169"/>
      <c r="E26" s="169"/>
      <c r="F26" s="890"/>
      <c r="G26" s="409">
        <v>4506029</v>
      </c>
      <c r="H26" s="409">
        <v>4506029</v>
      </c>
      <c r="I26" s="365">
        <f>H26/H$28</f>
        <v>0.21793229816641574</v>
      </c>
      <c r="J26" s="365">
        <f>H26/H$36</f>
        <v>0.21742854712294327</v>
      </c>
      <c r="K26" s="402"/>
      <c r="L26" s="402"/>
      <c r="M26" s="365">
        <v>0</v>
      </c>
      <c r="N26" s="366">
        <v>0</v>
      </c>
      <c r="O26" s="1"/>
      <c r="P26" s="114"/>
      <c r="Q26" s="114"/>
      <c r="R26" s="114"/>
      <c r="S26" s="114"/>
      <c r="T26" s="114"/>
      <c r="U26" s="114"/>
    </row>
    <row r="27" spans="1:21" ht="3" customHeight="1" x14ac:dyDescent="0.3">
      <c r="A27" s="1"/>
      <c r="B27" s="423"/>
      <c r="C27" s="178"/>
      <c r="D27" s="76"/>
      <c r="E27" s="76"/>
      <c r="F27" s="388"/>
      <c r="G27" s="407"/>
      <c r="H27" s="382"/>
      <c r="I27" s="368"/>
      <c r="J27" s="368"/>
      <c r="K27" s="382"/>
      <c r="L27" s="382"/>
      <c r="M27" s="368"/>
      <c r="N27" s="369"/>
      <c r="O27" s="1"/>
      <c r="P27" s="114"/>
      <c r="Q27" s="114"/>
      <c r="R27" s="114"/>
      <c r="S27" s="114"/>
      <c r="T27" s="114"/>
      <c r="U27" s="114"/>
    </row>
    <row r="28" spans="1:21" ht="15" customHeight="1" x14ac:dyDescent="0.3">
      <c r="A28" s="1"/>
      <c r="B28" s="421" t="s">
        <v>10</v>
      </c>
      <c r="C28" s="234" t="s">
        <v>387</v>
      </c>
      <c r="D28" s="166" t="s">
        <v>86</v>
      </c>
      <c r="E28" s="166"/>
      <c r="F28" s="389"/>
      <c r="G28" s="410">
        <f>G24+G25+G26</f>
        <v>20676279</v>
      </c>
      <c r="H28" s="410">
        <f>H24+H25+H26</f>
        <v>20676279</v>
      </c>
      <c r="I28" s="385">
        <f>H28/H$28</f>
        <v>1</v>
      </c>
      <c r="J28" s="385">
        <f>H28/H$36</f>
        <v>0.99768849753932398</v>
      </c>
      <c r="K28" s="393">
        <f>K24+K25+K26</f>
        <v>0</v>
      </c>
      <c r="L28" s="393">
        <f>L24+L25+L26</f>
        <v>0</v>
      </c>
      <c r="M28" s="385">
        <v>0</v>
      </c>
      <c r="N28" s="386">
        <v>0</v>
      </c>
      <c r="O28" s="1"/>
      <c r="P28" s="114"/>
      <c r="Q28" s="114"/>
      <c r="R28" s="114"/>
      <c r="S28" s="114"/>
      <c r="T28" s="114"/>
      <c r="U28" s="114"/>
    </row>
    <row r="29" spans="1:21" ht="15.95" customHeight="1" x14ac:dyDescent="0.3">
      <c r="A29" s="1"/>
      <c r="B29" s="1096">
        <v>12</v>
      </c>
      <c r="C29" s="1076" t="s">
        <v>388</v>
      </c>
      <c r="D29" s="1077"/>
      <c r="E29" s="1077"/>
      <c r="F29" s="1098"/>
      <c r="G29" s="1078"/>
      <c r="H29" s="1079"/>
      <c r="I29" s="1080"/>
      <c r="J29" s="1080"/>
      <c r="K29" s="1079"/>
      <c r="L29" s="1079"/>
      <c r="M29" s="1080"/>
      <c r="N29" s="1081"/>
      <c r="O29" s="1"/>
      <c r="P29" s="114"/>
      <c r="Q29" s="114"/>
      <c r="R29" s="114"/>
      <c r="S29" s="114"/>
      <c r="T29" s="114"/>
      <c r="U29" s="114"/>
    </row>
    <row r="30" spans="1:21" ht="14.1" customHeight="1" x14ac:dyDescent="0.3">
      <c r="A30" s="1"/>
      <c r="B30" s="1095">
        <v>12.1</v>
      </c>
      <c r="C30" s="176" t="s">
        <v>379</v>
      </c>
      <c r="D30" s="46"/>
      <c r="E30" s="169"/>
      <c r="F30" s="849" t="s">
        <v>318</v>
      </c>
      <c r="G30" s="404">
        <v>0</v>
      </c>
      <c r="H30" s="364">
        <v>0</v>
      </c>
      <c r="I30" s="365">
        <f>H30/H$35</f>
        <v>0</v>
      </c>
      <c r="J30" s="365">
        <f>H30/H$36</f>
        <v>0</v>
      </c>
      <c r="K30" s="364"/>
      <c r="L30" s="364"/>
      <c r="M30" s="365">
        <v>0</v>
      </c>
      <c r="N30" s="366">
        <v>0</v>
      </c>
      <c r="O30" s="1"/>
      <c r="P30" s="114"/>
      <c r="Q30" s="114"/>
      <c r="R30" s="114"/>
      <c r="S30" s="114"/>
      <c r="T30" s="114"/>
      <c r="U30" s="114"/>
    </row>
    <row r="31" spans="1:21" ht="14.1" customHeight="1" x14ac:dyDescent="0.3">
      <c r="A31" s="1"/>
      <c r="B31" s="1095">
        <v>12.2</v>
      </c>
      <c r="C31" s="176" t="s">
        <v>389</v>
      </c>
      <c r="D31" s="46"/>
      <c r="E31" s="169"/>
      <c r="F31" s="849">
        <v>767</v>
      </c>
      <c r="G31" s="404">
        <v>4477</v>
      </c>
      <c r="H31" s="404">
        <v>4477</v>
      </c>
      <c r="I31" s="365">
        <f>H31/H$35</f>
        <v>9.3457748830995321E-2</v>
      </c>
      <c r="J31" s="365">
        <f>H31/H$36</f>
        <v>2.1602781639208649E-4</v>
      </c>
      <c r="K31" s="364"/>
      <c r="L31" s="364"/>
      <c r="M31" s="365">
        <v>0</v>
      </c>
      <c r="N31" s="366">
        <v>0</v>
      </c>
      <c r="O31" s="1"/>
      <c r="P31" s="114"/>
      <c r="Q31" s="114"/>
      <c r="R31" s="114"/>
      <c r="S31" s="114"/>
      <c r="T31" s="114"/>
      <c r="U31" s="114"/>
    </row>
    <row r="32" spans="1:21" ht="14.1" customHeight="1" x14ac:dyDescent="0.3">
      <c r="A32" s="1"/>
      <c r="B32" s="1095">
        <v>12.3</v>
      </c>
      <c r="C32" s="176" t="s">
        <v>390</v>
      </c>
      <c r="D32" s="46"/>
      <c r="E32" s="169"/>
      <c r="F32" s="849">
        <v>769</v>
      </c>
      <c r="G32" s="404">
        <v>43427</v>
      </c>
      <c r="H32" s="404">
        <v>43427</v>
      </c>
      <c r="I32" s="365">
        <f>H32/H$35</f>
        <v>0.90654225116900466</v>
      </c>
      <c r="J32" s="365">
        <f>H32/H$36</f>
        <v>2.0954746442839265E-3</v>
      </c>
      <c r="K32" s="364"/>
      <c r="L32" s="364"/>
      <c r="M32" s="365">
        <v>0</v>
      </c>
      <c r="N32" s="366">
        <v>0</v>
      </c>
      <c r="O32" s="1"/>
      <c r="P32" s="114"/>
      <c r="Q32" s="114"/>
      <c r="R32" s="114"/>
      <c r="S32" s="114"/>
      <c r="T32" s="114"/>
      <c r="U32" s="114"/>
    </row>
    <row r="33" spans="1:21" ht="14.1" customHeight="1" x14ac:dyDescent="0.3">
      <c r="A33" s="1"/>
      <c r="B33" s="1095">
        <v>12.4</v>
      </c>
      <c r="C33" s="176" t="s">
        <v>391</v>
      </c>
      <c r="D33" s="46"/>
      <c r="E33" s="169"/>
      <c r="F33" s="849">
        <v>768</v>
      </c>
      <c r="G33" s="404"/>
      <c r="H33" s="404"/>
      <c r="I33" s="365">
        <f>H33/H$35</f>
        <v>0</v>
      </c>
      <c r="J33" s="365">
        <f>H33/H$36</f>
        <v>0</v>
      </c>
      <c r="K33" s="364"/>
      <c r="L33" s="364"/>
      <c r="M33" s="365">
        <v>0</v>
      </c>
      <c r="N33" s="366">
        <v>0</v>
      </c>
      <c r="O33" s="1"/>
      <c r="P33" s="114"/>
      <c r="Q33" s="114"/>
      <c r="R33" s="114"/>
      <c r="S33" s="114"/>
      <c r="T33" s="114"/>
      <c r="U33" s="114"/>
    </row>
    <row r="34" spans="1:21" ht="3" customHeight="1" x14ac:dyDescent="0.3">
      <c r="A34" s="1"/>
      <c r="B34" s="1097"/>
      <c r="C34" s="839"/>
      <c r="D34" s="76"/>
      <c r="E34" s="76"/>
      <c r="F34" s="390"/>
      <c r="G34" s="405"/>
      <c r="H34" s="367"/>
      <c r="I34" s="383"/>
      <c r="J34" s="383"/>
      <c r="K34" s="367"/>
      <c r="L34" s="367"/>
      <c r="M34" s="383"/>
      <c r="N34" s="384"/>
      <c r="O34" s="1"/>
      <c r="P34" s="114"/>
      <c r="Q34" s="114"/>
      <c r="R34" s="114"/>
      <c r="S34" s="114"/>
      <c r="T34" s="114"/>
      <c r="U34" s="114"/>
    </row>
    <row r="35" spans="1:21" ht="15.95" customHeight="1" x14ac:dyDescent="0.3">
      <c r="A35" s="1"/>
      <c r="B35" s="417" t="s">
        <v>10</v>
      </c>
      <c r="C35" s="234" t="s">
        <v>392</v>
      </c>
      <c r="D35" s="166"/>
      <c r="E35" s="45"/>
      <c r="F35" s="389"/>
      <c r="G35" s="406">
        <f>G30+G31+G32+G33</f>
        <v>47904</v>
      </c>
      <c r="H35" s="370">
        <f>H30+H31+H32+H33</f>
        <v>47904</v>
      </c>
      <c r="I35" s="371">
        <f>H35/H$35</f>
        <v>1</v>
      </c>
      <c r="J35" s="371">
        <f>H35/H$36</f>
        <v>2.311502460676013E-3</v>
      </c>
      <c r="K35" s="370">
        <f>K30+K31+K32+K33</f>
        <v>0</v>
      </c>
      <c r="L35" s="370">
        <f>L30+L31+L32+L33</f>
        <v>0</v>
      </c>
      <c r="M35" s="371">
        <v>0</v>
      </c>
      <c r="N35" s="372">
        <v>0</v>
      </c>
      <c r="O35" s="1"/>
      <c r="P35" s="114"/>
      <c r="Q35" s="114"/>
      <c r="R35" s="114"/>
      <c r="S35" s="114"/>
      <c r="T35" s="114"/>
      <c r="U35" s="114"/>
    </row>
    <row r="36" spans="1:21" ht="15" customHeight="1" x14ac:dyDescent="0.3">
      <c r="A36" s="1"/>
      <c r="B36" s="417"/>
      <c r="C36" s="234" t="s">
        <v>55</v>
      </c>
      <c r="D36" s="166" t="s">
        <v>393</v>
      </c>
      <c r="E36" s="45"/>
      <c r="F36" s="389"/>
      <c r="G36" s="406">
        <f>G28+G35</f>
        <v>20724183</v>
      </c>
      <c r="H36" s="370">
        <f>H28+H35</f>
        <v>20724183</v>
      </c>
      <c r="I36" s="371"/>
      <c r="J36" s="371">
        <f>J28+J35</f>
        <v>1</v>
      </c>
      <c r="K36" s="370">
        <f>K28+K35</f>
        <v>0</v>
      </c>
      <c r="L36" s="370">
        <f>L28+L35</f>
        <v>0</v>
      </c>
      <c r="M36" s="371"/>
      <c r="N36" s="372">
        <v>0</v>
      </c>
      <c r="O36" s="1"/>
      <c r="P36" s="114"/>
      <c r="Q36" s="114"/>
      <c r="R36" s="114"/>
      <c r="S36" s="114"/>
      <c r="T36" s="114"/>
      <c r="U36" s="114"/>
    </row>
    <row r="37" spans="1:21" ht="5.0999999999999996" customHeight="1" x14ac:dyDescent="0.25">
      <c r="A37" s="1"/>
      <c r="B37" s="14"/>
      <c r="C37" s="41"/>
      <c r="D37" s="41"/>
      <c r="E37" s="41"/>
      <c r="F37" s="41"/>
      <c r="G37" s="41"/>
      <c r="H37" s="41"/>
      <c r="I37" s="41"/>
      <c r="J37" s="41"/>
      <c r="K37" s="41"/>
      <c r="L37" s="42"/>
      <c r="M37" s="42"/>
      <c r="N37" s="42"/>
      <c r="O37" s="1"/>
      <c r="P37" s="114"/>
      <c r="Q37" s="114"/>
      <c r="R37" s="114"/>
      <c r="S37" s="114"/>
      <c r="T37" s="114"/>
      <c r="U37" s="114"/>
    </row>
    <row r="38" spans="1:21" ht="12.75" customHeight="1" x14ac:dyDescent="0.25">
      <c r="A38" s="1"/>
      <c r="B38" s="14"/>
      <c r="C38" s="14"/>
      <c r="D38" s="14"/>
      <c r="E38" s="41"/>
      <c r="F38" s="41"/>
      <c r="G38" s="41"/>
      <c r="H38" s="41"/>
      <c r="I38" s="41"/>
      <c r="J38" s="41"/>
      <c r="K38" s="14"/>
      <c r="L38" s="31" t="s">
        <v>278</v>
      </c>
      <c r="M38" s="14"/>
      <c r="N38" s="31"/>
      <c r="O38" s="1"/>
      <c r="P38" s="114"/>
      <c r="Q38" s="114"/>
      <c r="R38" s="114"/>
      <c r="S38" s="114"/>
      <c r="T38" s="114"/>
      <c r="U38" s="114"/>
    </row>
    <row r="39" spans="1:21" ht="3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31"/>
      <c r="M39" s="14"/>
      <c r="N39" s="31"/>
      <c r="O39" s="1"/>
      <c r="P39" s="114"/>
      <c r="Q39" s="114"/>
      <c r="R39" s="114"/>
      <c r="S39" s="114"/>
      <c r="T39" s="114"/>
      <c r="U39" s="114"/>
    </row>
    <row r="40" spans="1:21" ht="12.75" customHeight="1" x14ac:dyDescent="0.25">
      <c r="A40" s="1"/>
      <c r="B40" s="1"/>
      <c r="C40" s="14"/>
      <c r="D40" s="14"/>
      <c r="E40" s="1"/>
      <c r="F40" s="1"/>
      <c r="G40" s="1"/>
      <c r="H40" s="1"/>
      <c r="I40" s="1"/>
      <c r="J40" s="1"/>
      <c r="K40" s="14"/>
      <c r="L40" s="31" t="s">
        <v>259</v>
      </c>
      <c r="M40" s="14"/>
      <c r="N40" s="31"/>
      <c r="O40" s="1"/>
      <c r="P40" s="114"/>
      <c r="Q40" s="114"/>
      <c r="R40" s="114"/>
      <c r="S40" s="114"/>
      <c r="T40" s="114"/>
      <c r="U40" s="114"/>
    </row>
    <row r="41" spans="1:21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21" ht="13.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</sheetData>
  <mergeCells count="9">
    <mergeCell ref="G8:J8"/>
    <mergeCell ref="K8:N8"/>
    <mergeCell ref="B6:N6"/>
    <mergeCell ref="K9:N9"/>
    <mergeCell ref="M10:N10"/>
    <mergeCell ref="M11:N11"/>
    <mergeCell ref="G9:J9"/>
    <mergeCell ref="I10:J10"/>
    <mergeCell ref="I11:J11"/>
  </mergeCells>
  <pageMargins left="0" right="0" top="9.8425196850393706E-2" bottom="9.8425196850393706E-2" header="0" footer="0"/>
  <pageSetup paperSize="9" orientation="landscape" horizontalDpi="12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showGridLines="0" topLeftCell="A46" workbookViewId="0">
      <selection activeCell="Q72" sqref="Q72"/>
    </sheetView>
  </sheetViews>
  <sheetFormatPr defaultRowHeight="12.75" x14ac:dyDescent="0.2"/>
  <cols>
    <col min="1" max="1" width="0.5" customWidth="1"/>
    <col min="2" max="2" width="5.83203125" customWidth="1"/>
    <col min="3" max="3" width="3.83203125" customWidth="1"/>
    <col min="4" max="4" width="11.1640625" customWidth="1"/>
    <col min="5" max="5" width="9" customWidth="1"/>
    <col min="6" max="6" width="2.83203125" customWidth="1"/>
    <col min="7" max="8" width="12.1640625" customWidth="1"/>
    <col min="9" max="10" width="7.6640625" customWidth="1"/>
    <col min="11" max="12" width="12.1640625" customWidth="1"/>
    <col min="13" max="14" width="7.6640625" customWidth="1"/>
    <col min="15" max="15" width="0.5" customWidth="1"/>
    <col min="16" max="16" width="18.1640625" customWidth="1"/>
    <col min="17" max="17" width="16" customWidth="1"/>
    <col min="18" max="18" width="12.1640625" bestFit="1" customWidth="1"/>
  </cols>
  <sheetData>
    <row r="1" spans="1:22" ht="15" customHeight="1" x14ac:dyDescent="0.3">
      <c r="A1" s="1"/>
      <c r="B1" s="2" t="s">
        <v>721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  <c r="O1" s="1"/>
      <c r="P1" s="1"/>
    </row>
    <row r="2" spans="1:22" ht="15" customHeight="1" x14ac:dyDescent="0.3">
      <c r="A2" s="1"/>
      <c r="B2" s="2" t="s">
        <v>619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20"/>
      <c r="O2" s="1"/>
      <c r="P2" s="1"/>
    </row>
    <row r="3" spans="1:22" ht="15" customHeight="1" x14ac:dyDescent="0.3">
      <c r="A3" s="1"/>
      <c r="B3" s="133" t="s">
        <v>97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20"/>
      <c r="O3" s="1"/>
      <c r="P3" s="1"/>
    </row>
    <row r="4" spans="1:22" ht="15" customHeight="1" x14ac:dyDescent="0.3">
      <c r="A4" s="1"/>
      <c r="B4" s="133" t="s">
        <v>617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20"/>
      <c r="O4" s="1"/>
      <c r="P4" s="1"/>
    </row>
    <row r="5" spans="1:22" ht="15" customHeight="1" x14ac:dyDescent="0.3">
      <c r="A5" s="1"/>
      <c r="B5" s="133" t="s">
        <v>618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20"/>
      <c r="O5" s="1"/>
      <c r="P5" s="1"/>
    </row>
    <row r="6" spans="1:22" ht="15" customHeight="1" x14ac:dyDescent="0.3">
      <c r="A6" s="1"/>
      <c r="B6" s="1157" t="s">
        <v>631</v>
      </c>
      <c r="C6" s="1157"/>
      <c r="D6" s="1157"/>
      <c r="E6" s="1157"/>
      <c r="F6" s="1157"/>
      <c r="G6" s="1157"/>
      <c r="H6" s="1157"/>
      <c r="I6" s="1157"/>
      <c r="J6" s="1157"/>
      <c r="K6" s="1157"/>
      <c r="L6" s="1157"/>
      <c r="M6" s="1157"/>
      <c r="N6" s="1157"/>
      <c r="O6" s="1"/>
      <c r="P6" s="1"/>
    </row>
    <row r="7" spans="1:22" ht="3" customHeight="1" x14ac:dyDescent="0.3">
      <c r="A7" s="1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1"/>
      <c r="P7" s="1"/>
    </row>
    <row r="8" spans="1:22" ht="3" customHeight="1" x14ac:dyDescent="0.3">
      <c r="A8" s="1"/>
      <c r="B8" s="424"/>
      <c r="C8" s="39"/>
      <c r="D8" s="39"/>
      <c r="E8" s="39"/>
      <c r="F8" s="39"/>
      <c r="G8" s="1153"/>
      <c r="H8" s="1154"/>
      <c r="I8" s="1154"/>
      <c r="J8" s="1169"/>
      <c r="K8" s="1153"/>
      <c r="L8" s="1154"/>
      <c r="M8" s="1154"/>
      <c r="N8" s="1171"/>
      <c r="O8" s="1"/>
      <c r="P8" s="1"/>
    </row>
    <row r="9" spans="1:22" ht="14.1" customHeight="1" x14ac:dyDescent="0.3">
      <c r="A9" s="1"/>
      <c r="B9" s="463"/>
      <c r="C9" s="23"/>
      <c r="D9" s="23"/>
      <c r="E9" s="23"/>
      <c r="F9" s="23"/>
      <c r="G9" s="1175" t="s">
        <v>327</v>
      </c>
      <c r="H9" s="1175"/>
      <c r="I9" s="1175"/>
      <c r="J9" s="1175"/>
      <c r="K9" s="1173" t="s">
        <v>326</v>
      </c>
      <c r="L9" s="1173"/>
      <c r="M9" s="1173"/>
      <c r="N9" s="1174"/>
      <c r="O9" s="1"/>
      <c r="P9" s="114"/>
      <c r="Q9" s="114"/>
      <c r="R9" s="114"/>
      <c r="S9" s="114"/>
      <c r="T9" s="114"/>
      <c r="U9" s="114"/>
      <c r="V9" s="114"/>
    </row>
    <row r="10" spans="1:22" ht="12.95" customHeight="1" x14ac:dyDescent="0.3">
      <c r="A10" s="1"/>
      <c r="B10" s="426" t="s">
        <v>0</v>
      </c>
      <c r="C10" s="18"/>
      <c r="D10" s="18"/>
      <c r="E10" s="18"/>
      <c r="F10" s="18"/>
      <c r="G10" s="1168" t="s">
        <v>324</v>
      </c>
      <c r="H10" s="1168"/>
      <c r="I10" s="1168" t="s">
        <v>275</v>
      </c>
      <c r="J10" s="1168"/>
      <c r="K10" s="1168" t="s">
        <v>324</v>
      </c>
      <c r="L10" s="1168"/>
      <c r="M10" s="1168" t="s">
        <v>275</v>
      </c>
      <c r="N10" s="1170"/>
      <c r="O10" s="1"/>
      <c r="P10" s="114"/>
      <c r="Q10" s="114"/>
      <c r="R10" s="114"/>
      <c r="S10" s="114"/>
      <c r="T10" s="114"/>
      <c r="U10" s="114"/>
      <c r="V10" s="114"/>
    </row>
    <row r="11" spans="1:22" ht="12.95" customHeight="1" x14ac:dyDescent="0.3">
      <c r="A11" s="1"/>
      <c r="B11" s="426" t="s">
        <v>59</v>
      </c>
      <c r="C11" s="1172" t="s">
        <v>48</v>
      </c>
      <c r="D11" s="1172"/>
      <c r="E11" s="1172"/>
      <c r="F11" s="1172"/>
      <c r="G11" s="1162" t="s">
        <v>325</v>
      </c>
      <c r="H11" s="1162"/>
      <c r="I11" s="1162" t="s">
        <v>276</v>
      </c>
      <c r="J11" s="1162"/>
      <c r="K11" s="1162" t="s">
        <v>325</v>
      </c>
      <c r="L11" s="1162"/>
      <c r="M11" s="1162" t="s">
        <v>276</v>
      </c>
      <c r="N11" s="1163"/>
      <c r="O11" s="1"/>
      <c r="P11" s="114"/>
      <c r="Q11" s="114"/>
      <c r="R11" s="114"/>
      <c r="S11" s="114"/>
      <c r="T11" s="114"/>
      <c r="U11" s="114"/>
      <c r="V11" s="114"/>
    </row>
    <row r="12" spans="1:22" ht="12.95" customHeight="1" x14ac:dyDescent="0.3">
      <c r="A12" s="1"/>
      <c r="B12" s="425"/>
      <c r="C12" s="1145"/>
      <c r="D12" s="1145"/>
      <c r="E12" s="1145"/>
      <c r="F12" s="1145"/>
      <c r="G12" s="270" t="s">
        <v>78</v>
      </c>
      <c r="H12" s="270" t="s">
        <v>61</v>
      </c>
      <c r="I12" s="256" t="s">
        <v>315</v>
      </c>
      <c r="J12" s="256" t="s">
        <v>61</v>
      </c>
      <c r="K12" s="270" t="s">
        <v>78</v>
      </c>
      <c r="L12" s="270" t="s">
        <v>61</v>
      </c>
      <c r="M12" s="256" t="s">
        <v>315</v>
      </c>
      <c r="N12" s="257" t="s">
        <v>61</v>
      </c>
      <c r="O12" s="1"/>
      <c r="P12" s="114"/>
      <c r="Q12" s="114"/>
      <c r="R12" s="114"/>
      <c r="S12" s="114"/>
      <c r="T12" s="114"/>
      <c r="U12" s="114"/>
      <c r="V12" s="114"/>
    </row>
    <row r="13" spans="1:22" ht="3" customHeight="1" x14ac:dyDescent="0.3">
      <c r="A13" s="1"/>
      <c r="B13" s="1099"/>
      <c r="C13" s="75"/>
      <c r="D13" s="75"/>
      <c r="E13" s="75"/>
      <c r="F13" s="75"/>
      <c r="G13" s="359"/>
      <c r="H13" s="360"/>
      <c r="I13" s="360"/>
      <c r="J13" s="360"/>
      <c r="K13" s="359"/>
      <c r="L13" s="360"/>
      <c r="M13" s="360"/>
      <c r="N13" s="347"/>
      <c r="O13" s="1"/>
      <c r="P13" s="114"/>
      <c r="Q13" s="114"/>
      <c r="R13" s="114"/>
      <c r="S13" s="114"/>
      <c r="T13" s="114"/>
      <c r="U13" s="114"/>
      <c r="V13" s="114"/>
    </row>
    <row r="14" spans="1:22" ht="12.95" customHeight="1" x14ac:dyDescent="0.25">
      <c r="A14" s="1"/>
      <c r="B14" s="428">
        <v>601</v>
      </c>
      <c r="C14" s="175" t="s">
        <v>625</v>
      </c>
      <c r="D14" s="175"/>
      <c r="E14" s="116"/>
      <c r="F14" s="116"/>
      <c r="G14" s="361">
        <v>2847200</v>
      </c>
      <c r="H14" s="361">
        <v>2847200</v>
      </c>
      <c r="I14" s="362">
        <f t="shared" ref="I14:I19" si="0">G14/G$56</f>
        <v>0.13790470577528266</v>
      </c>
      <c r="J14" s="362">
        <f t="shared" ref="J14:J19" si="1">H14/H$64</f>
        <v>0.13781356494582836</v>
      </c>
      <c r="K14" s="361"/>
      <c r="L14" s="361"/>
      <c r="M14" s="362" t="e">
        <f t="shared" ref="M14:M19" si="2">K14/K$56</f>
        <v>#DIV/0!</v>
      </c>
      <c r="N14" s="363" t="e">
        <f t="shared" ref="N14:N19" si="3">L14/L$64</f>
        <v>#DIV/0!</v>
      </c>
      <c r="O14" s="1"/>
      <c r="P14" s="114"/>
      <c r="Q14" s="114"/>
      <c r="R14" s="114"/>
      <c r="S14" s="114"/>
      <c r="T14" s="114"/>
      <c r="U14" s="114"/>
      <c r="V14" s="114"/>
    </row>
    <row r="15" spans="1:22" ht="12.95" customHeight="1" x14ac:dyDescent="0.25">
      <c r="A15" s="1"/>
      <c r="B15" s="429">
        <v>601</v>
      </c>
      <c r="C15" s="176" t="s">
        <v>626</v>
      </c>
      <c r="D15" s="176"/>
      <c r="E15" s="118"/>
      <c r="F15" s="118"/>
      <c r="G15" s="364">
        <v>1103914</v>
      </c>
      <c r="H15" s="364">
        <v>1103914</v>
      </c>
      <c r="I15" s="365">
        <f t="shared" si="0"/>
        <v>5.3468297053672162E-2</v>
      </c>
      <c r="J15" s="365">
        <f t="shared" si="1"/>
        <v>5.3432960007589618E-2</v>
      </c>
      <c r="K15" s="364"/>
      <c r="L15" s="364"/>
      <c r="M15" s="365" t="e">
        <f t="shared" si="2"/>
        <v>#DIV/0!</v>
      </c>
      <c r="N15" s="366" t="e">
        <f t="shared" si="3"/>
        <v>#DIV/0!</v>
      </c>
      <c r="O15" s="1"/>
      <c r="P15" s="114"/>
      <c r="Q15" s="114"/>
      <c r="R15" s="114"/>
      <c r="S15" s="114"/>
      <c r="T15" s="114"/>
      <c r="U15" s="114"/>
      <c r="V15" s="114"/>
    </row>
    <row r="16" spans="1:22" ht="12.95" customHeight="1" x14ac:dyDescent="0.25">
      <c r="A16" s="1"/>
      <c r="B16" s="429">
        <v>60124</v>
      </c>
      <c r="C16" s="176" t="s">
        <v>627</v>
      </c>
      <c r="D16" s="176"/>
      <c r="E16" s="118"/>
      <c r="F16" s="118"/>
      <c r="G16" s="364">
        <v>665583</v>
      </c>
      <c r="H16" s="364">
        <v>665583</v>
      </c>
      <c r="I16" s="365">
        <f t="shared" si="0"/>
        <v>3.2237646735048454E-2</v>
      </c>
      <c r="J16" s="365">
        <f t="shared" si="1"/>
        <v>3.2216340965629135E-2</v>
      </c>
      <c r="K16" s="364"/>
      <c r="L16" s="364"/>
      <c r="M16" s="365" t="e">
        <f t="shared" si="2"/>
        <v>#DIV/0!</v>
      </c>
      <c r="N16" s="366" t="e">
        <f t="shared" si="3"/>
        <v>#DIV/0!</v>
      </c>
      <c r="O16" s="1"/>
      <c r="P16" s="114"/>
      <c r="Q16" s="114"/>
      <c r="R16" s="114"/>
      <c r="S16" s="114"/>
      <c r="T16" s="114"/>
      <c r="U16" s="114"/>
      <c r="V16" s="114"/>
    </row>
    <row r="17" spans="1:22" ht="12.95" customHeight="1" x14ac:dyDescent="0.25">
      <c r="A17" s="1"/>
      <c r="B17" s="429">
        <v>602</v>
      </c>
      <c r="C17" s="176" t="s">
        <v>628</v>
      </c>
      <c r="D17" s="176"/>
      <c r="E17" s="118"/>
      <c r="F17" s="118"/>
      <c r="G17" s="364">
        <v>36060</v>
      </c>
      <c r="H17" s="364">
        <v>36060</v>
      </c>
      <c r="I17" s="365">
        <f t="shared" si="0"/>
        <v>1.7465733669066775E-3</v>
      </c>
      <c r="J17" s="365">
        <f t="shared" si="1"/>
        <v>1.7454190615153733E-3</v>
      </c>
      <c r="K17" s="364"/>
      <c r="L17" s="364"/>
      <c r="M17" s="365" t="e">
        <f t="shared" si="2"/>
        <v>#DIV/0!</v>
      </c>
      <c r="N17" s="366" t="e">
        <f t="shared" si="3"/>
        <v>#DIV/0!</v>
      </c>
      <c r="O17" s="1"/>
      <c r="P17" s="114"/>
      <c r="Q17" s="114"/>
      <c r="R17" s="114"/>
      <c r="S17" s="114"/>
      <c r="T17" s="114"/>
      <c r="U17" s="114"/>
      <c r="V17" s="114"/>
    </row>
    <row r="18" spans="1:22" ht="12.95" customHeight="1" x14ac:dyDescent="0.25">
      <c r="A18" s="1"/>
      <c r="B18" s="429">
        <v>604</v>
      </c>
      <c r="C18" s="176" t="s">
        <v>629</v>
      </c>
      <c r="D18" s="176"/>
      <c r="E18" s="118"/>
      <c r="F18" s="118"/>
      <c r="G18" s="364">
        <v>347129</v>
      </c>
      <c r="H18" s="364">
        <v>347129</v>
      </c>
      <c r="I18" s="365">
        <f t="shared" si="0"/>
        <v>1.681326306935519E-2</v>
      </c>
      <c r="J18" s="365">
        <f t="shared" si="1"/>
        <v>1.6802151231413476E-2</v>
      </c>
      <c r="K18" s="364"/>
      <c r="L18" s="364"/>
      <c r="M18" s="365" t="e">
        <f t="shared" si="2"/>
        <v>#DIV/0!</v>
      </c>
      <c r="N18" s="366" t="e">
        <f t="shared" si="3"/>
        <v>#DIV/0!</v>
      </c>
      <c r="O18" s="1"/>
      <c r="P18" s="114"/>
      <c r="Q18" s="114"/>
      <c r="R18" s="114"/>
      <c r="S18" s="114"/>
      <c r="T18" s="114"/>
      <c r="U18" s="114"/>
      <c r="V18" s="114"/>
    </row>
    <row r="19" spans="1:22" ht="12.95" customHeight="1" x14ac:dyDescent="0.25">
      <c r="A19" s="1"/>
      <c r="B19" s="429">
        <v>608</v>
      </c>
      <c r="C19" s="176" t="s">
        <v>630</v>
      </c>
      <c r="D19" s="176"/>
      <c r="E19" s="118"/>
      <c r="F19" s="118"/>
      <c r="G19" s="364">
        <v>19456</v>
      </c>
      <c r="H19" s="364">
        <v>19456</v>
      </c>
      <c r="I19" s="365">
        <f t="shared" si="0"/>
        <v>9.4235528082463446E-4</v>
      </c>
      <c r="J19" s="365">
        <f t="shared" si="1"/>
        <v>9.4173248088860512E-4</v>
      </c>
      <c r="K19" s="364"/>
      <c r="L19" s="364"/>
      <c r="M19" s="365" t="e">
        <f t="shared" si="2"/>
        <v>#DIV/0!</v>
      </c>
      <c r="N19" s="366" t="e">
        <f t="shared" si="3"/>
        <v>#DIV/0!</v>
      </c>
      <c r="O19" s="1"/>
      <c r="P19" s="114"/>
      <c r="Q19" s="114"/>
      <c r="R19" s="114"/>
      <c r="S19" s="114"/>
      <c r="T19" s="114"/>
      <c r="U19" s="114"/>
      <c r="V19" s="114"/>
    </row>
    <row r="20" spans="1:22" ht="3" customHeight="1" x14ac:dyDescent="0.25">
      <c r="A20" s="1"/>
      <c r="B20" s="1100"/>
      <c r="C20" s="178"/>
      <c r="D20" s="178"/>
      <c r="E20" s="119"/>
      <c r="F20" s="119"/>
      <c r="G20" s="367"/>
      <c r="H20" s="367"/>
      <c r="I20" s="368"/>
      <c r="J20" s="368"/>
      <c r="K20" s="367"/>
      <c r="L20" s="367"/>
      <c r="M20" s="368"/>
      <c r="N20" s="369"/>
      <c r="O20" s="1"/>
      <c r="P20" s="114"/>
      <c r="Q20" s="114"/>
      <c r="R20" s="114"/>
      <c r="S20" s="114"/>
      <c r="T20" s="114"/>
      <c r="U20" s="114"/>
      <c r="V20" s="114"/>
    </row>
    <row r="21" spans="1:22" ht="14.1" customHeight="1" x14ac:dyDescent="0.3">
      <c r="A21" s="1"/>
      <c r="B21" s="417">
        <v>4</v>
      </c>
      <c r="C21" s="234" t="s">
        <v>273</v>
      </c>
      <c r="D21" s="234"/>
      <c r="E21" s="81"/>
      <c r="F21" s="81"/>
      <c r="G21" s="378">
        <f>SUM(G14:G20)</f>
        <v>5019342</v>
      </c>
      <c r="H21" s="378">
        <f>SUM(H14:H20)</f>
        <v>5019342</v>
      </c>
      <c r="I21" s="379">
        <f>G21/G$56</f>
        <v>0.24311284128108976</v>
      </c>
      <c r="J21" s="379">
        <f>H21/H$64</f>
        <v>0.24295216869286457</v>
      </c>
      <c r="K21" s="378">
        <f>SUM(K14:K19)</f>
        <v>0</v>
      </c>
      <c r="L21" s="378">
        <f>SUM(L14:L19)</f>
        <v>0</v>
      </c>
      <c r="M21" s="379" t="e">
        <f>K21/K$56</f>
        <v>#DIV/0!</v>
      </c>
      <c r="N21" s="380" t="e">
        <f>L21/L$64</f>
        <v>#DIV/0!</v>
      </c>
      <c r="O21" s="1"/>
      <c r="P21" s="114"/>
      <c r="Q21" s="114"/>
      <c r="R21" s="114"/>
      <c r="S21" s="114"/>
      <c r="T21" s="114"/>
      <c r="U21" s="114"/>
      <c r="V21" s="114"/>
    </row>
    <row r="22" spans="1:22" ht="12.95" customHeight="1" x14ac:dyDescent="0.25">
      <c r="A22" s="1"/>
      <c r="B22" s="429">
        <v>641</v>
      </c>
      <c r="C22" s="176" t="s">
        <v>15</v>
      </c>
      <c r="D22" s="176"/>
      <c r="E22" s="118"/>
      <c r="F22" s="118"/>
      <c r="G22" s="373">
        <v>419920</v>
      </c>
      <c r="H22" s="373">
        <v>419920</v>
      </c>
      <c r="I22" s="365">
        <f>G22/G$56</f>
        <v>2.033890982339024E-2</v>
      </c>
      <c r="J22" s="365">
        <f>H22/H$64</f>
        <v>2.0325467895494605E-2</v>
      </c>
      <c r="K22" s="373"/>
      <c r="L22" s="373"/>
      <c r="M22" s="365" t="e">
        <f>K22/K$56</f>
        <v>#DIV/0!</v>
      </c>
      <c r="N22" s="366" t="e">
        <f>K22/K$64</f>
        <v>#DIV/0!</v>
      </c>
      <c r="O22" s="1"/>
      <c r="P22" s="114"/>
      <c r="Q22" s="114"/>
      <c r="R22" s="114"/>
      <c r="S22" s="114"/>
      <c r="T22" s="114"/>
      <c r="U22" s="114"/>
      <c r="V22" s="114"/>
    </row>
    <row r="23" spans="1:22" ht="12.95" customHeight="1" x14ac:dyDescent="0.25">
      <c r="A23" s="1"/>
      <c r="B23" s="429">
        <v>644</v>
      </c>
      <c r="C23" s="176" t="s">
        <v>374</v>
      </c>
      <c r="D23" s="176"/>
      <c r="E23" s="118"/>
      <c r="F23" s="118"/>
      <c r="G23" s="364">
        <v>70127</v>
      </c>
      <c r="H23" s="364">
        <v>70127</v>
      </c>
      <c r="I23" s="365">
        <f>G23/G$56</f>
        <v>3.3966153771787183E-3</v>
      </c>
      <c r="J23" s="365">
        <f>H23/H$64</f>
        <v>3.3943705636963E-3</v>
      </c>
      <c r="K23" s="364"/>
      <c r="L23" s="364"/>
      <c r="M23" s="365" t="e">
        <f>K23/K$56</f>
        <v>#DIV/0!</v>
      </c>
      <c r="N23" s="366" t="e">
        <f>K23/K$64</f>
        <v>#DIV/0!</v>
      </c>
      <c r="O23" s="1"/>
      <c r="P23" s="114"/>
      <c r="Q23" s="114"/>
      <c r="R23" s="114"/>
      <c r="S23" s="114"/>
      <c r="T23" s="114"/>
      <c r="U23" s="114"/>
      <c r="V23" s="114"/>
    </row>
    <row r="24" spans="1:22" ht="3" customHeight="1" x14ac:dyDescent="0.25">
      <c r="A24" s="1"/>
      <c r="B24" s="1005"/>
      <c r="C24" s="177"/>
      <c r="D24" s="177"/>
      <c r="E24" s="139"/>
      <c r="F24" s="139"/>
      <c r="G24" s="374"/>
      <c r="H24" s="374"/>
      <c r="I24" s="375"/>
      <c r="J24" s="375"/>
      <c r="K24" s="374"/>
      <c r="L24" s="374"/>
      <c r="M24" s="375"/>
      <c r="N24" s="376"/>
      <c r="O24" s="1"/>
      <c r="P24" s="114"/>
      <c r="Q24" s="114"/>
      <c r="R24" s="114"/>
      <c r="S24" s="114"/>
      <c r="T24" s="114"/>
      <c r="U24" s="114"/>
      <c r="V24" s="114"/>
    </row>
    <row r="25" spans="1:22" ht="14.1" customHeight="1" x14ac:dyDescent="0.3">
      <c r="A25" s="1"/>
      <c r="B25" s="417">
        <v>5</v>
      </c>
      <c r="C25" s="234" t="s">
        <v>80</v>
      </c>
      <c r="D25" s="234"/>
      <c r="E25" s="81"/>
      <c r="F25" s="81"/>
      <c r="G25" s="378">
        <f>SUM(G22:G23)</f>
        <v>490047</v>
      </c>
      <c r="H25" s="378">
        <f>SUM(H22:H23)</f>
        <v>490047</v>
      </c>
      <c r="I25" s="379">
        <f t="shared" ref="I25:I30" si="4">G25/G$56</f>
        <v>2.3735525200568958E-2</v>
      </c>
      <c r="J25" s="379">
        <f t="shared" ref="J25:J31" si="5">H25/H$64</f>
        <v>2.3719838459190908E-2</v>
      </c>
      <c r="K25" s="378">
        <f>SUM(K22:K23)</f>
        <v>0</v>
      </c>
      <c r="L25" s="378">
        <f>SUM(L22:L23)</f>
        <v>0</v>
      </c>
      <c r="M25" s="379" t="e">
        <f t="shared" ref="M25:M44" si="6">K25/K$56</f>
        <v>#DIV/0!</v>
      </c>
      <c r="N25" s="380" t="e">
        <f>L25/L$64</f>
        <v>#DIV/0!</v>
      </c>
      <c r="O25" s="1"/>
      <c r="P25" s="114"/>
      <c r="Q25" s="114"/>
      <c r="R25" s="114"/>
      <c r="S25" s="114"/>
      <c r="T25" s="114"/>
      <c r="U25" s="114"/>
      <c r="V25" s="114"/>
    </row>
    <row r="26" spans="1:22" ht="14.1" customHeight="1" x14ac:dyDescent="0.3">
      <c r="A26" s="1"/>
      <c r="B26" s="417">
        <v>6</v>
      </c>
      <c r="C26" s="234" t="s">
        <v>274</v>
      </c>
      <c r="D26" s="234"/>
      <c r="E26" s="81"/>
      <c r="F26" s="81"/>
      <c r="G26" s="378">
        <v>0</v>
      </c>
      <c r="H26" s="378">
        <v>0</v>
      </c>
      <c r="I26" s="379">
        <f t="shared" si="4"/>
        <v>0</v>
      </c>
      <c r="J26" s="379">
        <f t="shared" si="5"/>
        <v>0</v>
      </c>
      <c r="K26" s="378"/>
      <c r="L26" s="378"/>
      <c r="M26" s="379" t="e">
        <f t="shared" si="6"/>
        <v>#DIV/0!</v>
      </c>
      <c r="N26" s="380" t="e">
        <f>L26/L$64</f>
        <v>#DIV/0!</v>
      </c>
      <c r="O26" s="1"/>
      <c r="P26" s="114"/>
      <c r="Q26" s="114"/>
      <c r="R26" s="114"/>
      <c r="S26" s="114"/>
      <c r="T26" s="114"/>
      <c r="U26" s="114"/>
      <c r="V26" s="114"/>
    </row>
    <row r="27" spans="1:22" ht="14.1" customHeight="1" x14ac:dyDescent="0.3">
      <c r="A27" s="1"/>
      <c r="B27" s="417">
        <v>7</v>
      </c>
      <c r="C27" s="234" t="s">
        <v>397</v>
      </c>
      <c r="D27" s="234"/>
      <c r="E27" s="81"/>
      <c r="F27" s="81"/>
      <c r="G27" s="378">
        <f>G28+G46+G52</f>
        <v>15136752</v>
      </c>
      <c r="H27" s="378">
        <f>H28+H46+H52</f>
        <v>15072364</v>
      </c>
      <c r="I27" s="379">
        <f t="shared" si="4"/>
        <v>0.73315163351834123</v>
      </c>
      <c r="J27" s="379">
        <f t="shared" si="5"/>
        <v>0.72955051102878798</v>
      </c>
      <c r="K27" s="378">
        <f>K28+K46+K52</f>
        <v>0</v>
      </c>
      <c r="L27" s="378">
        <f>L28+L46+L52</f>
        <v>0</v>
      </c>
      <c r="M27" s="379" t="e">
        <f t="shared" si="6"/>
        <v>#DIV/0!</v>
      </c>
      <c r="N27" s="380" t="e">
        <f>L27/L$64</f>
        <v>#DIV/0!</v>
      </c>
      <c r="O27" s="1"/>
      <c r="P27" s="114"/>
      <c r="Q27" s="114"/>
      <c r="R27" s="114"/>
      <c r="S27" s="114"/>
      <c r="T27" s="114"/>
      <c r="U27" s="114"/>
      <c r="V27" s="114"/>
    </row>
    <row r="28" spans="1:22" ht="14.1" customHeight="1" x14ac:dyDescent="0.3">
      <c r="A28" s="1"/>
      <c r="B28" s="417" t="s">
        <v>10</v>
      </c>
      <c r="C28" s="234" t="s">
        <v>81</v>
      </c>
      <c r="D28" s="234"/>
      <c r="E28" s="81"/>
      <c r="F28" s="81"/>
      <c r="G28" s="378">
        <f>G29+G30+G31+G32+G33+G34+G35+G36+G37+G38+G39+G40+G43+G44</f>
        <v>14733401</v>
      </c>
      <c r="H28" s="378">
        <f>H29+H30+H31+H32+H33+H34+H35+H36+H37+H38+H39+H40+H43+H44</f>
        <v>14733401</v>
      </c>
      <c r="I28" s="379">
        <f t="shared" si="4"/>
        <v>0.71361524654897979</v>
      </c>
      <c r="J28" s="379">
        <f t="shared" si="5"/>
        <v>0.71314362025373434</v>
      </c>
      <c r="K28" s="378">
        <f>K29+K31+K32+K33+K34+K35+K36+K37+K38+K39+K40+K43+K44</f>
        <v>0</v>
      </c>
      <c r="L28" s="378">
        <f>L29+L31+L32+L33+L34+L35+L36+L37+L38+L39+L40+L43+L44</f>
        <v>0</v>
      </c>
      <c r="M28" s="379" t="e">
        <f t="shared" si="6"/>
        <v>#DIV/0!</v>
      </c>
      <c r="N28" s="380" t="e">
        <f>L28/L$64</f>
        <v>#DIV/0!</v>
      </c>
      <c r="O28" s="1"/>
      <c r="P28" s="114"/>
      <c r="Q28" s="114"/>
      <c r="R28" s="114"/>
      <c r="S28" s="114"/>
      <c r="T28" s="114"/>
      <c r="U28" s="114"/>
      <c r="V28" s="114"/>
    </row>
    <row r="29" spans="1:22" ht="12.95" customHeight="1" x14ac:dyDescent="0.25">
      <c r="A29" s="1"/>
      <c r="B29" s="429">
        <v>611</v>
      </c>
      <c r="C29" s="176" t="s">
        <v>633</v>
      </c>
      <c r="D29" s="176"/>
      <c r="E29" s="118"/>
      <c r="F29" s="118"/>
      <c r="G29" s="364">
        <v>9583467</v>
      </c>
      <c r="H29" s="364">
        <v>9583467</v>
      </c>
      <c r="I29" s="365">
        <f t="shared" si="4"/>
        <v>0.46417715543064442</v>
      </c>
      <c r="J29" s="365">
        <f t="shared" si="5"/>
        <v>0.46387038206332637</v>
      </c>
      <c r="K29" s="364"/>
      <c r="L29" s="364"/>
      <c r="M29" s="365" t="e">
        <f t="shared" si="6"/>
        <v>#DIV/0!</v>
      </c>
      <c r="N29" s="366" t="e">
        <f>K29/K$64</f>
        <v>#DIV/0!</v>
      </c>
      <c r="O29" s="1"/>
      <c r="P29" s="114"/>
      <c r="Q29" s="114"/>
      <c r="R29" s="114"/>
      <c r="S29" s="114"/>
      <c r="T29" s="114"/>
      <c r="U29" s="114"/>
      <c r="V29" s="114"/>
    </row>
    <row r="30" spans="1:22" ht="12.95" customHeight="1" x14ac:dyDescent="0.25">
      <c r="A30" s="1"/>
      <c r="B30" s="429">
        <v>611</v>
      </c>
      <c r="C30" s="176" t="s">
        <v>732</v>
      </c>
      <c r="D30" s="176"/>
      <c r="E30" s="118"/>
      <c r="F30" s="118"/>
      <c r="G30" s="364">
        <v>452000</v>
      </c>
      <c r="H30" s="364">
        <v>452000</v>
      </c>
      <c r="I30" s="365">
        <f t="shared" si="4"/>
        <v>2.1892711088236781E-2</v>
      </c>
      <c r="J30" s="365">
        <f>H30/H$64</f>
        <v>2.1878242257486098E-2</v>
      </c>
      <c r="K30" s="364"/>
      <c r="L30" s="364"/>
      <c r="M30" s="365" t="e">
        <f>K30/K$56</f>
        <v>#DIV/0!</v>
      </c>
      <c r="N30" s="366" t="e">
        <f>K30/K$64</f>
        <v>#DIV/0!</v>
      </c>
      <c r="O30" s="1"/>
      <c r="P30" s="114"/>
      <c r="Q30" s="114"/>
      <c r="R30" s="114"/>
      <c r="S30" s="114"/>
      <c r="T30" s="114"/>
      <c r="U30" s="114"/>
      <c r="V30" s="114"/>
    </row>
    <row r="31" spans="1:22" ht="12.95" customHeight="1" x14ac:dyDescent="0.25">
      <c r="A31" s="1"/>
      <c r="B31" s="429">
        <v>611</v>
      </c>
      <c r="C31" s="176" t="s">
        <v>632</v>
      </c>
      <c r="D31" s="176"/>
      <c r="E31" s="118"/>
      <c r="F31" s="118"/>
      <c r="G31" s="364">
        <v>377051</v>
      </c>
      <c r="H31" s="364">
        <v>377051</v>
      </c>
      <c r="I31" s="365">
        <f t="shared" ref="I31:I45" si="7">G31/G$56</f>
        <v>1.8262541169315853E-2</v>
      </c>
      <c r="J31" s="365">
        <f t="shared" si="5"/>
        <v>1.8250471507582723E-2</v>
      </c>
      <c r="K31" s="364"/>
      <c r="L31" s="364"/>
      <c r="M31" s="365" t="e">
        <f>K31/K$56</f>
        <v>#DIV/0!</v>
      </c>
      <c r="N31" s="366" t="e">
        <f>K31/K$64</f>
        <v>#DIV/0!</v>
      </c>
      <c r="O31" s="1"/>
      <c r="P31" s="114"/>
      <c r="Q31" s="114"/>
      <c r="R31" s="114"/>
      <c r="S31" s="114"/>
      <c r="T31" s="114"/>
      <c r="U31" s="114"/>
      <c r="V31" s="114"/>
    </row>
    <row r="32" spans="1:22" ht="12.95" customHeight="1" x14ac:dyDescent="0.25">
      <c r="A32" s="1"/>
      <c r="B32" s="429">
        <v>613</v>
      </c>
      <c r="C32" s="176" t="s">
        <v>634</v>
      </c>
      <c r="D32" s="176"/>
      <c r="E32" s="118"/>
      <c r="F32" s="118"/>
      <c r="G32" s="364">
        <v>1400000</v>
      </c>
      <c r="H32" s="364">
        <v>1400000</v>
      </c>
      <c r="I32" s="365">
        <f t="shared" si="7"/>
        <v>6.7809282131706838E-2</v>
      </c>
      <c r="J32" s="365">
        <f t="shared" ref="J32:J44" si="8">H32/H$64</f>
        <v>6.7764467169204728E-2</v>
      </c>
      <c r="K32" s="364"/>
      <c r="L32" s="364"/>
      <c r="M32" s="365"/>
      <c r="N32" s="366"/>
      <c r="O32" s="1"/>
      <c r="P32" s="114"/>
      <c r="Q32" s="114"/>
      <c r="R32" s="114"/>
      <c r="S32" s="114"/>
      <c r="T32" s="114"/>
      <c r="U32" s="114"/>
      <c r="V32" s="114"/>
    </row>
    <row r="33" spans="1:22" ht="12.95" customHeight="1" x14ac:dyDescent="0.25">
      <c r="A33" s="1"/>
      <c r="B33" s="429">
        <v>615</v>
      </c>
      <c r="C33" s="176" t="s">
        <v>635</v>
      </c>
      <c r="D33" s="176"/>
      <c r="E33" s="118"/>
      <c r="F33" s="118"/>
      <c r="G33" s="364">
        <v>0</v>
      </c>
      <c r="H33" s="364">
        <v>0</v>
      </c>
      <c r="I33" s="365">
        <f t="shared" si="7"/>
        <v>0</v>
      </c>
      <c r="J33" s="365">
        <f t="shared" si="8"/>
        <v>0</v>
      </c>
      <c r="K33" s="364"/>
      <c r="L33" s="364"/>
      <c r="M33" s="365" t="e">
        <f t="shared" si="6"/>
        <v>#DIV/0!</v>
      </c>
      <c r="N33" s="366" t="e">
        <f>K33/K$64</f>
        <v>#DIV/0!</v>
      </c>
      <c r="O33" s="1"/>
      <c r="P33" s="114"/>
      <c r="Q33" s="114"/>
      <c r="R33" s="114"/>
      <c r="S33" s="114"/>
      <c r="T33" s="114"/>
      <c r="U33" s="114"/>
      <c r="V33" s="114"/>
    </row>
    <row r="34" spans="1:22" ht="12.95" customHeight="1" x14ac:dyDescent="0.25">
      <c r="A34" s="1"/>
      <c r="B34" s="429">
        <v>616</v>
      </c>
      <c r="C34" s="176" t="s">
        <v>636</v>
      </c>
      <c r="D34" s="176"/>
      <c r="E34" s="118"/>
      <c r="F34" s="118"/>
      <c r="G34" s="364">
        <v>1203407</v>
      </c>
      <c r="H34" s="364">
        <v>1203407</v>
      </c>
      <c r="I34" s="365">
        <f t="shared" si="7"/>
        <v>5.8287260558764951E-2</v>
      </c>
      <c r="J34" s="365">
        <f t="shared" si="8"/>
        <v>5.8248738673350828E-2</v>
      </c>
      <c r="K34" s="364"/>
      <c r="L34" s="364"/>
      <c r="M34" s="365" t="e">
        <f t="shared" si="6"/>
        <v>#DIV/0!</v>
      </c>
      <c r="N34" s="366" t="e">
        <f>K34/K$64</f>
        <v>#DIV/0!</v>
      </c>
      <c r="O34" s="1"/>
      <c r="P34" s="114"/>
      <c r="Q34" s="114"/>
      <c r="R34" s="114"/>
      <c r="S34" s="114"/>
      <c r="T34" s="114"/>
      <c r="U34" s="114"/>
      <c r="V34" s="114"/>
    </row>
    <row r="35" spans="1:22" ht="12.95" customHeight="1" x14ac:dyDescent="0.25">
      <c r="A35" s="1"/>
      <c r="B35" s="429">
        <v>617</v>
      </c>
      <c r="C35" s="176" t="s">
        <v>637</v>
      </c>
      <c r="D35" s="176"/>
      <c r="E35" s="118"/>
      <c r="F35" s="118"/>
      <c r="G35" s="364">
        <v>0</v>
      </c>
      <c r="H35" s="364">
        <v>0</v>
      </c>
      <c r="I35" s="365">
        <f t="shared" si="7"/>
        <v>0</v>
      </c>
      <c r="J35" s="365">
        <f t="shared" si="8"/>
        <v>0</v>
      </c>
      <c r="K35" s="364"/>
      <c r="L35" s="364"/>
      <c r="M35" s="365"/>
      <c r="N35" s="366"/>
      <c r="O35" s="1"/>
      <c r="P35" s="114"/>
      <c r="Q35" s="114"/>
      <c r="R35" s="114"/>
      <c r="S35" s="114"/>
      <c r="T35" s="114"/>
      <c r="U35" s="114"/>
      <c r="V35" s="114"/>
    </row>
    <row r="36" spans="1:22" ht="12.95" customHeight="1" x14ac:dyDescent="0.25">
      <c r="A36" s="1"/>
      <c r="B36" s="429">
        <v>618</v>
      </c>
      <c r="C36" s="176" t="s">
        <v>638</v>
      </c>
      <c r="D36" s="176"/>
      <c r="E36" s="118"/>
      <c r="F36" s="118"/>
      <c r="G36" s="364">
        <v>105642</v>
      </c>
      <c r="H36" s="364">
        <v>105642</v>
      </c>
      <c r="I36" s="365">
        <f t="shared" si="7"/>
        <v>5.1167915592555532E-3</v>
      </c>
      <c r="J36" s="365">
        <f t="shared" si="8"/>
        <v>5.1134098862065181E-3</v>
      </c>
      <c r="K36" s="364"/>
      <c r="L36" s="364"/>
      <c r="M36" s="365" t="e">
        <f t="shared" si="6"/>
        <v>#DIV/0!</v>
      </c>
      <c r="N36" s="366" t="e">
        <f>K36/K$64</f>
        <v>#DIV/0!</v>
      </c>
      <c r="O36" s="1"/>
      <c r="P36" s="114"/>
      <c r="Q36" s="114"/>
      <c r="R36" s="114"/>
      <c r="S36" s="114"/>
      <c r="T36" s="114"/>
      <c r="U36" s="114"/>
      <c r="V36" s="114"/>
    </row>
    <row r="37" spans="1:22" ht="12.95" customHeight="1" x14ac:dyDescent="0.25">
      <c r="A37" s="1"/>
      <c r="B37" s="429">
        <v>623</v>
      </c>
      <c r="C37" s="176" t="s">
        <v>650</v>
      </c>
      <c r="D37" s="176"/>
      <c r="E37" s="118"/>
      <c r="F37" s="118"/>
      <c r="G37" s="364">
        <v>0</v>
      </c>
      <c r="H37" s="364">
        <v>0</v>
      </c>
      <c r="I37" s="365">
        <f t="shared" si="7"/>
        <v>0</v>
      </c>
      <c r="J37" s="365">
        <f t="shared" si="8"/>
        <v>0</v>
      </c>
      <c r="K37" s="364"/>
      <c r="L37" s="364"/>
      <c r="M37" s="365"/>
      <c r="N37" s="366"/>
      <c r="O37" s="1"/>
      <c r="P37" s="114"/>
      <c r="Q37" s="114"/>
      <c r="R37" s="114"/>
      <c r="S37" s="114"/>
      <c r="T37" s="114"/>
      <c r="U37" s="114"/>
      <c r="V37" s="114"/>
    </row>
    <row r="38" spans="1:22" ht="12.95" customHeight="1" x14ac:dyDescent="0.25">
      <c r="A38" s="1"/>
      <c r="B38" s="429">
        <v>624</v>
      </c>
      <c r="C38" s="176" t="s">
        <v>651</v>
      </c>
      <c r="D38" s="176"/>
      <c r="E38" s="118"/>
      <c r="F38" s="118"/>
      <c r="G38" s="364">
        <v>0</v>
      </c>
      <c r="H38" s="364">
        <v>0</v>
      </c>
      <c r="I38" s="365">
        <f t="shared" si="7"/>
        <v>0</v>
      </c>
      <c r="J38" s="365">
        <f>H38/H$64</f>
        <v>0</v>
      </c>
      <c r="K38" s="364"/>
      <c r="L38" s="364"/>
      <c r="M38" s="365"/>
      <c r="N38" s="366"/>
      <c r="O38" s="1"/>
      <c r="P38" s="114"/>
      <c r="Q38" s="114"/>
      <c r="R38" s="114"/>
      <c r="S38" s="114"/>
      <c r="T38" s="114"/>
      <c r="U38" s="114"/>
      <c r="V38" s="114"/>
    </row>
    <row r="39" spans="1:22" ht="12.95" customHeight="1" x14ac:dyDescent="0.25">
      <c r="A39" s="1"/>
      <c r="B39" s="429">
        <v>625</v>
      </c>
      <c r="C39" s="176" t="s">
        <v>645</v>
      </c>
      <c r="D39" s="176"/>
      <c r="E39" s="118"/>
      <c r="F39" s="118"/>
      <c r="G39" s="364">
        <v>0</v>
      </c>
      <c r="H39" s="364">
        <v>0</v>
      </c>
      <c r="I39" s="365">
        <f t="shared" si="7"/>
        <v>0</v>
      </c>
      <c r="J39" s="365">
        <f t="shared" si="8"/>
        <v>0</v>
      </c>
      <c r="K39" s="364"/>
      <c r="L39" s="364"/>
      <c r="M39" s="365"/>
      <c r="N39" s="366"/>
      <c r="O39" s="1"/>
      <c r="P39" s="114"/>
      <c r="Q39" s="114"/>
      <c r="R39" s="114"/>
      <c r="S39" s="114"/>
      <c r="T39" s="114"/>
      <c r="U39" s="114"/>
      <c r="V39" s="114"/>
    </row>
    <row r="40" spans="1:22" ht="12.95" customHeight="1" x14ac:dyDescent="0.25">
      <c r="A40" s="1"/>
      <c r="B40" s="429">
        <v>627</v>
      </c>
      <c r="C40" s="176" t="s">
        <v>640</v>
      </c>
      <c r="D40" s="176"/>
      <c r="E40" s="118"/>
      <c r="F40" s="118"/>
      <c r="G40" s="364">
        <v>0</v>
      </c>
      <c r="H40" s="364">
        <v>0</v>
      </c>
      <c r="I40" s="365">
        <f t="shared" si="7"/>
        <v>0</v>
      </c>
      <c r="J40" s="365">
        <f t="shared" si="8"/>
        <v>0</v>
      </c>
      <c r="K40" s="364"/>
      <c r="L40" s="364"/>
      <c r="M40" s="365"/>
      <c r="N40" s="366"/>
      <c r="O40" s="1"/>
      <c r="P40" s="114"/>
      <c r="Q40" s="114"/>
      <c r="R40" s="114"/>
      <c r="S40" s="114"/>
      <c r="T40" s="114"/>
      <c r="U40" s="114"/>
      <c r="V40" s="114"/>
    </row>
    <row r="41" spans="1:22" ht="12.95" customHeight="1" x14ac:dyDescent="0.25">
      <c r="A41" s="1"/>
      <c r="B41" s="429"/>
      <c r="C41" s="176"/>
      <c r="D41" s="176" t="s">
        <v>641</v>
      </c>
      <c r="E41" s="118"/>
      <c r="F41" s="118"/>
      <c r="G41" s="364">
        <v>0</v>
      </c>
      <c r="H41" s="364">
        <v>0</v>
      </c>
      <c r="I41" s="365">
        <f t="shared" si="7"/>
        <v>0</v>
      </c>
      <c r="J41" s="365">
        <f t="shared" si="8"/>
        <v>0</v>
      </c>
      <c r="K41" s="364"/>
      <c r="L41" s="364"/>
      <c r="M41" s="365"/>
      <c r="N41" s="366"/>
      <c r="O41" s="1"/>
      <c r="P41" s="114"/>
      <c r="Q41" s="114"/>
      <c r="R41" s="114"/>
      <c r="S41" s="114"/>
      <c r="T41" s="114"/>
      <c r="U41" s="114"/>
      <c r="V41" s="114"/>
    </row>
    <row r="42" spans="1:22" ht="12.95" customHeight="1" x14ac:dyDescent="0.25">
      <c r="A42" s="1"/>
      <c r="B42" s="429"/>
      <c r="C42" s="176"/>
      <c r="D42" s="176" t="s">
        <v>642</v>
      </c>
      <c r="E42" s="118"/>
      <c r="F42" s="118"/>
      <c r="G42" s="364">
        <v>0</v>
      </c>
      <c r="H42" s="364">
        <v>0</v>
      </c>
      <c r="I42" s="365">
        <f t="shared" si="7"/>
        <v>0</v>
      </c>
      <c r="J42" s="365">
        <f t="shared" si="8"/>
        <v>0</v>
      </c>
      <c r="K42" s="364"/>
      <c r="L42" s="364"/>
      <c r="M42" s="365"/>
      <c r="N42" s="366"/>
      <c r="O42" s="1"/>
      <c r="P42" s="114"/>
      <c r="Q42" s="114"/>
      <c r="R42" s="114"/>
      <c r="S42" s="114"/>
      <c r="T42" s="114"/>
      <c r="U42" s="114"/>
      <c r="V42" s="114"/>
    </row>
    <row r="43" spans="1:22" ht="12.95" customHeight="1" x14ac:dyDescent="0.25">
      <c r="A43" s="1"/>
      <c r="B43" s="429">
        <v>626</v>
      </c>
      <c r="C43" s="176" t="s">
        <v>652</v>
      </c>
      <c r="D43" s="176"/>
      <c r="E43" s="118"/>
      <c r="F43" s="118"/>
      <c r="G43" s="364">
        <v>8823</v>
      </c>
      <c r="H43" s="364">
        <v>8823</v>
      </c>
      <c r="I43" s="365">
        <f t="shared" si="7"/>
        <v>4.2734378303432104E-4</v>
      </c>
      <c r="J43" s="365">
        <f t="shared" si="8"/>
        <v>4.2706135273849522E-4</v>
      </c>
      <c r="K43" s="364"/>
      <c r="L43" s="364"/>
      <c r="M43" s="365" t="e">
        <f t="shared" si="6"/>
        <v>#DIV/0!</v>
      </c>
      <c r="N43" s="366" t="e">
        <f>K43/K$64</f>
        <v>#DIV/0!</v>
      </c>
      <c r="O43" s="1"/>
      <c r="P43" s="114"/>
      <c r="Q43" s="114"/>
      <c r="R43" s="114"/>
      <c r="S43" s="114"/>
      <c r="T43" s="114"/>
      <c r="U43" s="114"/>
      <c r="V43" s="114"/>
    </row>
    <row r="44" spans="1:22" ht="12.95" customHeight="1" x14ac:dyDescent="0.25">
      <c r="A44" s="1"/>
      <c r="B44" s="429">
        <v>628</v>
      </c>
      <c r="C44" s="176" t="s">
        <v>639</v>
      </c>
      <c r="D44" s="176"/>
      <c r="E44" s="118"/>
      <c r="F44" s="118"/>
      <c r="G44" s="364">
        <v>1603011</v>
      </c>
      <c r="H44" s="364">
        <v>1603011</v>
      </c>
      <c r="I44" s="365">
        <f t="shared" si="7"/>
        <v>7.7642160828021084E-2</v>
      </c>
      <c r="J44" s="365">
        <f t="shared" si="8"/>
        <v>7.7590847343838601E-2</v>
      </c>
      <c r="K44" s="364"/>
      <c r="L44" s="364"/>
      <c r="M44" s="365" t="e">
        <f t="shared" si="6"/>
        <v>#DIV/0!</v>
      </c>
      <c r="N44" s="366" t="e">
        <f>K44/K$64</f>
        <v>#DIV/0!</v>
      </c>
      <c r="O44" s="1"/>
      <c r="P44" s="114"/>
      <c r="Q44" s="114"/>
      <c r="R44" s="114"/>
      <c r="S44" s="114"/>
      <c r="T44" s="114"/>
      <c r="U44" s="114"/>
      <c r="V44" s="114"/>
    </row>
    <row r="45" spans="1:22" ht="3" customHeight="1" x14ac:dyDescent="0.25">
      <c r="A45" s="1"/>
      <c r="B45" s="1005"/>
      <c r="C45" s="177"/>
      <c r="D45" s="177"/>
      <c r="E45" s="139"/>
      <c r="F45" s="139"/>
      <c r="G45" s="374">
        <v>11</v>
      </c>
      <c r="H45" s="374"/>
      <c r="I45" s="375">
        <f t="shared" si="7"/>
        <v>5.3278721674912516E-7</v>
      </c>
      <c r="J45" s="375"/>
      <c r="K45" s="374"/>
      <c r="L45" s="374"/>
      <c r="M45" s="375"/>
      <c r="N45" s="376"/>
      <c r="O45" s="1"/>
      <c r="P45" s="114"/>
      <c r="Q45" s="114"/>
      <c r="R45" s="114"/>
      <c r="S45" s="114"/>
      <c r="T45" s="114"/>
      <c r="U45" s="114"/>
      <c r="V45" s="114"/>
    </row>
    <row r="46" spans="1:22" ht="14.1" customHeight="1" x14ac:dyDescent="0.3">
      <c r="A46" s="1"/>
      <c r="B46" s="417" t="s">
        <v>11</v>
      </c>
      <c r="C46" s="234" t="s">
        <v>60</v>
      </c>
      <c r="D46" s="234"/>
      <c r="E46" s="81"/>
      <c r="F46" s="81"/>
      <c r="G46" s="378">
        <f>SUM(G47:G51)</f>
        <v>338963</v>
      </c>
      <c r="H46" s="378">
        <f>SUM(H47:H51)</f>
        <v>338963</v>
      </c>
      <c r="I46" s="379">
        <f>G46/G$56</f>
        <v>1.6417741213721249E-2</v>
      </c>
      <c r="J46" s="379">
        <f>H46/H$64</f>
        <v>1.6406890775053674E-2</v>
      </c>
      <c r="K46" s="378">
        <f>SUM(K47:K51)</f>
        <v>0</v>
      </c>
      <c r="L46" s="378">
        <f>SUM(L47:L51)</f>
        <v>0</v>
      </c>
      <c r="M46" s="379" t="e">
        <f>K46/K$56</f>
        <v>#DIV/0!</v>
      </c>
      <c r="N46" s="380" t="e">
        <f>L46/L$64</f>
        <v>#DIV/0!</v>
      </c>
      <c r="O46" s="1"/>
      <c r="P46" s="114"/>
      <c r="Q46" s="114"/>
      <c r="R46" s="114"/>
      <c r="S46" s="114"/>
      <c r="T46" s="114"/>
      <c r="U46" s="114"/>
      <c r="V46" s="114"/>
    </row>
    <row r="47" spans="1:22" ht="12.95" customHeight="1" x14ac:dyDescent="0.25">
      <c r="A47" s="1"/>
      <c r="B47" s="428">
        <v>633</v>
      </c>
      <c r="C47" s="175" t="s">
        <v>653</v>
      </c>
      <c r="D47" s="175"/>
      <c r="E47" s="116"/>
      <c r="F47" s="116"/>
      <c r="G47" s="361"/>
      <c r="H47" s="361"/>
      <c r="I47" s="365">
        <f>G47/G$56</f>
        <v>0</v>
      </c>
      <c r="J47" s="365">
        <f>H47/H$64</f>
        <v>0</v>
      </c>
      <c r="K47" s="361"/>
      <c r="L47" s="361"/>
      <c r="M47" s="365" t="e">
        <f>K47/K$56</f>
        <v>#DIV/0!</v>
      </c>
      <c r="N47" s="366" t="e">
        <f>K47/K$64</f>
        <v>#DIV/0!</v>
      </c>
      <c r="O47" s="1"/>
      <c r="P47" s="114"/>
      <c r="Q47" s="114"/>
      <c r="R47" s="114"/>
      <c r="S47" s="114"/>
      <c r="T47" s="114"/>
      <c r="U47" s="114"/>
      <c r="V47" s="114"/>
    </row>
    <row r="48" spans="1:22" ht="12.95" customHeight="1" x14ac:dyDescent="0.25">
      <c r="A48" s="1"/>
      <c r="B48" s="429">
        <v>634</v>
      </c>
      <c r="C48" s="176" t="s">
        <v>654</v>
      </c>
      <c r="D48" s="176"/>
      <c r="E48" s="118"/>
      <c r="F48" s="118"/>
      <c r="G48" s="364">
        <v>249963</v>
      </c>
      <c r="H48" s="364">
        <v>249963</v>
      </c>
      <c r="I48" s="365">
        <f>G48/G$56</f>
        <v>1.2107008278205598E-2</v>
      </c>
      <c r="J48" s="365">
        <f>H48/H$64</f>
        <v>1.2099006790725658E-2</v>
      </c>
      <c r="K48" s="364"/>
      <c r="L48" s="364"/>
      <c r="M48" s="365" t="e">
        <f>K48/K$56</f>
        <v>#DIV/0!</v>
      </c>
      <c r="N48" s="366" t="e">
        <f>K48/K$64</f>
        <v>#DIV/0!</v>
      </c>
      <c r="O48" s="1"/>
      <c r="P48" s="114"/>
      <c r="Q48" s="114"/>
      <c r="R48" s="114"/>
      <c r="S48" s="114"/>
      <c r="T48" s="114"/>
      <c r="U48" s="114"/>
      <c r="V48" s="114"/>
    </row>
    <row r="49" spans="1:22" ht="12.95" customHeight="1" x14ac:dyDescent="0.25">
      <c r="A49" s="1"/>
      <c r="B49" s="429">
        <v>635</v>
      </c>
      <c r="C49" s="176" t="s">
        <v>655</v>
      </c>
      <c r="D49" s="176"/>
      <c r="E49" s="118"/>
      <c r="F49" s="118"/>
      <c r="G49" s="364"/>
      <c r="H49" s="364"/>
      <c r="I49" s="365">
        <f>G49/G$56</f>
        <v>0</v>
      </c>
      <c r="J49" s="365">
        <f>H49/H$64</f>
        <v>0</v>
      </c>
      <c r="K49" s="364"/>
      <c r="L49" s="364"/>
      <c r="M49" s="365" t="e">
        <f>K49/K$56</f>
        <v>#DIV/0!</v>
      </c>
      <c r="N49" s="366" t="e">
        <f>K49/K$64</f>
        <v>#DIV/0!</v>
      </c>
      <c r="O49" s="1"/>
      <c r="P49" s="114"/>
      <c r="Q49" s="114"/>
      <c r="R49" s="114"/>
      <c r="S49" s="114"/>
      <c r="T49" s="114"/>
      <c r="U49" s="114"/>
      <c r="V49" s="114"/>
    </row>
    <row r="50" spans="1:22" ht="12.95" customHeight="1" x14ac:dyDescent="0.25">
      <c r="A50" s="1"/>
      <c r="B50" s="429">
        <v>638</v>
      </c>
      <c r="C50" s="176" t="s">
        <v>656</v>
      </c>
      <c r="D50" s="176"/>
      <c r="E50" s="118"/>
      <c r="F50" s="118"/>
      <c r="G50" s="364">
        <v>89000</v>
      </c>
      <c r="H50" s="364">
        <v>89000</v>
      </c>
      <c r="I50" s="365">
        <f>G50/G$56</f>
        <v>4.3107329355156487E-3</v>
      </c>
      <c r="J50" s="365">
        <f>H50/H$64</f>
        <v>4.3078839843280151E-3</v>
      </c>
      <c r="K50" s="364"/>
      <c r="L50" s="364"/>
      <c r="M50" s="365" t="e">
        <f>K50/K$56</f>
        <v>#DIV/0!</v>
      </c>
      <c r="N50" s="366" t="e">
        <f>K50/K$64</f>
        <v>#DIV/0!</v>
      </c>
      <c r="O50" s="1"/>
      <c r="P50" s="114"/>
      <c r="Q50" s="114"/>
      <c r="R50" s="114"/>
      <c r="S50" s="114"/>
      <c r="T50" s="114"/>
      <c r="U50" s="114"/>
      <c r="V50" s="114"/>
    </row>
    <row r="51" spans="1:22" ht="3" customHeight="1" x14ac:dyDescent="0.25">
      <c r="A51" s="1"/>
      <c r="B51" s="1005"/>
      <c r="C51" s="177"/>
      <c r="D51" s="177"/>
      <c r="E51" s="139"/>
      <c r="F51" s="139"/>
      <c r="G51" s="374"/>
      <c r="H51" s="374"/>
      <c r="I51" s="375"/>
      <c r="J51" s="375"/>
      <c r="K51" s="374"/>
      <c r="L51" s="374"/>
      <c r="M51" s="375"/>
      <c r="N51" s="376"/>
      <c r="O51" s="1"/>
      <c r="P51" s="114"/>
      <c r="Q51" s="114"/>
      <c r="R51" s="114"/>
      <c r="S51" s="114"/>
      <c r="T51" s="114"/>
      <c r="U51" s="114"/>
      <c r="V51" s="114"/>
    </row>
    <row r="52" spans="1:22" ht="14.1" customHeight="1" x14ac:dyDescent="0.3">
      <c r="A52" s="1"/>
      <c r="B52" s="417" t="s">
        <v>74</v>
      </c>
      <c r="C52" s="234" t="s">
        <v>63</v>
      </c>
      <c r="D52" s="234"/>
      <c r="E52" s="81"/>
      <c r="F52" s="81"/>
      <c r="G52" s="378">
        <f>SUM(G53:G55)</f>
        <v>64388</v>
      </c>
      <c r="H52" s="378">
        <f>SUM(H53:H55)</f>
        <v>0</v>
      </c>
      <c r="I52" s="379">
        <f>G52/G$56</f>
        <v>3.1186457556402428E-3</v>
      </c>
      <c r="J52" s="379">
        <f>H52/H$64</f>
        <v>0</v>
      </c>
      <c r="K52" s="378">
        <f>SUM(K53:K55)</f>
        <v>0</v>
      </c>
      <c r="L52" s="378">
        <f>SUM(L53:L55)</f>
        <v>0</v>
      </c>
      <c r="M52" s="379" t="e">
        <f>K52/K$56</f>
        <v>#DIV/0!</v>
      </c>
      <c r="N52" s="380" t="e">
        <f>L52/L$64</f>
        <v>#DIV/0!</v>
      </c>
      <c r="O52" s="1"/>
      <c r="P52" s="114"/>
      <c r="Q52" s="114"/>
      <c r="R52" s="114"/>
      <c r="S52" s="114"/>
      <c r="T52" s="114"/>
      <c r="U52" s="114"/>
      <c r="V52" s="114"/>
    </row>
    <row r="53" spans="1:22" ht="12.95" customHeight="1" x14ac:dyDescent="0.25">
      <c r="A53" s="1"/>
      <c r="B53" s="1101">
        <v>657</v>
      </c>
      <c r="C53" s="441" t="s">
        <v>657</v>
      </c>
      <c r="D53" s="441"/>
      <c r="E53" s="117"/>
      <c r="F53" s="117"/>
      <c r="G53" s="373">
        <v>64388</v>
      </c>
      <c r="H53" s="373">
        <v>0</v>
      </c>
      <c r="I53" s="442">
        <f>G53/G$56</f>
        <v>3.1186457556402428E-3</v>
      </c>
      <c r="J53" s="442">
        <f>G53/G$64</f>
        <v>3.106901729250316E-3</v>
      </c>
      <c r="K53" s="373"/>
      <c r="L53" s="373"/>
      <c r="M53" s="442" t="e">
        <f>K53/K$56</f>
        <v>#DIV/0!</v>
      </c>
      <c r="N53" s="443" t="e">
        <f>K53/K$64</f>
        <v>#DIV/0!</v>
      </c>
      <c r="O53" s="1"/>
      <c r="P53" s="114"/>
      <c r="Q53" s="114"/>
      <c r="R53" s="114"/>
      <c r="S53" s="114"/>
      <c r="T53" s="114"/>
      <c r="U53" s="114"/>
      <c r="V53" s="114"/>
    </row>
    <row r="54" spans="1:22" ht="12.95" customHeight="1" x14ac:dyDescent="0.25">
      <c r="A54" s="1"/>
      <c r="B54" s="429">
        <v>672</v>
      </c>
      <c r="C54" s="176" t="s">
        <v>658</v>
      </c>
      <c r="D54" s="176"/>
      <c r="E54" s="118"/>
      <c r="F54" s="118"/>
      <c r="G54" s="364">
        <v>0</v>
      </c>
      <c r="H54" s="364">
        <v>0</v>
      </c>
      <c r="I54" s="365">
        <f>G54/G$56</f>
        <v>0</v>
      </c>
      <c r="J54" s="365">
        <f>G54/G$64</f>
        <v>0</v>
      </c>
      <c r="K54" s="364"/>
      <c r="L54" s="364"/>
      <c r="M54" s="365" t="e">
        <f>K54/K$56</f>
        <v>#DIV/0!</v>
      </c>
      <c r="N54" s="366" t="e">
        <f>K54/K$64</f>
        <v>#DIV/0!</v>
      </c>
      <c r="O54" s="1"/>
      <c r="P54" s="114"/>
      <c r="Q54" s="114"/>
      <c r="R54" s="114"/>
      <c r="S54" s="114"/>
      <c r="T54" s="114"/>
      <c r="U54" s="114"/>
      <c r="V54" s="114"/>
    </row>
    <row r="55" spans="1:22" ht="3" customHeight="1" x14ac:dyDescent="0.25">
      <c r="A55" s="1"/>
      <c r="B55" s="1100"/>
      <c r="C55" s="178"/>
      <c r="D55" s="178"/>
      <c r="E55" s="119"/>
      <c r="F55" s="119"/>
      <c r="G55" s="367"/>
      <c r="H55" s="367"/>
      <c r="I55" s="368"/>
      <c r="J55" s="368"/>
      <c r="K55" s="367"/>
      <c r="L55" s="367"/>
      <c r="M55" s="368"/>
      <c r="N55" s="369"/>
      <c r="O55" s="1"/>
      <c r="P55" s="114"/>
      <c r="Q55" s="114"/>
      <c r="R55" s="114"/>
      <c r="S55" s="114"/>
      <c r="T55" s="114"/>
      <c r="U55" s="114"/>
      <c r="V55" s="114"/>
    </row>
    <row r="56" spans="1:22" ht="14.1" customHeight="1" x14ac:dyDescent="0.3">
      <c r="A56" s="1"/>
      <c r="B56" s="417">
        <v>8</v>
      </c>
      <c r="C56" s="234" t="s">
        <v>375</v>
      </c>
      <c r="D56" s="234"/>
      <c r="E56" s="81"/>
      <c r="F56" s="81"/>
      <c r="G56" s="370">
        <f>G21+G25+G26+G27</f>
        <v>20646141</v>
      </c>
      <c r="H56" s="370">
        <f>H21+H25+H26+H27</f>
        <v>20581753</v>
      </c>
      <c r="I56" s="377">
        <f>H56/H$56</f>
        <v>1</v>
      </c>
      <c r="J56" s="371">
        <f>H56/H$64</f>
        <v>0.99622251818084351</v>
      </c>
      <c r="K56" s="370">
        <f>K21+K25+K26+K27</f>
        <v>0</v>
      </c>
      <c r="L56" s="370">
        <f>L21+L25+L26+L27</f>
        <v>0</v>
      </c>
      <c r="M56" s="377" t="e">
        <f>L56/L$56</f>
        <v>#DIV/0!</v>
      </c>
      <c r="N56" s="381" t="e">
        <f>M56/M$56</f>
        <v>#DIV/0!</v>
      </c>
      <c r="O56" s="1"/>
      <c r="P56" s="114"/>
      <c r="Q56" s="114"/>
      <c r="R56" s="114"/>
      <c r="S56" s="114"/>
      <c r="T56" s="114"/>
      <c r="U56" s="114"/>
      <c r="V56" s="114"/>
    </row>
    <row r="57" spans="1:22" ht="15" customHeight="1" x14ac:dyDescent="0.3">
      <c r="A57" s="1"/>
      <c r="B57" s="417"/>
      <c r="C57" s="234" t="s">
        <v>663</v>
      </c>
      <c r="D57" s="234"/>
      <c r="E57" s="81"/>
      <c r="F57" s="81"/>
      <c r="G57" s="370"/>
      <c r="H57" s="370"/>
      <c r="I57" s="377"/>
      <c r="J57" s="377"/>
      <c r="K57" s="370"/>
      <c r="L57" s="370"/>
      <c r="M57" s="377"/>
      <c r="N57" s="381"/>
      <c r="O57" s="1"/>
      <c r="P57" s="114"/>
      <c r="Q57" s="114"/>
      <c r="R57" s="114"/>
      <c r="S57" s="114"/>
      <c r="T57" s="114"/>
      <c r="U57" s="114"/>
      <c r="V57" s="114"/>
    </row>
    <row r="58" spans="1:22" ht="14.1" customHeight="1" x14ac:dyDescent="0.3">
      <c r="A58" s="1"/>
      <c r="B58" s="1094">
        <v>12.1</v>
      </c>
      <c r="C58" s="175" t="s">
        <v>659</v>
      </c>
      <c r="D58" s="175"/>
      <c r="E58" s="219"/>
      <c r="F58" s="219"/>
      <c r="G58" s="361"/>
      <c r="H58" s="361"/>
      <c r="I58" s="362">
        <f>G58/G$63</f>
        <v>0</v>
      </c>
      <c r="J58" s="362">
        <f t="shared" ref="J58:J64" si="9">H58/H$64</f>
        <v>0</v>
      </c>
      <c r="K58" s="361"/>
      <c r="L58" s="361"/>
      <c r="M58" s="362" t="e">
        <f t="shared" ref="M58:N61" si="10">K58/K$63</f>
        <v>#DIV/0!</v>
      </c>
      <c r="N58" s="363" t="e">
        <f t="shared" si="10"/>
        <v>#DIV/0!</v>
      </c>
      <c r="O58" s="1"/>
      <c r="P58" s="114"/>
      <c r="Q58" s="114"/>
      <c r="R58" s="114"/>
      <c r="S58" s="114"/>
      <c r="T58" s="114"/>
      <c r="U58" s="114"/>
      <c r="V58" s="114"/>
    </row>
    <row r="59" spans="1:22" ht="14.1" customHeight="1" x14ac:dyDescent="0.3">
      <c r="A59" s="1"/>
      <c r="B59" s="1095">
        <v>12.2</v>
      </c>
      <c r="C59" s="176" t="s">
        <v>660</v>
      </c>
      <c r="D59" s="176"/>
      <c r="E59" s="124"/>
      <c r="F59" s="124"/>
      <c r="G59" s="364">
        <v>9</v>
      </c>
      <c r="H59" s="364">
        <v>9</v>
      </c>
      <c r="I59" s="365">
        <f>G59/G$63</f>
        <v>1.1532251864380719E-4</v>
      </c>
      <c r="J59" s="365">
        <f t="shared" si="9"/>
        <v>4.3562871751631613E-7</v>
      </c>
      <c r="K59" s="364"/>
      <c r="L59" s="364"/>
      <c r="M59" s="365" t="e">
        <f t="shared" si="10"/>
        <v>#DIV/0!</v>
      </c>
      <c r="N59" s="366" t="e">
        <f t="shared" si="10"/>
        <v>#DIV/0!</v>
      </c>
      <c r="O59" s="1"/>
      <c r="P59" s="114"/>
      <c r="Q59" s="114"/>
      <c r="R59" s="114"/>
      <c r="S59" s="114"/>
      <c r="T59" s="114"/>
      <c r="U59" s="114"/>
      <c r="V59" s="114"/>
    </row>
    <row r="60" spans="1:22" ht="14.1" customHeight="1" x14ac:dyDescent="0.3">
      <c r="A60" s="1"/>
      <c r="B60" s="1095">
        <v>12.3</v>
      </c>
      <c r="C60" s="176" t="s">
        <v>661</v>
      </c>
      <c r="D60" s="176"/>
      <c r="E60" s="124"/>
      <c r="F60" s="124"/>
      <c r="G60" s="364">
        <v>78033</v>
      </c>
      <c r="H60" s="364">
        <v>78033</v>
      </c>
      <c r="I60" s="879">
        <f>G60/G$63</f>
        <v>0.99988467748135623</v>
      </c>
      <c r="J60" s="365">
        <f t="shared" si="9"/>
        <v>3.7770461904389663E-3</v>
      </c>
      <c r="K60" s="364"/>
      <c r="L60" s="364"/>
      <c r="M60" s="365" t="e">
        <f t="shared" si="10"/>
        <v>#DIV/0!</v>
      </c>
      <c r="N60" s="366" t="e">
        <f t="shared" si="10"/>
        <v>#DIV/0!</v>
      </c>
      <c r="O60" s="1"/>
      <c r="P60" s="114"/>
      <c r="Q60" s="114"/>
      <c r="R60" s="114"/>
      <c r="S60" s="114"/>
      <c r="T60" s="114"/>
      <c r="U60" s="114"/>
      <c r="V60" s="114"/>
    </row>
    <row r="61" spans="1:22" ht="14.1" customHeight="1" x14ac:dyDescent="0.3">
      <c r="A61" s="1"/>
      <c r="B61" s="1095">
        <v>12.4</v>
      </c>
      <c r="C61" s="176" t="s">
        <v>662</v>
      </c>
      <c r="D61" s="176"/>
      <c r="E61" s="124"/>
      <c r="F61" s="124"/>
      <c r="G61" s="364">
        <v>0</v>
      </c>
      <c r="H61" s="364">
        <v>0</v>
      </c>
      <c r="I61" s="365">
        <f>G61/G$63</f>
        <v>0</v>
      </c>
      <c r="J61" s="365">
        <f t="shared" si="9"/>
        <v>0</v>
      </c>
      <c r="K61" s="364"/>
      <c r="L61" s="364"/>
      <c r="M61" s="365" t="e">
        <f t="shared" si="10"/>
        <v>#DIV/0!</v>
      </c>
      <c r="N61" s="366" t="e">
        <f t="shared" si="10"/>
        <v>#DIV/0!</v>
      </c>
      <c r="O61" s="1"/>
      <c r="P61" s="114"/>
      <c r="Q61" s="114"/>
      <c r="R61" s="114"/>
      <c r="S61" s="114"/>
      <c r="T61" s="114"/>
      <c r="U61" s="114"/>
      <c r="V61" s="114"/>
    </row>
    <row r="62" spans="1:22" ht="3" customHeight="1" x14ac:dyDescent="0.3">
      <c r="A62" s="1"/>
      <c r="B62" s="1097"/>
      <c r="C62" s="178"/>
      <c r="D62" s="178"/>
      <c r="E62" s="243"/>
      <c r="F62" s="243"/>
      <c r="G62" s="367"/>
      <c r="H62" s="367"/>
      <c r="I62" s="368"/>
      <c r="J62" s="368"/>
      <c r="K62" s="367"/>
      <c r="L62" s="367"/>
      <c r="M62" s="368"/>
      <c r="N62" s="369"/>
      <c r="O62" s="1"/>
      <c r="P62" s="114"/>
      <c r="Q62" s="114"/>
      <c r="R62" s="114"/>
      <c r="S62" s="114"/>
      <c r="T62" s="114"/>
      <c r="U62" s="114"/>
      <c r="V62" s="114"/>
    </row>
    <row r="63" spans="1:22" ht="15" customHeight="1" x14ac:dyDescent="0.3">
      <c r="A63" s="1"/>
      <c r="B63" s="417">
        <v>12</v>
      </c>
      <c r="C63" s="234" t="s">
        <v>376</v>
      </c>
      <c r="D63" s="234"/>
      <c r="E63" s="81"/>
      <c r="F63" s="81"/>
      <c r="G63" s="370">
        <f>G58+G59+G60+G61</f>
        <v>78042</v>
      </c>
      <c r="H63" s="370">
        <f>H58+H59+H60+H61</f>
        <v>78042</v>
      </c>
      <c r="I63" s="377">
        <f>H63/H$63</f>
        <v>1</v>
      </c>
      <c r="J63" s="371">
        <f t="shared" si="9"/>
        <v>3.7774818191564823E-3</v>
      </c>
      <c r="K63" s="370">
        <f>K58+K59+K60+K61</f>
        <v>0</v>
      </c>
      <c r="L63" s="370">
        <f>L58+L59+L60+L61</f>
        <v>0</v>
      </c>
      <c r="M63" s="377" t="e">
        <f>K63/K$63</f>
        <v>#DIV/0!</v>
      </c>
      <c r="N63" s="381" t="e">
        <f>L63/L$63</f>
        <v>#DIV/0!</v>
      </c>
      <c r="O63" s="1"/>
      <c r="P63" s="114"/>
      <c r="Q63" s="114"/>
      <c r="R63" s="114"/>
      <c r="S63" s="114"/>
      <c r="T63" s="114"/>
      <c r="U63" s="114"/>
      <c r="V63" s="114"/>
    </row>
    <row r="64" spans="1:22" ht="15" customHeight="1" x14ac:dyDescent="0.3">
      <c r="A64" s="1"/>
      <c r="B64" s="417"/>
      <c r="C64" s="234" t="s">
        <v>377</v>
      </c>
      <c r="D64" s="234"/>
      <c r="E64" s="81"/>
      <c r="F64" s="81"/>
      <c r="G64" s="370">
        <f>G56+G63</f>
        <v>20724183</v>
      </c>
      <c r="H64" s="370">
        <f>H56+H63</f>
        <v>20659795</v>
      </c>
      <c r="I64" s="371"/>
      <c r="J64" s="377">
        <f t="shared" si="9"/>
        <v>1</v>
      </c>
      <c r="K64" s="370">
        <f>K56+K63</f>
        <v>0</v>
      </c>
      <c r="L64" s="370">
        <f>L56+L63</f>
        <v>0</v>
      </c>
      <c r="M64" s="371"/>
      <c r="N64" s="381"/>
      <c r="O64" s="1"/>
      <c r="P64" s="114"/>
      <c r="Q64" s="114"/>
      <c r="R64" s="114"/>
      <c r="S64" s="114"/>
      <c r="T64" s="114"/>
      <c r="U64" s="114"/>
      <c r="V64" s="114"/>
    </row>
    <row r="65" spans="1:22" ht="3" customHeight="1" x14ac:dyDescent="0.25">
      <c r="A65" s="1"/>
      <c r="B65" s="14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2"/>
      <c r="O65" s="1"/>
      <c r="P65" s="114"/>
      <c r="Q65" s="114"/>
      <c r="R65" s="114"/>
      <c r="S65" s="114"/>
      <c r="T65" s="114"/>
      <c r="U65" s="114"/>
      <c r="V65" s="114"/>
    </row>
    <row r="66" spans="1:22" ht="12.95" customHeight="1" x14ac:dyDescent="0.25">
      <c r="A66" s="1"/>
      <c r="B66" s="14"/>
      <c r="C66" s="15"/>
      <c r="D66" s="15"/>
      <c r="E66" s="41"/>
      <c r="F66" s="41"/>
      <c r="G66" s="41"/>
      <c r="H66" s="41"/>
      <c r="I66" s="41"/>
      <c r="J66" s="41"/>
      <c r="K66" s="41"/>
      <c r="L66" s="31" t="s">
        <v>278</v>
      </c>
      <c r="M66" s="14"/>
      <c r="N66" s="14"/>
      <c r="O66" s="14"/>
      <c r="P66" s="14"/>
      <c r="Q66" s="14"/>
      <c r="R66" s="114"/>
      <c r="S66" s="14"/>
      <c r="T66" s="1"/>
      <c r="U66" s="1"/>
    </row>
    <row r="67" spans="1:22" ht="3" customHeight="1" x14ac:dyDescent="0.25">
      <c r="A67" s="1"/>
      <c r="B67" s="14"/>
      <c r="C67" s="15"/>
      <c r="D67" s="15"/>
      <c r="E67" s="41"/>
      <c r="F67" s="41"/>
      <c r="G67" s="41"/>
      <c r="H67" s="41"/>
      <c r="I67" s="41"/>
      <c r="J67" s="41"/>
      <c r="K67" s="41"/>
      <c r="L67" s="31"/>
      <c r="M67" s="14"/>
      <c r="N67" s="14"/>
      <c r="O67" s="14"/>
      <c r="P67" s="14"/>
      <c r="Q67" s="14"/>
      <c r="R67" s="114"/>
      <c r="S67" s="14"/>
      <c r="T67" s="1"/>
      <c r="U67" s="1"/>
    </row>
    <row r="68" spans="1:22" ht="12.95" customHeight="1" x14ac:dyDescent="0.25">
      <c r="A68" s="1"/>
      <c r="B68" s="14"/>
      <c r="C68" s="15"/>
      <c r="D68" s="15"/>
      <c r="E68" s="41"/>
      <c r="F68" s="41"/>
      <c r="G68" s="41"/>
      <c r="H68" s="41"/>
      <c r="I68" s="41"/>
      <c r="J68" s="41"/>
      <c r="K68" s="41"/>
      <c r="L68" s="31" t="s">
        <v>259</v>
      </c>
      <c r="M68" s="14"/>
      <c r="N68" s="14"/>
      <c r="O68" s="14"/>
      <c r="P68" s="14"/>
      <c r="Q68" s="14"/>
      <c r="R68" s="114"/>
      <c r="S68" s="14"/>
      <c r="T68" s="1"/>
      <c r="U68" s="1"/>
    </row>
    <row r="69" spans="1:22" ht="3" customHeight="1" x14ac:dyDescent="0.25">
      <c r="A69" s="1"/>
      <c r="P69" s="114"/>
      <c r="Q69" s="114"/>
      <c r="R69" s="114"/>
      <c r="S69" s="114"/>
      <c r="T69" s="114"/>
      <c r="U69" s="114"/>
      <c r="V69" s="114"/>
    </row>
    <row r="70" spans="1:22" ht="13.5" x14ac:dyDescent="0.25">
      <c r="R70" s="114"/>
    </row>
  </sheetData>
  <mergeCells count="15">
    <mergeCell ref="G8:J8"/>
    <mergeCell ref="B6:N6"/>
    <mergeCell ref="M10:N10"/>
    <mergeCell ref="K8:N8"/>
    <mergeCell ref="C12:F12"/>
    <mergeCell ref="C11:F11"/>
    <mergeCell ref="K9:N9"/>
    <mergeCell ref="G9:J9"/>
    <mergeCell ref="I10:J10"/>
    <mergeCell ref="I11:J11"/>
    <mergeCell ref="G10:H10"/>
    <mergeCell ref="G11:H11"/>
    <mergeCell ref="K10:L10"/>
    <mergeCell ref="K11:L11"/>
    <mergeCell ref="M11:N11"/>
  </mergeCells>
  <pageMargins left="0" right="0" top="0.2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showGridLines="0" workbookViewId="0">
      <selection activeCell="L30" sqref="L30"/>
    </sheetView>
  </sheetViews>
  <sheetFormatPr defaultRowHeight="12.75" x14ac:dyDescent="0.2"/>
  <cols>
    <col min="1" max="1" width="0.5" customWidth="1"/>
    <col min="2" max="2" width="3.5" customWidth="1"/>
    <col min="3" max="3" width="0.5" customWidth="1"/>
    <col min="4" max="5" width="15.83203125" customWidth="1"/>
    <col min="6" max="6" width="6" customWidth="1"/>
    <col min="7" max="7" width="15.83203125" customWidth="1"/>
    <col min="8" max="14" width="13.1640625" customWidth="1"/>
    <col min="15" max="15" width="0.5" customWidth="1"/>
    <col min="16" max="17" width="15.83203125" customWidth="1"/>
    <col min="18" max="18" width="18.1640625" customWidth="1"/>
    <col min="19" max="19" width="16" customWidth="1"/>
  </cols>
  <sheetData>
    <row r="1" spans="1:16" ht="15" customHeight="1" x14ac:dyDescent="0.3">
      <c r="A1" s="1"/>
      <c r="B1" s="2" t="s">
        <v>721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1"/>
      <c r="P1" s="1"/>
    </row>
    <row r="2" spans="1:16" ht="15" customHeight="1" x14ac:dyDescent="0.3">
      <c r="A2" s="1"/>
      <c r="B2" s="2" t="s">
        <v>619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1"/>
      <c r="P2" s="1"/>
    </row>
    <row r="3" spans="1:16" ht="15" customHeight="1" x14ac:dyDescent="0.3">
      <c r="A3" s="1"/>
      <c r="B3" s="133" t="s">
        <v>97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1"/>
      <c r="P3" s="1"/>
    </row>
    <row r="4" spans="1:16" ht="15" customHeight="1" x14ac:dyDescent="0.3">
      <c r="A4" s="1"/>
      <c r="B4" s="133" t="s">
        <v>617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1"/>
      <c r="P4" s="1"/>
    </row>
    <row r="5" spans="1:16" ht="15" customHeight="1" x14ac:dyDescent="0.3">
      <c r="A5" s="1"/>
      <c r="B5" s="133" t="s">
        <v>618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1"/>
      <c r="P5" s="1"/>
    </row>
    <row r="6" spans="1:16" ht="15.75" customHeight="1" x14ac:dyDescent="0.3">
      <c r="A6" s="1"/>
      <c r="B6" s="1157" t="s">
        <v>735</v>
      </c>
      <c r="C6" s="1157"/>
      <c r="D6" s="1157"/>
      <c r="E6" s="1157"/>
      <c r="F6" s="1157"/>
      <c r="G6" s="1157"/>
      <c r="H6" s="1157"/>
      <c r="I6" s="1157"/>
      <c r="J6" s="1157"/>
      <c r="K6" s="1157"/>
      <c r="L6" s="1157"/>
      <c r="M6" s="1157"/>
      <c r="N6" s="1157"/>
      <c r="O6" s="1"/>
      <c r="P6" s="1"/>
    </row>
    <row r="7" spans="1:16" ht="3" customHeight="1" x14ac:dyDescent="0.3">
      <c r="A7" s="1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"/>
      <c r="P7" s="1"/>
    </row>
    <row r="8" spans="1:16" s="71" customFormat="1" ht="3" customHeight="1" x14ac:dyDescent="0.25">
      <c r="A8" s="6"/>
      <c r="B8" s="881"/>
      <c r="C8" s="1181"/>
      <c r="D8" s="1181"/>
      <c r="E8" s="1109"/>
      <c r="F8" s="1109"/>
      <c r="G8" s="882"/>
      <c r="H8" s="1182"/>
      <c r="I8" s="1182"/>
      <c r="J8" s="1182"/>
      <c r="K8" s="1182"/>
      <c r="L8" s="1182"/>
      <c r="M8" s="1182"/>
      <c r="N8" s="1183"/>
      <c r="O8" s="6"/>
      <c r="P8" s="6"/>
    </row>
    <row r="9" spans="1:16" s="71" customFormat="1" ht="12.95" customHeight="1" x14ac:dyDescent="0.3">
      <c r="A9" s="6"/>
      <c r="B9" s="351"/>
      <c r="C9" s="1180"/>
      <c r="D9" s="1180"/>
      <c r="E9" s="27"/>
      <c r="F9" s="27"/>
      <c r="G9" s="464"/>
      <c r="H9" s="1175" t="s">
        <v>328</v>
      </c>
      <c r="I9" s="1175"/>
      <c r="J9" s="1175"/>
      <c r="K9" s="1175"/>
      <c r="L9" s="1175"/>
      <c r="M9" s="1175"/>
      <c r="N9" s="1184"/>
      <c r="O9" s="6"/>
      <c r="P9" s="6"/>
    </row>
    <row r="10" spans="1:16" s="71" customFormat="1" ht="12.95" customHeight="1" x14ac:dyDescent="0.25">
      <c r="A10" s="6"/>
      <c r="B10" s="351"/>
      <c r="C10" s="1180"/>
      <c r="D10" s="1180"/>
      <c r="E10" s="27"/>
      <c r="F10" s="27"/>
      <c r="G10" s="464" t="s">
        <v>738</v>
      </c>
      <c r="H10" s="964" t="s">
        <v>49</v>
      </c>
      <c r="I10" s="1185" t="s">
        <v>51</v>
      </c>
      <c r="J10" s="1185"/>
      <c r="K10" s="1185"/>
      <c r="L10" s="1185"/>
      <c r="M10" s="1185"/>
      <c r="N10" s="1131" t="s">
        <v>18</v>
      </c>
      <c r="O10" s="6"/>
      <c r="P10" s="6"/>
    </row>
    <row r="11" spans="1:16" ht="12.95" customHeight="1" x14ac:dyDescent="0.25">
      <c r="A11" s="1"/>
      <c r="B11" s="351" t="s">
        <v>0</v>
      </c>
      <c r="C11" s="29"/>
      <c r="D11" s="27" t="s">
        <v>271</v>
      </c>
      <c r="E11" s="27"/>
      <c r="F11" s="27"/>
      <c r="G11" s="464" t="s">
        <v>510</v>
      </c>
      <c r="H11" s="464" t="s">
        <v>50</v>
      </c>
      <c r="I11" s="1176" t="s">
        <v>262</v>
      </c>
      <c r="J11" s="1176"/>
      <c r="K11" s="1177" t="s">
        <v>264</v>
      </c>
      <c r="L11" s="1177"/>
      <c r="M11" s="1177"/>
      <c r="N11" s="465" t="s">
        <v>266</v>
      </c>
      <c r="O11" s="1"/>
      <c r="P11" s="1"/>
    </row>
    <row r="12" spans="1:16" ht="12.95" customHeight="1" x14ac:dyDescent="0.25">
      <c r="A12" s="1"/>
      <c r="B12" s="351"/>
      <c r="C12" s="29"/>
      <c r="D12" s="27" t="s">
        <v>76</v>
      </c>
      <c r="E12" s="27"/>
      <c r="F12" s="27"/>
      <c r="G12" s="464" t="s">
        <v>739</v>
      </c>
      <c r="H12" s="464" t="s">
        <v>267</v>
      </c>
      <c r="I12" s="1178" t="s">
        <v>263</v>
      </c>
      <c r="J12" s="1178"/>
      <c r="K12" s="1179" t="s">
        <v>265</v>
      </c>
      <c r="L12" s="1179"/>
      <c r="M12" s="1179"/>
      <c r="N12" s="465" t="s">
        <v>267</v>
      </c>
      <c r="O12" s="1"/>
      <c r="P12" s="1"/>
    </row>
    <row r="13" spans="1:16" ht="12.95" customHeight="1" x14ac:dyDescent="0.3">
      <c r="A13" s="1"/>
      <c r="B13" s="351"/>
      <c r="C13" s="27"/>
      <c r="D13" s="27" t="s">
        <v>270</v>
      </c>
      <c r="E13" s="27"/>
      <c r="F13" s="27"/>
      <c r="G13" s="464"/>
      <c r="H13" s="464" t="s">
        <v>1</v>
      </c>
      <c r="I13" s="1043" t="s">
        <v>2</v>
      </c>
      <c r="J13" s="1043" t="s">
        <v>3</v>
      </c>
      <c r="K13" s="960" t="s">
        <v>2</v>
      </c>
      <c r="L13" s="960" t="s">
        <v>3</v>
      </c>
      <c r="M13" s="464" t="s">
        <v>18</v>
      </c>
      <c r="N13" s="465" t="s">
        <v>268</v>
      </c>
      <c r="O13" s="1"/>
      <c r="P13" s="1"/>
    </row>
    <row r="14" spans="1:16" ht="3" customHeight="1" x14ac:dyDescent="0.3">
      <c r="A14" s="1"/>
      <c r="B14" s="966"/>
      <c r="C14" s="1102"/>
      <c r="D14" s="65"/>
      <c r="E14" s="65"/>
      <c r="F14" s="65"/>
      <c r="G14" s="1113"/>
      <c r="H14" s="394"/>
      <c r="I14" s="394"/>
      <c r="J14" s="394"/>
      <c r="K14" s="394"/>
      <c r="L14" s="394"/>
      <c r="M14" s="394"/>
      <c r="N14" s="451"/>
      <c r="O14" s="1"/>
      <c r="P14" s="1"/>
    </row>
    <row r="15" spans="1:16" ht="15" customHeight="1" x14ac:dyDescent="0.3">
      <c r="A15" s="1"/>
      <c r="B15" s="1105"/>
      <c r="C15" s="25"/>
      <c r="D15" s="10" t="s">
        <v>269</v>
      </c>
      <c r="E15" s="10"/>
      <c r="F15" s="10"/>
      <c r="G15" s="1114"/>
      <c r="H15" s="395"/>
      <c r="I15" s="395"/>
      <c r="J15" s="395"/>
      <c r="K15" s="430">
        <v>140.19999999999999</v>
      </c>
      <c r="L15" s="431">
        <v>101.86</v>
      </c>
      <c r="M15" s="395"/>
      <c r="N15" s="1110"/>
      <c r="O15" s="1"/>
      <c r="P15" s="1"/>
    </row>
    <row r="16" spans="1:16" ht="15.95" customHeight="1" x14ac:dyDescent="0.25">
      <c r="A16" s="1"/>
      <c r="B16" s="1106">
        <v>1</v>
      </c>
      <c r="C16" s="1103"/>
      <c r="D16" s="1103" t="s">
        <v>75</v>
      </c>
      <c r="E16" s="1103"/>
      <c r="F16" s="1103" t="s">
        <v>1</v>
      </c>
      <c r="G16" s="1117" t="s">
        <v>740</v>
      </c>
      <c r="H16" s="1118">
        <v>2118523.6800000002</v>
      </c>
      <c r="I16" s="1119"/>
      <c r="J16" s="1120"/>
      <c r="K16" s="1121">
        <f>I16*K$15</f>
        <v>0</v>
      </c>
      <c r="L16" s="1121">
        <f>J16*L$15</f>
        <v>0</v>
      </c>
      <c r="M16" s="1118">
        <f>K16+L16</f>
        <v>0</v>
      </c>
      <c r="N16" s="1122">
        <f>H16+K16+L16</f>
        <v>2118523.6800000002</v>
      </c>
      <c r="O16" s="1"/>
      <c r="P16" s="1"/>
    </row>
    <row r="17" spans="1:16" ht="15.95" customHeight="1" x14ac:dyDescent="0.25">
      <c r="A17" s="1"/>
      <c r="B17" s="1111"/>
      <c r="C17" s="12"/>
      <c r="D17" s="12" t="s">
        <v>75</v>
      </c>
      <c r="E17" s="12"/>
      <c r="F17" s="12" t="s">
        <v>2</v>
      </c>
      <c r="G17" s="1123" t="s">
        <v>741</v>
      </c>
      <c r="H17" s="1124"/>
      <c r="I17" s="1119">
        <v>27879.21</v>
      </c>
      <c r="J17" s="1125"/>
      <c r="K17" s="1121">
        <f>I17*K$15</f>
        <v>3908665.2419999996</v>
      </c>
      <c r="L17" s="1121"/>
      <c r="M17" s="1124"/>
      <c r="N17" s="1122"/>
      <c r="O17" s="1"/>
      <c r="P17" s="1"/>
    </row>
    <row r="18" spans="1:16" ht="15.95" customHeight="1" x14ac:dyDescent="0.25">
      <c r="A18" s="1"/>
      <c r="B18" s="1107">
        <v>5</v>
      </c>
      <c r="C18" s="1104"/>
      <c r="D18" s="1104" t="s">
        <v>736</v>
      </c>
      <c r="E18" s="1104"/>
      <c r="F18" s="1104" t="s">
        <v>1</v>
      </c>
      <c r="G18" s="1126" t="s">
        <v>742</v>
      </c>
      <c r="H18" s="1121">
        <v>-2085.46</v>
      </c>
      <c r="I18" s="1119"/>
      <c r="J18" s="1119"/>
      <c r="K18" s="1121">
        <f>I18*K$15</f>
        <v>0</v>
      </c>
      <c r="L18" s="1121">
        <f>J18*L$15</f>
        <v>0</v>
      </c>
      <c r="M18" s="1121">
        <f>K18+L18</f>
        <v>0</v>
      </c>
      <c r="N18" s="1122">
        <f>H18+K18+L18</f>
        <v>-2085.46</v>
      </c>
      <c r="O18" s="1"/>
      <c r="P18" s="1"/>
    </row>
    <row r="19" spans="1:16" ht="15.95" customHeight="1" x14ac:dyDescent="0.25">
      <c r="A19" s="1"/>
      <c r="B19" s="1112"/>
      <c r="C19" s="91"/>
      <c r="D19" s="91" t="s">
        <v>737</v>
      </c>
      <c r="E19" s="91"/>
      <c r="F19" s="91" t="s">
        <v>2</v>
      </c>
      <c r="G19" s="1127" t="s">
        <v>743</v>
      </c>
      <c r="H19" s="1128"/>
      <c r="I19" s="1119">
        <v>138.06</v>
      </c>
      <c r="J19" s="1129"/>
      <c r="K19" s="1121">
        <f>I19*K$15</f>
        <v>19356.011999999999</v>
      </c>
      <c r="L19" s="1128"/>
      <c r="M19" s="1128"/>
      <c r="N19" s="1130"/>
      <c r="O19" s="1"/>
      <c r="P19" s="1"/>
    </row>
    <row r="20" spans="1:16" ht="3" customHeight="1" x14ac:dyDescent="0.25">
      <c r="A20" s="1"/>
      <c r="B20" s="1108"/>
      <c r="C20" s="7"/>
      <c r="D20" s="226"/>
      <c r="E20" s="226"/>
      <c r="F20" s="226"/>
      <c r="G20" s="1115"/>
      <c r="H20" s="340"/>
      <c r="I20" s="340"/>
      <c r="J20" s="340"/>
      <c r="K20" s="432"/>
      <c r="L20" s="432"/>
      <c r="M20" s="432"/>
      <c r="N20" s="449"/>
      <c r="O20" s="1"/>
      <c r="P20" s="1"/>
    </row>
    <row r="21" spans="1:16" ht="15" customHeight="1" x14ac:dyDescent="0.3">
      <c r="A21" s="1"/>
      <c r="B21" s="398"/>
      <c r="C21" s="51"/>
      <c r="D21" s="9" t="s">
        <v>272</v>
      </c>
      <c r="E21" s="9"/>
      <c r="F21" s="9"/>
      <c r="G21" s="1116"/>
      <c r="H21" s="346">
        <f>SUM(H16:H20)</f>
        <v>2116438.2200000002</v>
      </c>
      <c r="I21" s="450">
        <f>SUM(I16:I20)</f>
        <v>28017.27</v>
      </c>
      <c r="J21" s="450">
        <f>SUM(J16:J20)</f>
        <v>0</v>
      </c>
      <c r="K21" s="346">
        <f>I21*K$15</f>
        <v>3928021.2539999997</v>
      </c>
      <c r="L21" s="346">
        <f>J21*L$15</f>
        <v>0</v>
      </c>
      <c r="M21" s="346">
        <f>K21+L21</f>
        <v>3928021.2539999997</v>
      </c>
      <c r="N21" s="433">
        <f>H21+M21</f>
        <v>6044459.4739999995</v>
      </c>
      <c r="O21" s="1"/>
      <c r="P21" s="1"/>
    </row>
    <row r="22" spans="1:16" ht="3" customHeight="1" x14ac:dyDescent="0.25">
      <c r="A22" s="1"/>
      <c r="B22" s="14"/>
      <c r="C22" s="15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1"/>
      <c r="P22" s="1"/>
    </row>
    <row r="23" spans="1:16" ht="12.95" customHeight="1" x14ac:dyDescent="0.25">
      <c r="A23" s="1"/>
      <c r="B23" s="14"/>
      <c r="C23" s="15"/>
      <c r="D23" s="41"/>
      <c r="E23" s="41"/>
      <c r="F23" s="41"/>
      <c r="G23" s="41"/>
      <c r="H23" s="41"/>
      <c r="I23" s="41"/>
      <c r="J23" s="41"/>
      <c r="K23" s="41"/>
      <c r="L23" s="41"/>
      <c r="M23" s="31" t="s">
        <v>278</v>
      </c>
      <c r="N23" s="41"/>
      <c r="O23" s="1"/>
      <c r="P23" s="1"/>
    </row>
    <row r="24" spans="1:16" ht="3" customHeight="1" x14ac:dyDescent="0.25">
      <c r="A24" s="1"/>
      <c r="B24" s="14"/>
      <c r="C24" s="15"/>
      <c r="D24" s="41"/>
      <c r="E24" s="41"/>
      <c r="F24" s="41"/>
      <c r="G24" s="41"/>
      <c r="H24" s="41"/>
      <c r="I24" s="41"/>
      <c r="J24" s="41"/>
      <c r="K24" s="41"/>
      <c r="L24" s="41"/>
      <c r="M24" s="31"/>
      <c r="N24" s="41"/>
      <c r="O24" s="1"/>
      <c r="P24" s="1"/>
    </row>
    <row r="25" spans="1:16" ht="12.95" customHeight="1" x14ac:dyDescent="0.25">
      <c r="A25" s="1"/>
      <c r="B25" s="14"/>
      <c r="C25" s="15"/>
      <c r="D25" s="41"/>
      <c r="E25" s="41"/>
      <c r="F25" s="41"/>
      <c r="G25" s="41"/>
      <c r="H25" s="41"/>
      <c r="I25" s="41"/>
      <c r="J25" s="41"/>
      <c r="K25" s="41"/>
      <c r="L25" s="41"/>
      <c r="M25" s="31" t="s">
        <v>259</v>
      </c>
      <c r="N25" s="41"/>
      <c r="O25" s="1"/>
      <c r="P25" s="1"/>
    </row>
    <row r="26" spans="1:16" ht="3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3.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</sheetData>
  <mergeCells count="11">
    <mergeCell ref="I10:M10"/>
    <mergeCell ref="I11:J11"/>
    <mergeCell ref="K11:M11"/>
    <mergeCell ref="I12:J12"/>
    <mergeCell ref="K12:M12"/>
    <mergeCell ref="B6:N6"/>
    <mergeCell ref="C10:D10"/>
    <mergeCell ref="C8:D8"/>
    <mergeCell ref="C9:D9"/>
    <mergeCell ref="H8:N8"/>
    <mergeCell ref="H9:N9"/>
  </mergeCells>
  <pageMargins left="0.25" right="0" top="0.2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KPF</vt:lpstr>
      <vt:lpstr>Bilanci Vjetor</vt:lpstr>
      <vt:lpstr>PASH</vt:lpstr>
      <vt:lpstr>P Fluksit Monetar</vt:lpstr>
      <vt:lpstr>Pasqyra kapitalit</vt:lpstr>
      <vt:lpstr>KPF 2</vt:lpstr>
      <vt:lpstr>Inf.Te Ardhura PF</vt:lpstr>
      <vt:lpstr>Inf.Shpenzime PF</vt:lpstr>
      <vt:lpstr>I.Llog.Bankare</vt:lpstr>
      <vt:lpstr>Inf.Iventari</vt:lpstr>
      <vt:lpstr>Inf. K Punes</vt:lpstr>
      <vt:lpstr>Inf.Stat.AAMateriale</vt:lpstr>
      <vt:lpstr>Inf.Stat.Aneks Ardhura</vt:lpstr>
      <vt:lpstr>Inf.Stat.Aneks Shpenzime</vt:lpstr>
      <vt:lpstr>Inf.Stat.Pasq.3</vt:lpstr>
      <vt:lpstr>'Bilanci Vjetor'!Print_Area</vt:lpstr>
      <vt:lpstr>I.Llog.Bankare!Print_Area</vt:lpstr>
      <vt:lpstr>'Inf. K Punes'!Print_Area</vt:lpstr>
      <vt:lpstr>Inf.Iventari!Print_Area</vt:lpstr>
      <vt:lpstr>'Inf.Shpenzime PF'!Print_Area</vt:lpstr>
      <vt:lpstr>Inf.Stat.AAMateriale!Print_Area</vt:lpstr>
      <vt:lpstr>'Inf.Stat.Aneks Ardhura'!Print_Area</vt:lpstr>
      <vt:lpstr>'Inf.Stat.Aneks Shpenzime'!Print_Area</vt:lpstr>
      <vt:lpstr>Inf.Stat.Pasq.3!Print_Area</vt:lpstr>
      <vt:lpstr>'Inf.Te Ardhura PF'!Print_Area</vt:lpstr>
      <vt:lpstr>KPF!Print_Area</vt:lpstr>
      <vt:lpstr>'KPF 2'!Print_Area</vt:lpstr>
      <vt:lpstr>'P Fluksit Monetar'!Print_Area</vt:lpstr>
      <vt:lpstr>PASH!Print_Area</vt:lpstr>
      <vt:lpstr>'Pasqyra kapitalit'!Print_Area</vt:lpstr>
      <vt:lpstr>I.Llog.Bankare!Print_Titles</vt:lpstr>
      <vt:lpstr>'Inf.Shpenzime PF'!Print_Titles</vt:lpstr>
      <vt:lpstr>'Inf.Te Ardhura PF'!Print_Titles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Bilanci vjetor Tiralba</dc:title>
  <dc:creator>Foti  Naqellari</dc:creator>
  <cp:lastModifiedBy>User</cp:lastModifiedBy>
  <cp:lastPrinted>2014-03-31T06:26:13Z</cp:lastPrinted>
  <dcterms:created xsi:type="dcterms:W3CDTF">2000-11-06T17:31:58Z</dcterms:created>
  <dcterms:modified xsi:type="dcterms:W3CDTF">2018-04-20T12:46:58Z</dcterms:modified>
</cp:coreProperties>
</file>