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855" activeTab="3"/>
  </bookViews>
  <sheets>
    <sheet name="L" sheetId="45" r:id="rId1"/>
    <sheet name="M" sheetId="25" r:id="rId2"/>
    <sheet name="N" sheetId="26" r:id="rId3"/>
    <sheet name="O" sheetId="30" r:id="rId4"/>
    <sheet name="P" sheetId="39" r:id="rId5"/>
    <sheet name="Q" sheetId="33" r:id="rId6"/>
    <sheet name="R" sheetId="34" r:id="rId7"/>
    <sheet name="DEKL TATIM" sheetId="37" r:id="rId8"/>
    <sheet name="ANALIZSHPENZ" sheetId="35" r:id="rId9"/>
    <sheet name="AAMONETARE" sheetId="43" r:id="rId10"/>
    <sheet name="IVLLOGBANK" sheetId="42" r:id="rId11"/>
    <sheet name="AA MATERJALE" sheetId="41" r:id="rId12"/>
    <sheet name="STATISTIKA1" sheetId="40" r:id="rId13"/>
    <sheet name="STATISTIKA2" sheetId="44" r:id="rId14"/>
  </sheets>
  <externalReferences>
    <externalReference r:id="rId15"/>
    <externalReference r:id="rId1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3">O!#REF!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F14" i="44" l="1"/>
  <c r="F13" i="44"/>
  <c r="F16" i="44"/>
  <c r="F17" i="44"/>
  <c r="F33" i="44"/>
  <c r="E8" i="44"/>
  <c r="E10" i="44"/>
  <c r="E11" i="44"/>
  <c r="E7" i="44" s="1"/>
  <c r="E14" i="44"/>
  <c r="E13" i="44"/>
  <c r="E15" i="44"/>
  <c r="E16" i="44"/>
  <c r="E23" i="44"/>
  <c r="E28" i="44"/>
  <c r="E32" i="44"/>
  <c r="E17" i="44" s="1"/>
  <c r="E36" i="44"/>
  <c r="E37" i="44"/>
  <c r="E33" i="44" s="1"/>
  <c r="F24" i="40"/>
  <c r="E9" i="40"/>
  <c r="E22" i="40"/>
  <c r="E24" i="40" s="1"/>
  <c r="F9" i="41"/>
  <c r="C10" i="41"/>
  <c r="F10" i="41"/>
  <c r="C11" i="41"/>
  <c r="F11" i="41"/>
  <c r="F12" i="41"/>
  <c r="D13" i="41"/>
  <c r="F13" i="41"/>
  <c r="F41" i="41" s="1"/>
  <c r="F14" i="41"/>
  <c r="F23" i="41"/>
  <c r="F24" i="41"/>
  <c r="D25" i="41"/>
  <c r="F25" i="41"/>
  <c r="F26" i="41"/>
  <c r="F27" i="41"/>
  <c r="F28" i="41"/>
  <c r="C29" i="41"/>
  <c r="F42" i="41"/>
  <c r="E42" i="41"/>
  <c r="D42" i="41"/>
  <c r="C42" i="41"/>
  <c r="E41" i="41"/>
  <c r="D41" i="41"/>
  <c r="C41" i="41"/>
  <c r="E40" i="41"/>
  <c r="D40" i="41"/>
  <c r="C40" i="41"/>
  <c r="D39" i="41"/>
  <c r="C39" i="41"/>
  <c r="E38" i="41"/>
  <c r="D38" i="41"/>
  <c r="C38" i="41"/>
  <c r="F37" i="41"/>
  <c r="E37" i="41"/>
  <c r="D37" i="41"/>
  <c r="C37" i="41"/>
  <c r="E29" i="41"/>
  <c r="E15" i="41"/>
  <c r="D28" i="43"/>
  <c r="D19" i="43"/>
  <c r="D20" i="43"/>
  <c r="D21" i="43"/>
  <c r="D22" i="43" s="1"/>
  <c r="D15" i="43"/>
  <c r="D16" i="43"/>
  <c r="D17" i="43"/>
  <c r="D18" i="43" s="1"/>
  <c r="D11" i="43"/>
  <c r="D14" i="43"/>
  <c r="D12" i="43"/>
  <c r="D13" i="43"/>
  <c r="D9" i="43"/>
  <c r="D40" i="35"/>
  <c r="D29" i="35"/>
  <c r="D30" i="35"/>
  <c r="D31" i="35" s="1"/>
  <c r="D22" i="35"/>
  <c r="D23" i="35"/>
  <c r="D24" i="35"/>
  <c r="D4" i="35"/>
  <c r="D5" i="35"/>
  <c r="D6" i="35"/>
  <c r="D7" i="35"/>
  <c r="D8" i="35"/>
  <c r="D9" i="35"/>
  <c r="D10" i="35"/>
  <c r="D11" i="35"/>
  <c r="D12" i="35"/>
  <c r="D13" i="35"/>
  <c r="D15" i="35"/>
  <c r="D16" i="35"/>
  <c r="E59" i="37"/>
  <c r="C59" i="37"/>
  <c r="E58" i="37"/>
  <c r="C58" i="37"/>
  <c r="E13" i="37"/>
  <c r="E24" i="37"/>
  <c r="E14" i="37" s="1"/>
  <c r="C13" i="37"/>
  <c r="G18" i="33"/>
  <c r="G8" i="33"/>
  <c r="G32" i="33"/>
  <c r="H32" i="33"/>
  <c r="J32" i="33" s="1"/>
  <c r="J34" i="33"/>
  <c r="H36" i="33"/>
  <c r="J36" i="33"/>
  <c r="E40" i="33"/>
  <c r="B40" i="33"/>
  <c r="D29" i="39"/>
  <c r="D27" i="39"/>
  <c r="C28" i="39"/>
  <c r="D25" i="39"/>
  <c r="C22" i="39"/>
  <c r="C25" i="39"/>
  <c r="D10" i="39"/>
  <c r="C5" i="39"/>
  <c r="C6" i="39"/>
  <c r="C10" i="39"/>
  <c r="C9" i="39"/>
  <c r="E12" i="30"/>
  <c r="E17" i="30" s="1"/>
  <c r="E18" i="30" s="1"/>
  <c r="E27" i="30" s="1"/>
  <c r="E29" i="30" s="1"/>
  <c r="E26" i="30"/>
  <c r="D8" i="30"/>
  <c r="D11" i="30"/>
  <c r="D13" i="30"/>
  <c r="D14" i="30"/>
  <c r="D12" i="30"/>
  <c r="D16" i="30"/>
  <c r="D28" i="30"/>
  <c r="E10" i="26"/>
  <c r="E12" i="26"/>
  <c r="E13" i="26"/>
  <c r="E14" i="26"/>
  <c r="E17" i="26" s="1"/>
  <c r="E20" i="26" s="1"/>
  <c r="E31" i="26" s="1"/>
  <c r="E23" i="26"/>
  <c r="E26" i="26"/>
  <c r="E30" i="26" s="1"/>
  <c r="E27" i="26"/>
  <c r="E36" i="26"/>
  <c r="E40" i="26"/>
  <c r="E42" i="26"/>
  <c r="E43" i="26"/>
  <c r="D10" i="26"/>
  <c r="D23" i="26"/>
  <c r="D26" i="26"/>
  <c r="D36" i="26"/>
  <c r="D40" i="26"/>
  <c r="D42" i="26"/>
  <c r="D43" i="26"/>
  <c r="F5" i="25"/>
  <c r="F9" i="25"/>
  <c r="F11" i="25"/>
  <c r="F12" i="25"/>
  <c r="F15" i="25"/>
  <c r="F20" i="25"/>
  <c r="F22" i="25"/>
  <c r="F34" i="25"/>
  <c r="F38" i="25"/>
  <c r="F40" i="25" s="1"/>
  <c r="F46" i="25"/>
  <c r="F47" i="25"/>
  <c r="F49" i="25" s="1"/>
  <c r="E9" i="25"/>
  <c r="E11" i="25"/>
  <c r="E20" i="25"/>
  <c r="E22" i="25"/>
  <c r="E34" i="25"/>
  <c r="E39" i="25"/>
  <c r="E40" i="25" s="1"/>
  <c r="E49" i="25" s="1"/>
  <c r="E46" i="25"/>
  <c r="E47" i="25"/>
  <c r="A10" i="42"/>
  <c r="A11" i="42"/>
  <c r="D5" i="25"/>
  <c r="D6" i="25"/>
  <c r="D7" i="25" s="1"/>
  <c r="D8" i="25"/>
  <c r="D9" i="25" s="1"/>
  <c r="D10" i="25" s="1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C5" i="26"/>
  <c r="C6" i="26"/>
  <c r="C7" i="26" s="1"/>
  <c r="C8" i="26"/>
  <c r="C9" i="26" s="1"/>
  <c r="C10" i="26" s="1"/>
  <c r="C11" i="26" s="1"/>
  <c r="C12" i="26" s="1"/>
  <c r="C13" i="26" s="1"/>
  <c r="C14" i="26" s="1"/>
  <c r="C15" i="26" s="1"/>
  <c r="C16" i="26" s="1"/>
  <c r="C17" i="26" s="1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E39" i="41"/>
  <c r="D15" i="41"/>
  <c r="D43" i="41" s="1"/>
  <c r="D29" i="41"/>
  <c r="E43" i="41" s="1"/>
  <c r="D13" i="26"/>
  <c r="G26" i="33"/>
  <c r="G40" i="33" s="1"/>
  <c r="H8" i="33"/>
  <c r="H26" i="33" s="1"/>
  <c r="F15" i="41"/>
  <c r="D27" i="26"/>
  <c r="F26" i="25"/>
  <c r="D17" i="30"/>
  <c r="H18" i="33"/>
  <c r="J18" i="33" s="1"/>
  <c r="D14" i="26"/>
  <c r="D21" i="30"/>
  <c r="D26" i="30"/>
  <c r="D41" i="35"/>
  <c r="C15" i="41"/>
  <c r="C43" i="41" s="1"/>
  <c r="E5" i="25"/>
  <c r="C29" i="39"/>
  <c r="C27" i="39"/>
  <c r="E12" i="37"/>
  <c r="E39" i="37"/>
  <c r="E41" i="37" s="1"/>
  <c r="C12" i="37"/>
  <c r="C39" i="37"/>
  <c r="C41" i="37" s="1"/>
  <c r="D29" i="43"/>
  <c r="C39" i="35"/>
  <c r="C42" i="35" s="1"/>
  <c r="E12" i="25"/>
  <c r="F9" i="42"/>
  <c r="F13" i="42" s="1"/>
  <c r="F15" i="42" s="1"/>
  <c r="D12" i="26"/>
  <c r="D17" i="26"/>
  <c r="D38" i="35"/>
  <c r="D42" i="35" s="1"/>
  <c r="D11" i="42"/>
  <c r="D13" i="42" s="1"/>
  <c r="D15" i="42"/>
  <c r="E10" i="42"/>
  <c r="E13" i="42"/>
  <c r="E15" i="42" s="1"/>
  <c r="J8" i="33"/>
  <c r="J26" i="33"/>
  <c r="J40" i="33"/>
  <c r="H40" i="33"/>
  <c r="E48" i="37"/>
  <c r="E38" i="44" l="1"/>
  <c r="F17" i="42"/>
  <c r="F50" i="25"/>
  <c r="E44" i="26"/>
  <c r="E46" i="26" s="1"/>
  <c r="F40" i="41"/>
  <c r="F38" i="44"/>
  <c r="E15" i="25"/>
  <c r="E26" i="25" s="1"/>
  <c r="E50" i="25" s="1"/>
  <c r="D44" i="26"/>
  <c r="D30" i="26"/>
  <c r="D20" i="26"/>
  <c r="D18" i="30"/>
  <c r="D27" i="30" s="1"/>
  <c r="D29" i="30" s="1"/>
  <c r="D10" i="43"/>
  <c r="D8" i="43" s="1"/>
  <c r="D27" i="43"/>
  <c r="F29" i="41"/>
  <c r="F43" i="41" s="1"/>
  <c r="F39" i="41"/>
  <c r="F38" i="41"/>
  <c r="D31" i="26" l="1"/>
  <c r="D46" i="26" s="1"/>
</calcChain>
</file>

<file path=xl/sharedStrings.xml><?xml version="1.0" encoding="utf-8"?>
<sst xmlns="http://schemas.openxmlformats.org/spreadsheetml/2006/main" count="731" uniqueCount="526">
  <si>
    <t>Numri Vendosjes se Dokumentit (NVD)</t>
  </si>
  <si>
    <t xml:space="preserve">DEKLARATA ANALITIKE PER </t>
  </si>
  <si>
    <t>(vetem per perdorim zyrtar)</t>
  </si>
  <si>
    <t>TATIMIN MBI TE ARDHURAT</t>
  </si>
  <si>
    <t>E M E R T I M I</t>
  </si>
  <si>
    <t>Sipas Bilancit</t>
  </si>
  <si>
    <t>Fiskale</t>
  </si>
  <si>
    <t xml:space="preserve">     Totali i te ardhurave</t>
  </si>
  <si>
    <t xml:space="preserve">1)      </t>
  </si>
  <si>
    <t xml:space="preserve">2)      </t>
  </si>
  <si>
    <t xml:space="preserve">     Totali I shpenzimeve</t>
  </si>
  <si>
    <t xml:space="preserve"> 3)     </t>
  </si>
  <si>
    <t xml:space="preserve">4)    </t>
  </si>
  <si>
    <t xml:space="preserve">     Total shpenzimet e pazbritshme sipas ligjit (neni 21)</t>
  </si>
  <si>
    <t xml:space="preserve">5)  </t>
  </si>
  <si>
    <t xml:space="preserve">     [a] kosto e blerjes dhe e permiresimit te tokes dhe te truallit</t>
  </si>
  <si>
    <t>6)</t>
  </si>
  <si>
    <r>
      <t xml:space="preserve">     [</t>
    </r>
    <r>
      <rPr>
        <sz val="9"/>
        <rFont val="Times New Roman"/>
        <family val="1"/>
      </rPr>
      <t>b</t>
    </r>
    <r>
      <rPr>
        <sz val="9"/>
        <rFont val="Arial"/>
      </rPr>
      <t>]</t>
    </r>
    <r>
      <rPr>
        <sz val="9"/>
        <rFont val="Times New Roman"/>
        <family val="1"/>
      </rPr>
      <t xml:space="preserve"> kosto e blerjes dhe e permiresimit per aktive objekt amortizimi</t>
    </r>
  </si>
  <si>
    <t>7)</t>
  </si>
  <si>
    <r>
      <t xml:space="preserve">     [</t>
    </r>
    <r>
      <rPr>
        <sz val="9"/>
        <rFont val="Times New Roman"/>
        <family val="1"/>
      </rPr>
      <t>c</t>
    </r>
    <r>
      <rPr>
        <sz val="9"/>
        <rFont val="Arial"/>
      </rPr>
      <t>]</t>
    </r>
    <r>
      <rPr>
        <sz val="9"/>
        <rFont val="Times New Roman"/>
        <family val="1"/>
      </rPr>
      <t xml:space="preserve"> zmadhimi I kapitalit themeltar te shoqerise ose kontributit te </t>
    </r>
  </si>
  <si>
    <t>8)</t>
  </si>
  <si>
    <t xml:space="preserve">     secilit person ne ortakeri</t>
  </si>
  <si>
    <r>
      <t xml:space="preserve">     [</t>
    </r>
    <r>
      <rPr>
        <sz val="9"/>
        <rFont val="Times New Roman"/>
        <family val="1"/>
      </rPr>
      <t>ç</t>
    </r>
    <r>
      <rPr>
        <sz val="9"/>
        <rFont val="Arial"/>
      </rPr>
      <t>]</t>
    </r>
    <r>
      <rPr>
        <sz val="9"/>
        <rFont val="Times New Roman"/>
        <family val="1"/>
      </rPr>
      <t xml:space="preserve"> vlera e shperblimeve ne natyre</t>
    </r>
  </si>
  <si>
    <t>9)</t>
  </si>
  <si>
    <r>
      <t xml:space="preserve">     </t>
    </r>
    <r>
      <rPr>
        <sz val="9"/>
        <rFont val="Arial"/>
        <family val="2"/>
      </rPr>
      <t>[</t>
    </r>
    <r>
      <rPr>
        <sz val="9"/>
        <rFont val="Times New Roman"/>
        <family val="1"/>
      </rPr>
      <t>d</t>
    </r>
    <r>
      <rPr>
        <sz val="9"/>
        <rFont val="Arial"/>
      </rPr>
      <t>]</t>
    </r>
    <r>
      <rPr>
        <sz val="9"/>
        <rFont val="Times New Roman"/>
        <family val="1"/>
      </rPr>
      <t xml:space="preserve"> kontributet vullnetare te pensioneve</t>
    </r>
  </si>
  <si>
    <t>10)</t>
  </si>
  <si>
    <r>
      <t xml:space="preserve">     </t>
    </r>
    <r>
      <rPr>
        <sz val="9"/>
        <rFont val="Arial"/>
        <family val="2"/>
      </rPr>
      <t>[</t>
    </r>
    <r>
      <rPr>
        <sz val="9"/>
        <rFont val="Times New Roman"/>
        <family val="1"/>
      </rPr>
      <t>dh</t>
    </r>
    <r>
      <rPr>
        <sz val="9"/>
        <rFont val="Arial"/>
      </rPr>
      <t>]</t>
    </r>
    <r>
      <rPr>
        <sz val="9"/>
        <rFont val="Times New Roman"/>
        <family val="1"/>
      </rPr>
      <t xml:space="preserve"> dividentet e deklaruar dhe ndarja e fitimit</t>
    </r>
  </si>
  <si>
    <t>11)</t>
  </si>
  <si>
    <r>
      <t xml:space="preserve">     [</t>
    </r>
    <r>
      <rPr>
        <sz val="9"/>
        <rFont val="Times New Roman"/>
        <family val="1"/>
      </rPr>
      <t>e</t>
    </r>
    <r>
      <rPr>
        <sz val="9"/>
        <rFont val="Arial"/>
      </rPr>
      <t>]</t>
    </r>
    <r>
      <rPr>
        <sz val="9"/>
        <rFont val="Times New Roman"/>
        <family val="1"/>
      </rPr>
      <t xml:space="preserve"> interesat e paguara mbi interesin maksimal te kredise te caktuar </t>
    </r>
  </si>
  <si>
    <t>12)</t>
  </si>
  <si>
    <t xml:space="preserve">     nga Banka e Shqiperise</t>
  </si>
  <si>
    <r>
      <t xml:space="preserve">     [</t>
    </r>
    <r>
      <rPr>
        <sz val="9"/>
        <rFont val="Times New Roman"/>
        <family val="1"/>
      </rPr>
      <t>ë</t>
    </r>
    <r>
      <rPr>
        <sz val="9"/>
        <rFont val="Arial"/>
      </rPr>
      <t>]</t>
    </r>
    <r>
      <rPr>
        <sz val="9"/>
        <rFont val="Times New Roman"/>
        <family val="1"/>
      </rPr>
      <t xml:space="preserve"> gjobat, kamat- vonesat dhe kushtet e tjera penale</t>
    </r>
  </si>
  <si>
    <t xml:space="preserve">13)        </t>
  </si>
  <si>
    <r>
      <t xml:space="preserve">     [</t>
    </r>
    <r>
      <rPr>
        <sz val="9"/>
        <rFont val="Times New Roman"/>
        <family val="1"/>
      </rPr>
      <t>f</t>
    </r>
    <r>
      <rPr>
        <sz val="9"/>
        <rFont val="Arial"/>
      </rPr>
      <t xml:space="preserve">] </t>
    </r>
    <r>
      <rPr>
        <sz val="9"/>
        <rFont val="Times New Roman"/>
        <family val="1"/>
      </rPr>
      <t>krijimi ose rritja e rezervave e fondeve te tjera</t>
    </r>
  </si>
  <si>
    <t>14)</t>
  </si>
  <si>
    <r>
      <t xml:space="preserve">     [</t>
    </r>
    <r>
      <rPr>
        <sz val="9"/>
        <rFont val="Times New Roman"/>
        <family val="1"/>
      </rPr>
      <t>g</t>
    </r>
    <r>
      <rPr>
        <sz val="9"/>
        <rFont val="Arial"/>
      </rPr>
      <t>]</t>
    </r>
    <r>
      <rPr>
        <sz val="9"/>
        <rFont val="Times New Roman"/>
        <family val="1"/>
      </rPr>
      <t xml:space="preserve"> tatim mbi te ardhurat personale, akciza, tatimi mbi fitimin dhe </t>
    </r>
  </si>
  <si>
    <t>15)</t>
  </si>
  <si>
    <t xml:space="preserve">     tatimi mbi vleren e shtuar te zbritshme</t>
  </si>
  <si>
    <r>
      <t xml:space="preserve">     [</t>
    </r>
    <r>
      <rPr>
        <sz val="9"/>
        <rFont val="Times New Roman"/>
        <family val="1"/>
      </rPr>
      <t>gj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shpenzimet e perfaqesimit, pritje percjellje</t>
    </r>
  </si>
  <si>
    <t>16)</t>
  </si>
  <si>
    <r>
      <t xml:space="preserve">     [</t>
    </r>
    <r>
      <rPr>
        <sz val="9"/>
        <rFont val="Times New Roman"/>
        <family val="1"/>
      </rPr>
      <t>h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shpenzimet e konsumit personal</t>
    </r>
  </si>
  <si>
    <t>17)</t>
  </si>
  <si>
    <r>
      <t xml:space="preserve">     [</t>
    </r>
    <r>
      <rPr>
        <sz val="9"/>
        <rFont val="Times New Roman"/>
        <family val="1"/>
      </rPr>
      <t>I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 te cilat tejkalojne kufijte e percaktuar me ligj</t>
    </r>
  </si>
  <si>
    <t>18)</t>
  </si>
  <si>
    <r>
      <t xml:space="preserve">     [</t>
    </r>
    <r>
      <rPr>
        <sz val="9"/>
        <rFont val="Times New Roman"/>
        <family val="1"/>
      </rPr>
      <t>j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 per dhurata</t>
    </r>
  </si>
  <si>
    <t>19)</t>
  </si>
  <si>
    <t>(Mbeshtetur ne Ligjin Nr. 9228, datë 29.04.2004 "Për Kontabilitetin dhe Pasqyrat</t>
  </si>
  <si>
    <t>Financiare", të Ndryshuar, dhe në Standartet Kombetare te Kontabilitetit -SKK 2)</t>
  </si>
  <si>
    <t>A K T I V ET</t>
  </si>
  <si>
    <t>Shenime</t>
  </si>
  <si>
    <t>AKTIVET AFAT SHKURTERA</t>
  </si>
  <si>
    <t>Aktive monetare</t>
  </si>
  <si>
    <t>Derivate dhe aktive te mbajtura per tregetim</t>
  </si>
  <si>
    <t>(i)</t>
  </si>
  <si>
    <t>-Derivate</t>
  </si>
  <si>
    <t>(ii)</t>
  </si>
  <si>
    <t>-aktivet e mbajtura per tregetim</t>
  </si>
  <si>
    <t>Totali 2</t>
  </si>
  <si>
    <t>Aktive te tjera financjare afatshkurtera</t>
  </si>
  <si>
    <t>Llogari /Kerkesa te arketueshme</t>
  </si>
  <si>
    <t>Llogari /Kerkesa te tjera te arketueshme</t>
  </si>
  <si>
    <t>(iii)</t>
  </si>
  <si>
    <t>Instrumente te tjera borxhi</t>
  </si>
  <si>
    <t>(iv)</t>
  </si>
  <si>
    <t>Investime te tjera financiare</t>
  </si>
  <si>
    <t>Totali 3</t>
  </si>
  <si>
    <t>Iventari</t>
  </si>
  <si>
    <t>Lendet e para</t>
  </si>
  <si>
    <t>Prodhim ne proces</t>
  </si>
  <si>
    <t>Produkte te gateshme</t>
  </si>
  <si>
    <t>Mallra per rishitje</t>
  </si>
  <si>
    <t>(v)</t>
  </si>
  <si>
    <t>Parapagesat per furrnizime</t>
  </si>
  <si>
    <t>Totali 4</t>
  </si>
  <si>
    <t>Aktivet biollogjike afatshkurtera</t>
  </si>
  <si>
    <t>Aktivet afatshkurtera te mbajtura per shitje</t>
  </si>
  <si>
    <t>Parapagimet dhe shpenzimet e shtyra</t>
  </si>
  <si>
    <t>TOTALI I AKTIVEVE AFATSHKURTERA (I)</t>
  </si>
  <si>
    <t>AKTIVET AFATGJATA</t>
  </si>
  <si>
    <t>Investimet financiare afatgjata</t>
  </si>
  <si>
    <t>Pjesmarrje te tjera ne njesi te kontrolluara (Vetem nePF)</t>
  </si>
  <si>
    <t>Aksione dhe investime te tjera ne pjesmarrje</t>
  </si>
  <si>
    <t>Aksione dhe letra te tjera me vlere</t>
  </si>
  <si>
    <t>Llogari kerkesa te arketueshme afatgjata</t>
  </si>
  <si>
    <t>Totali 1</t>
  </si>
  <si>
    <t>Aktive afatgjata materjale</t>
  </si>
  <si>
    <t>Toka</t>
  </si>
  <si>
    <t>Makineri dhe paisje</t>
  </si>
  <si>
    <t>Aktive te tjera afatgjata materjale (me vler kontab)</t>
  </si>
  <si>
    <t>Aktive Biollogjike Afatgjata</t>
  </si>
  <si>
    <t>Aktivet afatgjata jo materjale</t>
  </si>
  <si>
    <t>Emeri I mire</t>
  </si>
  <si>
    <t>Shpenzimet e zhvillimit</t>
  </si>
  <si>
    <t>Aktive te tjera afatgjata jo materjale</t>
  </si>
  <si>
    <t>Kapital aksionar i pa paguar</t>
  </si>
  <si>
    <t>Aktive te tjera afatgjata</t>
  </si>
  <si>
    <t>TOTALI I AKTIVEVE AFATGJATA (II)</t>
  </si>
  <si>
    <t>TOTALI I AKTIVEVE AFATGJATA (I + II)</t>
  </si>
  <si>
    <t>DETYRIMET DHE KAPITALI</t>
  </si>
  <si>
    <t>DETYRIMET AFATSHKURTERA</t>
  </si>
  <si>
    <t>Derivatet</t>
  </si>
  <si>
    <t>Huamarrjet</t>
  </si>
  <si>
    <t>Huat dhe obligacjonet afatshkurtera</t>
  </si>
  <si>
    <t>Kthimet/ripagesat e huave afatgjata</t>
  </si>
  <si>
    <t>(III)</t>
  </si>
  <si>
    <t>Bono te konvertueshme</t>
  </si>
  <si>
    <t>Huat dhe parapagimet</t>
  </si>
  <si>
    <t>Te pagueshme ndaj furrnitorve</t>
  </si>
  <si>
    <t>Te pagueshme ndaj punonjesve</t>
  </si>
  <si>
    <t>Detyrime tatimore</t>
  </si>
  <si>
    <t>(IV)</t>
  </si>
  <si>
    <t>Hua te tjera</t>
  </si>
  <si>
    <t>(V)</t>
  </si>
  <si>
    <t>Parapagimet e arketuara</t>
  </si>
  <si>
    <t>Grante dhe te ardhurat e shtyra</t>
  </si>
  <si>
    <t>Provizjone afatshkurtera</t>
  </si>
  <si>
    <t>TOTALI I DETYRIMEVE AFATSHKURTERA (I)</t>
  </si>
  <si>
    <t>DETYRIME AFATGJATA</t>
  </si>
  <si>
    <t>Huat afatgjata</t>
  </si>
  <si>
    <t>Hua, bono dhe detyrime nga qiraja financjare</t>
  </si>
  <si>
    <t>Bonot e konvetushme</t>
  </si>
  <si>
    <t>Hua te tjera afatgjata</t>
  </si>
  <si>
    <t>Provizjone afatgjata</t>
  </si>
  <si>
    <t>Grantet dhe te ardhurat e shtyra</t>
  </si>
  <si>
    <t>TOTALI I DETYRIMEVE AFATGJATA</t>
  </si>
  <si>
    <t>TOTALI I DETYRIMEVE</t>
  </si>
  <si>
    <t>KAPITALI</t>
  </si>
  <si>
    <t>Aksionet e pakices(perd.  vetem ne P.F. konsoliduara)</t>
  </si>
  <si>
    <t>Kapitali  qe I perket shoqeris meme (perdoret vetem P.F konsoliduara)</t>
  </si>
  <si>
    <t>Kapitali aksionar</t>
  </si>
  <si>
    <t>Primi I aksionit</t>
  </si>
  <si>
    <t>Njesit ose aksionet e thesarit (negative)</t>
  </si>
  <si>
    <t>Rezerva statuore</t>
  </si>
  <si>
    <t>Rezerva ligjore</t>
  </si>
  <si>
    <t>Rezerva te tjera</t>
  </si>
  <si>
    <t>Fitimet e pa shperndara</t>
  </si>
  <si>
    <t>Fitimi (humbja) e vitit financiar</t>
  </si>
  <si>
    <t>TOTALI I KAPITALIT (III)</t>
  </si>
  <si>
    <t>TOTALI I DETYRIMEVE KAPITALIT (I,II,III)</t>
  </si>
  <si>
    <t>A- PASQYRA E TE ARDHURAVE DHE SHPENZIMEVE</t>
  </si>
  <si>
    <t>(Bazuar ne klasifikimin e shpenzimeve sipas natyres)</t>
  </si>
  <si>
    <t>Pershkrimi I Elementeve</t>
  </si>
  <si>
    <t>Referencat</t>
  </si>
  <si>
    <t>Nr. Llog.</t>
  </si>
  <si>
    <t>Ushtrimor</t>
  </si>
  <si>
    <t>Parardhes</t>
  </si>
  <si>
    <t>Shitje neto</t>
  </si>
  <si>
    <t>701, 705</t>
  </si>
  <si>
    <t>Te ardhura te tjera nga veprimtaria e shfrytezimit</t>
  </si>
  <si>
    <t>702 - 708 X</t>
  </si>
  <si>
    <t>Ndryshimet ne inventarin e prod. Gatshem dhe prodh ne proces</t>
  </si>
  <si>
    <t>71</t>
  </si>
  <si>
    <t>Materjalet e konsmuara</t>
  </si>
  <si>
    <t>601 - 608 X</t>
  </si>
  <si>
    <t>Kosto e punes</t>
  </si>
  <si>
    <t>641 - 648</t>
  </si>
  <si>
    <t>- Pagat e personelit</t>
  </si>
  <si>
    <t>641</t>
  </si>
  <si>
    <t>-Shpenzimet per sigurimet shoqerore dhe shendetsore</t>
  </si>
  <si>
    <t>644</t>
  </si>
  <si>
    <t>Amortizimi dhe zhvleresimet</t>
  </si>
  <si>
    <t>68 X</t>
  </si>
  <si>
    <t>Shpenzime te tjera</t>
  </si>
  <si>
    <t>61 - 63</t>
  </si>
  <si>
    <t>Totali I shpenzimeve (4+5+6+7)</t>
  </si>
  <si>
    <t>Fitimi apo humbja nga veprimtaria kryesore(1+2+-3-8)</t>
  </si>
  <si>
    <t>Te ardhurat dhe  shpenzimet  financiare nga njesit e kontrolluara</t>
  </si>
  <si>
    <t>761, 661</t>
  </si>
  <si>
    <t>Te ardhurat dhe  shpenzimet  financiare nga pjesmarrjet</t>
  </si>
  <si>
    <t>762, 662</t>
  </si>
  <si>
    <t>Te ardhurat dhe  shpenzimet  financiare</t>
  </si>
  <si>
    <t>Te ardhurat dhe  shpenzimet ng investime te tjera financjare afatgjata</t>
  </si>
  <si>
    <t>763-765, 664,665</t>
  </si>
  <si>
    <t>Te ardhurat dhe  shpenzimet  nga interesat</t>
  </si>
  <si>
    <t>767, 667</t>
  </si>
  <si>
    <t>Fitimet (humbjet) nga kursi I kembimit</t>
  </si>
  <si>
    <t>769, 669</t>
  </si>
  <si>
    <t>Te ardhurat dhe  shpenzime te tjera  financiare</t>
  </si>
  <si>
    <t>768, 668</t>
  </si>
  <si>
    <t>Totali I te ardhur. dhe shpenz. financiare (12.1+-12.2+-12.3+-12.4)</t>
  </si>
  <si>
    <t>Fitimi (humbja) para tatimit (9+-13)</t>
  </si>
  <si>
    <t>Shpenzimet e tatimit mbi fitimin</t>
  </si>
  <si>
    <t>69</t>
  </si>
  <si>
    <t>Fitimi (humbja ) neto e vitit financiar (14-15)</t>
  </si>
  <si>
    <t>Elementet e pasqyrave te konsoliduara</t>
  </si>
  <si>
    <t>Pasqyra e fluksit monetar - metoda direkte</t>
  </si>
  <si>
    <t xml:space="preserve">Periudha </t>
  </si>
  <si>
    <t>Periudha</t>
  </si>
  <si>
    <t>raportuse</t>
  </si>
  <si>
    <t>paraardhese</t>
  </si>
  <si>
    <t>Fluksi monetar nga veprimtaria e shfrytezimit</t>
  </si>
  <si>
    <t>Mjete monetare (MM) te arketuara nga klientet</t>
  </si>
  <si>
    <t>MM te paguara ndaj furrnitoreve dhe punonjesve</t>
  </si>
  <si>
    <t>MM te ardhura nga veprimtarite</t>
  </si>
  <si>
    <t>Interesi I paguar</t>
  </si>
  <si>
    <t>Tatim mbi fitimin I paguar</t>
  </si>
  <si>
    <t>MM neto nga veprimtarit e shfrytezimit</t>
  </si>
  <si>
    <t>Fluksi monetar nga veprimtarit investuese</t>
  </si>
  <si>
    <t>Blerja e njesis kontrolluar X minus parat e arketuara</t>
  </si>
  <si>
    <t>Blerje e aktiveve afatgjata materjale</t>
  </si>
  <si>
    <t>Te ardhura nga shitja e paisjeve</t>
  </si>
  <si>
    <t>Interesi I arketuar</t>
  </si>
  <si>
    <t>Dividentet e arketuar</t>
  </si>
  <si>
    <t>MM neto te perdorura ne veprimtarit investuese</t>
  </si>
  <si>
    <t>Fluksi monetar nga aktivet financiare</t>
  </si>
  <si>
    <t>Te ardhura nga emetimi I kapitalit aksionar</t>
  </si>
  <si>
    <t>Te ardhura nga huamarrje afatgjata</t>
  </si>
  <si>
    <t>Pagesat e detyrimeve te qiras financiare</t>
  </si>
  <si>
    <t>Divident te paguar</t>
  </si>
  <si>
    <t>MM neto e perdorur ne veprimtarit financiare</t>
  </si>
  <si>
    <t>Rritja/renia neto e mjeteve monetare</t>
  </si>
  <si>
    <t>Mjete monetare ne fillim te periudhes kontabel</t>
  </si>
  <si>
    <t>Mjete monetare ne fund te periudhes kontabel</t>
  </si>
  <si>
    <t>Dividentet e paguar</t>
  </si>
  <si>
    <t>Kapitali aksionar që i perket aksionerëve të shoqerisë mëmë</t>
  </si>
  <si>
    <t>Kapitali</t>
  </si>
  <si>
    <t>Primi i</t>
  </si>
  <si>
    <t xml:space="preserve">Aksjonet e </t>
  </si>
  <si>
    <t>Rezerva</t>
  </si>
  <si>
    <t>Rezerva të</t>
  </si>
  <si>
    <t>Fitimi i</t>
  </si>
  <si>
    <t>Totali</t>
  </si>
  <si>
    <t>Zotrimet e</t>
  </si>
  <si>
    <t>aksionar</t>
  </si>
  <si>
    <t>aksionit</t>
  </si>
  <si>
    <t>thesarit</t>
  </si>
  <si>
    <t>statuore</t>
  </si>
  <si>
    <t>konvertimit te</t>
  </si>
  <si>
    <t xml:space="preserve">pa </t>
  </si>
  <si>
    <t>aksionerëve</t>
  </si>
  <si>
    <t xml:space="preserve"> monedhave</t>
  </si>
  <si>
    <t>shperndare</t>
  </si>
  <si>
    <t>ligjore</t>
  </si>
  <si>
    <t>te huaja</t>
  </si>
  <si>
    <t>pakices</t>
  </si>
  <si>
    <t>X</t>
  </si>
  <si>
    <t>(X)</t>
  </si>
  <si>
    <t>Efektet e ndryshimit ne politikat</t>
  </si>
  <si>
    <t>kontabel</t>
  </si>
  <si>
    <t>Pozicjoni I rregulluar</t>
  </si>
  <si>
    <t xml:space="preserve">Efektet e ndryshimit te kurseve te </t>
  </si>
  <si>
    <t>kembimit gjat konsolidimit</t>
  </si>
  <si>
    <t>Totali I te ardhurave apo shpenzimeve qe nuk</t>
  </si>
  <si>
    <t>jane njohur ne pasq. ardh. dhe shpenzimeve</t>
  </si>
  <si>
    <t>Fitimi neto I vitit financiar</t>
  </si>
  <si>
    <t>Trasferimi ne rezerven e detyrushme</t>
  </si>
  <si>
    <t>Emetimi I kapitalit aksionar</t>
  </si>
  <si>
    <t>Efektet e ndryshimit te kurseve te kembimit</t>
  </si>
  <si>
    <t>gjat konsolidimit</t>
  </si>
  <si>
    <t>Fitimi neto per periudhen kontabel</t>
  </si>
  <si>
    <t>Aksjone te thesarit te riblera</t>
  </si>
  <si>
    <t xml:space="preserve">Ligjit nr. 9228, date 29.04.2004 "Per kontabiliten dhe Pasqyrat </t>
  </si>
  <si>
    <t xml:space="preserve">Financiare", te ndryshuar, dhe ne standartet Kombetare te </t>
  </si>
  <si>
    <t>Kontabilitet (SKK)</t>
  </si>
  <si>
    <r>
      <t xml:space="preserve">     [</t>
    </r>
    <r>
      <rPr>
        <sz val="9"/>
        <rFont val="Times New Roman"/>
        <family val="1"/>
      </rPr>
      <t>k</t>
    </r>
    <r>
      <rPr>
        <sz val="9"/>
        <rFont val="Arial"/>
      </rPr>
      <t>]</t>
    </r>
    <r>
      <rPr>
        <sz val="9"/>
        <rFont val="Times New Roman"/>
        <family val="1"/>
      </rPr>
      <t xml:space="preserve"> çdo lloj shpenzimi, masa e te cilit nuk vertetohet me dokumenta</t>
    </r>
  </si>
  <si>
    <t xml:space="preserve">20)    </t>
  </si>
  <si>
    <r>
      <t xml:space="preserve">     [</t>
    </r>
    <r>
      <rPr>
        <sz val="9"/>
        <rFont val="Times New Roman"/>
        <family val="1"/>
      </rPr>
      <t>l</t>
    </r>
    <r>
      <rPr>
        <sz val="9"/>
        <rFont val="Arial"/>
      </rPr>
      <t>]</t>
    </r>
    <r>
      <rPr>
        <sz val="9"/>
        <rFont val="Times New Roman"/>
        <family val="1"/>
      </rPr>
      <t xml:space="preserve"> interesi I paguar kur huaja dhe parapagimet tejkalojne kater here</t>
    </r>
  </si>
  <si>
    <t>21)</t>
  </si>
  <si>
    <t xml:space="preserve">     kapitalin themelor</t>
  </si>
  <si>
    <r>
      <t xml:space="preserve">     [</t>
    </r>
    <r>
      <rPr>
        <sz val="9"/>
        <rFont val="Times New Roman"/>
        <family val="1"/>
      </rPr>
      <t>ll</t>
    </r>
    <r>
      <rPr>
        <sz val="9"/>
        <rFont val="Arial"/>
      </rPr>
      <t>]</t>
    </r>
    <r>
      <rPr>
        <sz val="9"/>
        <rFont val="Times New Roman"/>
        <family val="1"/>
      </rPr>
      <t xml:space="preserve"> nese baza e amortizimit eshte nje shume negative</t>
    </r>
  </si>
  <si>
    <t>22)</t>
  </si>
  <si>
    <r>
      <t xml:space="preserve">     [</t>
    </r>
    <r>
      <rPr>
        <sz val="9"/>
        <rFont val="Times New Roman"/>
        <family val="1"/>
      </rPr>
      <t>m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 per sherbime teknike, konsulence, manaxhim te</t>
    </r>
  </si>
  <si>
    <t>23)</t>
  </si>
  <si>
    <t xml:space="preserve">     palikujduara brenda periudhes tatimore</t>
  </si>
  <si>
    <r>
      <t xml:space="preserve">     [</t>
    </r>
    <r>
      <rPr>
        <sz val="9"/>
        <rFont val="Times New Roman"/>
        <family val="1"/>
      </rPr>
      <t>n</t>
    </r>
    <r>
      <rPr>
        <sz val="9"/>
        <rFont val="Arial"/>
      </rPr>
      <t>]</t>
    </r>
    <r>
      <rPr>
        <sz val="9"/>
        <rFont val="Times New Roman"/>
        <family val="1"/>
      </rPr>
      <t xml:space="preserve"> Amortizim nga rivleresiomi I aktiveve te qendrueshme</t>
    </r>
  </si>
  <si>
    <t>24)</t>
  </si>
  <si>
    <t xml:space="preserve">     Rezultati i vitit ushtrimor</t>
  </si>
  <si>
    <t xml:space="preserve">     - Humbja</t>
  </si>
  <si>
    <t xml:space="preserve">25)  </t>
  </si>
  <si>
    <t xml:space="preserve">26) </t>
  </si>
  <si>
    <t xml:space="preserve">     - Fitimi</t>
  </si>
  <si>
    <t xml:space="preserve">27)     </t>
  </si>
  <si>
    <t xml:space="preserve">28)  </t>
  </si>
  <si>
    <t xml:space="preserve">     Humbja per tu mbartur nga 1 vit me pare</t>
  </si>
  <si>
    <t xml:space="preserve">29)  </t>
  </si>
  <si>
    <t xml:space="preserve">     Humbja per tu mbartur nga 2 vite me pare </t>
  </si>
  <si>
    <t>30)</t>
  </si>
  <si>
    <t xml:space="preserve">     Humbja per tu mbartur nga 3 vite me pare</t>
  </si>
  <si>
    <t>31)</t>
  </si>
  <si>
    <t xml:space="preserve">     Shuma e humbjes per tu mbartur ne vitin ushtrimor</t>
  </si>
  <si>
    <t>32)</t>
  </si>
  <si>
    <t>33)</t>
  </si>
  <si>
    <t xml:space="preserve">     Shuma e humbjeve qe nuk mbarten per efekt fiskal</t>
  </si>
  <si>
    <t>34)</t>
  </si>
  <si>
    <t xml:space="preserve">Fitimi  I  tatueshem </t>
  </si>
  <si>
    <t>35)</t>
  </si>
  <si>
    <t xml:space="preserve">Tatim Fitimi  I llogaritur </t>
  </si>
  <si>
    <t>36)</t>
  </si>
  <si>
    <t xml:space="preserve">   Zbritje  nga  Fitimi ( rezervat ligjore)</t>
  </si>
  <si>
    <t>37)</t>
  </si>
  <si>
    <t>38)</t>
  </si>
  <si>
    <t xml:space="preserve">   Fitimi  neto per t'u shperndare nga periudha ushtimore</t>
  </si>
  <si>
    <t>39)</t>
  </si>
  <si>
    <t xml:space="preserve">  Fitimi  neto per t'u shperndare nga vitet ekaluara</t>
  </si>
  <si>
    <t>40)</t>
  </si>
  <si>
    <t xml:space="preserve">  Shtese  Kapitali nga  fitimi </t>
  </si>
  <si>
    <t>41)</t>
  </si>
  <si>
    <t xml:space="preserve">  Dividnte  per  t'u shperndare</t>
  </si>
  <si>
    <t>42)</t>
  </si>
  <si>
    <t xml:space="preserve">  Tatim  mbi  dividentin  I  llogaritur</t>
  </si>
  <si>
    <t>43)</t>
  </si>
  <si>
    <t xml:space="preserve">             Llogaritja  e Amortizimit</t>
  </si>
  <si>
    <t xml:space="preserve">   Ne total llogritja  e  amortizimit  vjetor (a+b+c+d)</t>
  </si>
  <si>
    <t>44)</t>
  </si>
  <si>
    <t>45)</t>
  </si>
  <si>
    <t xml:space="preserve">  a. Ndertesa  e  makineri afatgjate</t>
  </si>
  <si>
    <t>46)</t>
  </si>
  <si>
    <t>47)</t>
  </si>
  <si>
    <t xml:space="preserve">  b. Aktive te pa trupezuara</t>
  </si>
  <si>
    <t>48)</t>
  </si>
  <si>
    <t>49)</t>
  </si>
  <si>
    <t xml:space="preserve">  c. Kompjuterat  dhe  sisteme  informacioni</t>
  </si>
  <si>
    <t>50)</t>
  </si>
  <si>
    <t>51)</t>
  </si>
  <si>
    <t xml:space="preserve">  d. Te  gjitha aktivet e tjera te  aktivitetit</t>
  </si>
  <si>
    <t>52)</t>
  </si>
  <si>
    <t>53)</t>
  </si>
  <si>
    <t xml:space="preserve">   Tatim  I  mbajtur  ne  burim ne  zbatim te  nenit 33</t>
  </si>
  <si>
    <t>54)</t>
  </si>
  <si>
    <t>Ndryshimi  I  Gjendjes</t>
  </si>
  <si>
    <t>Shteti  Tatim  Taksa</t>
  </si>
  <si>
    <t>Debi</t>
  </si>
  <si>
    <t>Kredi</t>
  </si>
  <si>
    <t xml:space="preserve">Tatim  Fitimi </t>
  </si>
  <si>
    <t xml:space="preserve">T V SH </t>
  </si>
  <si>
    <t>Tatim mbi Paga</t>
  </si>
  <si>
    <t>Sigurime Shoqerore</t>
  </si>
  <si>
    <t xml:space="preserve"> DEKLARATE</t>
  </si>
  <si>
    <t>EMERTIMI</t>
  </si>
  <si>
    <t>Nr.</t>
  </si>
  <si>
    <t>Shuma</t>
  </si>
  <si>
    <t xml:space="preserve"> </t>
  </si>
  <si>
    <r>
      <t>Data dhe Nenshkrimi I Personit te tatueshem</t>
    </r>
    <r>
      <rPr>
        <sz val="9"/>
        <rFont val="Times New Roman"/>
        <family val="1"/>
      </rPr>
      <t>- Deklaroj nen pergjegjesine time qe informacioni i mesiperm eshte i plote dhe i sakte</t>
    </r>
  </si>
  <si>
    <t>Ndryshimi  I Gjendjeve Te Materjaleve</t>
  </si>
  <si>
    <t xml:space="preserve">BKT </t>
  </si>
  <si>
    <t>KURSI</t>
  </si>
  <si>
    <t>Bilanci perfshin periudhen 1 Janar deri 31</t>
  </si>
  <si>
    <t>Adresa       RRUGA TRE DESHMORET TIRANE</t>
  </si>
  <si>
    <t>BKT</t>
  </si>
  <si>
    <t>LEKE</t>
  </si>
  <si>
    <t>EURO</t>
  </si>
  <si>
    <t>USD</t>
  </si>
  <si>
    <t>Mallra</t>
  </si>
  <si>
    <t>Gjendje</t>
  </si>
  <si>
    <t>Ndertesa</t>
  </si>
  <si>
    <t>dhe</t>
  </si>
  <si>
    <t>Hyrje</t>
  </si>
  <si>
    <t>Dalje</t>
  </si>
  <si>
    <t>te</t>
  </si>
  <si>
    <t>SHUMA</t>
  </si>
  <si>
    <t>T.V.SH</t>
  </si>
  <si>
    <t>Viti</t>
  </si>
  <si>
    <t>INFORMATA DHE SQARIME TE NEVOJSHME</t>
  </si>
  <si>
    <t>1. Zbatimi i rregullave te vleresimit</t>
  </si>
  <si>
    <t>Per mbajtjen e llogarive eshte perdorur sistemi</t>
  </si>
  <si>
    <t>ditar centralizator. Llogarit jane te kuadruara me</t>
  </si>
  <si>
    <t>inventaret perkates.</t>
  </si>
  <si>
    <t>FIRMA</t>
  </si>
  <si>
    <t>HARTUSI</t>
  </si>
  <si>
    <t>DREJTUSI</t>
  </si>
  <si>
    <t>I</t>
  </si>
  <si>
    <t>II</t>
  </si>
  <si>
    <t>III</t>
  </si>
  <si>
    <t>Gjendje  ne fillim</t>
  </si>
  <si>
    <t>Gjendje ne fund</t>
  </si>
  <si>
    <t>Gjendje  ne fund</t>
  </si>
  <si>
    <t>A</t>
  </si>
  <si>
    <t>C</t>
  </si>
  <si>
    <t>D</t>
  </si>
  <si>
    <t>MATERJALE</t>
  </si>
  <si>
    <t>BAFTJAR  XHAFERASI</t>
  </si>
  <si>
    <t>Analiza e shpenzimeve</t>
  </si>
  <si>
    <t>Shpenzime per pagat</t>
  </si>
  <si>
    <t>Sigurime shoqerore e shendetsor</t>
  </si>
  <si>
    <t>Sherbim bankar</t>
  </si>
  <si>
    <t>Ndryshimi  I Gjendjeve Te Mallrave</t>
  </si>
  <si>
    <t>NR</t>
  </si>
  <si>
    <t xml:space="preserve">SHUMA </t>
  </si>
  <si>
    <t>Pozicjoni me 31 Dhjetor 2009</t>
  </si>
  <si>
    <t>Ndryshim gjendje mallra</t>
  </si>
  <si>
    <t>Post telekomunikacion</t>
  </si>
  <si>
    <t>Taksa te tjera (Pushteti vendor)</t>
  </si>
  <si>
    <t>Pozicjoni me 31 Dhjetor 2010</t>
  </si>
  <si>
    <t>Dhjetor 2010, llogarite jane mbajtur sipas kerkesave te</t>
  </si>
  <si>
    <t>Periudha tatimore  2010</t>
  </si>
  <si>
    <t>31.12.10</t>
  </si>
  <si>
    <t>Analiza e AKTIVIT</t>
  </si>
  <si>
    <t>AKTIVE MONETARE</t>
  </si>
  <si>
    <t>ARKA</t>
  </si>
  <si>
    <t>BANKA</t>
  </si>
  <si>
    <t>01.01.10</t>
  </si>
  <si>
    <t>Kursi EURO</t>
  </si>
  <si>
    <t>Kursi USD</t>
  </si>
  <si>
    <t xml:space="preserve">II </t>
  </si>
  <si>
    <t>KERKESA TE ARKETUSHME</t>
  </si>
  <si>
    <t>TATIM FITIMI</t>
  </si>
  <si>
    <t>AKTIVE AFAT GJATA NE PROCES</t>
  </si>
  <si>
    <t xml:space="preserve">           Firma "ERJON ILIAZI" SHPK  Viti  2010</t>
  </si>
  <si>
    <t>Iventari I Llogaribe Bankare</t>
  </si>
  <si>
    <t>NR. I LLOGARISE</t>
  </si>
  <si>
    <t>$</t>
  </si>
  <si>
    <t>Euro</t>
  </si>
  <si>
    <t>AKTIVET AFATGJATA MATERJALE ME VLERE FILLESTARE</t>
  </si>
  <si>
    <t xml:space="preserve">GJENDJE </t>
  </si>
  <si>
    <t>SHTESA</t>
  </si>
  <si>
    <t>PAKSIME</t>
  </si>
  <si>
    <t>01.01.2010</t>
  </si>
  <si>
    <t>NDERTESA</t>
  </si>
  <si>
    <t>MAKINERI E PAISJE</t>
  </si>
  <si>
    <t>MJETE TRANSPORTI</t>
  </si>
  <si>
    <t>Punime Ndertimi</t>
  </si>
  <si>
    <t>KOMPJUTERIKE</t>
  </si>
  <si>
    <t>PAISJE ZYRE</t>
  </si>
  <si>
    <t>AMORTIZIMI AKTIVET AFATGJATA MATERJALE</t>
  </si>
  <si>
    <t>VLERA KONTABEL NETO E AKTIVET AFATGJATA MATERJALE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</si>
  <si>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</si>
  <si>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</si>
  <si>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</si>
  <si>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</si>
  <si>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</si>
  <si>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</si>
  <si>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</si>
  <si>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Viti 2009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</si>
  <si>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</si>
  <si>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</si>
  <si>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</si>
  <si>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</si>
  <si>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</si>
  <si>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</si>
  <si>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</si>
  <si>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</si>
  <si>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</si>
  <si>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</si>
  <si>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</si>
  <si>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</si>
  <si>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</si>
  <si>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</si>
  <si>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</si>
  <si>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</si>
  <si>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</si>
  <si>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</si>
  <si>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</si>
  <si>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</si>
  <si>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</si>
  <si>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</si>
  <si>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</si>
  <si>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</si>
  <si>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</si>
  <si>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</si>
  <si>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</si>
  <si>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</si>
  <si>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</si>
  <si>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</si>
  <si>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</si>
  <si>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</si>
  <si>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</si>
  <si>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</si>
  <si>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</si>
  <si>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</si>
  <si>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</si>
  <si>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</si>
  <si>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</si>
  <si>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</si>
  <si>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</si>
  <si>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</si>
  <si>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</si>
  <si>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</si>
  <si>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</si>
  <si>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</si>
  <si>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</si>
  <si>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</si>
  <si>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</si>
  <si>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</si>
  <si>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</si>
  <si>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</si>
  <si>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</si>
  <si>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</si>
  <si>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</si>
  <si>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</si>
  <si>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</si>
  <si>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</si>
  <si>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</si>
  <si>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</si>
  <si>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</si>
  <si>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</si>
  <si>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</si>
  <si>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</si>
  <si>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</si>
  <si>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</si>
  <si>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</si>
  <si>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</si>
  <si>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</si>
  <si>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</si>
  <si>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</si>
  <si>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</si>
  <si>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</si>
  <si>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</si>
  <si>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</si>
  <si>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</si>
  <si>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</si>
  <si>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</si>
  <si>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</si>
  <si>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</si>
  <si>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</si>
  <si>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</si>
  <si>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</si>
  <si>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</si>
  <si>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</si>
  <si>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</si>
  <si>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GJOBA PENALITETE</t>
  </si>
  <si>
    <t>AMORTIZIMI</t>
  </si>
  <si>
    <t>HYDROPOWERPLANT CONSTRUCTION</t>
  </si>
  <si>
    <t>K92201013T</t>
  </si>
  <si>
    <t>FITIMTAR LALA</t>
  </si>
  <si>
    <t>Lista  e  Bankave  Dhe Numuri I Llogarive " HYDROPOWERPLANT" SHPK</t>
  </si>
  <si>
    <t xml:space="preserve">           Firma " HYDROPOWERPLANT " SHPK  Viti  2010</t>
  </si>
  <si>
    <t>Adresa  kryesore  e  Firmes  " HYDROPOWERPLANT SHPK  RRUGA DESHMORET  E KOMBIT TIRANE</t>
  </si>
  <si>
    <t xml:space="preserve">Adresa sekondare   e  Firmes  "  HYDROPOWERPLANT SHPK  </t>
  </si>
  <si>
    <t xml:space="preserve">Aktiviteti I  shoqerise eshte </t>
  </si>
  <si>
    <t xml:space="preserve">Numri  I  telefonit  te  administratorit </t>
  </si>
  <si>
    <t xml:space="preserve">Emri Tregtar   FIRMA   "HYDROPOWER CONSTRUCTION"   SHPK                                     </t>
  </si>
  <si>
    <t>NIPT  K92201013T</t>
  </si>
  <si>
    <t>PROCREDIT BANK LEK</t>
  </si>
  <si>
    <t>PROCREDIT BANK USD</t>
  </si>
  <si>
    <t>STUDIME KERKIME</t>
  </si>
  <si>
    <t>PROCREDIT BANK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</si>
</sst>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3" formatCode="0.0"/>
    <numFmt numFmtId="185" formatCode="_-* #,##0_-;\-* #,##0_-;_-* &quot;-&quot;??_-;_-@_-"/>
  </numFmts>
  <fonts count="49">
    <font>
      <sz val="12"/>
      <name val="Arial"/>
    </font>
    <font>
      <sz val="10"/>
      <name val="Arial"/>
    </font>
    <font>
      <sz val="10"/>
      <name val="Arial"/>
    </font>
    <font>
      <sz val="12"/>
      <color indexed="8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color indexed="8"/>
      <name val="ScriptS"/>
    </font>
    <font>
      <sz val="14"/>
      <color indexed="8"/>
      <name val="ScriptC"/>
    </font>
    <font>
      <b/>
      <u/>
      <sz val="12"/>
      <color indexed="8"/>
      <name val="Arial"/>
      <family val="2"/>
    </font>
    <font>
      <i/>
      <sz val="12"/>
      <color indexed="8"/>
      <name val="ScriptC"/>
    </font>
    <font>
      <sz val="11"/>
      <name val="Arial"/>
      <family val="2"/>
    </font>
    <font>
      <sz val="9"/>
      <name val="Arial"/>
      <family val="2"/>
    </font>
    <font>
      <sz val="8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color indexed="12"/>
      <name val="Arial"/>
    </font>
    <font>
      <b/>
      <i/>
      <sz val="12"/>
      <name val="Arial"/>
      <family val="2"/>
    </font>
    <font>
      <sz val="9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4"/>
      <name val="Arial"/>
      <family val="2"/>
    </font>
    <font>
      <b/>
      <i/>
      <sz val="11"/>
      <name val="Arial"/>
      <family val="2"/>
    </font>
    <font>
      <sz val="16"/>
      <color indexed="8"/>
      <name val="Arial"/>
    </font>
    <font>
      <u/>
      <sz val="16"/>
      <color indexed="8"/>
      <name val="Arial"/>
    </font>
    <font>
      <b/>
      <sz val="16"/>
      <color indexed="8"/>
      <name val="Arial"/>
    </font>
    <font>
      <b/>
      <sz val="16"/>
      <color indexed="8"/>
      <name val="Arial"/>
      <family val="2"/>
    </font>
    <font>
      <b/>
      <u/>
      <sz val="16"/>
      <color indexed="8"/>
      <name val="Arial"/>
      <family val="2"/>
    </font>
    <font>
      <sz val="16"/>
      <color indexed="10"/>
      <name val="Arial"/>
    </font>
    <font>
      <b/>
      <i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8"/>
      <name val="Agency FB"/>
      <family val="2"/>
    </font>
    <font>
      <i/>
      <sz val="8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5" fillId="0" borderId="0"/>
    <xf numFmtId="0" fontId="45" fillId="0" borderId="0"/>
  </cellStyleXfs>
  <cellXfs count="357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1" xfId="0" applyFont="1" applyBorder="1" applyProtection="1"/>
    <xf numFmtId="0" fontId="7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/>
    <xf numFmtId="0" fontId="5" fillId="0" borderId="0" xfId="0" applyFont="1" applyAlignment="1" applyProtection="1">
      <alignment horizontal="left"/>
    </xf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9" xfId="0" applyFont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horizontal="center"/>
    </xf>
    <xf numFmtId="0" fontId="12" fillId="0" borderId="0" xfId="0" applyFont="1" applyProtection="1"/>
    <xf numFmtId="0" fontId="5" fillId="0" borderId="8" xfId="0" applyFont="1" applyBorder="1" applyProtection="1"/>
    <xf numFmtId="0" fontId="5" fillId="0" borderId="9" xfId="0" applyFont="1" applyBorder="1" applyProtection="1"/>
    <xf numFmtId="0" fontId="3" fillId="0" borderId="10" xfId="0" applyFont="1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3" fillId="0" borderId="0" xfId="0" applyFont="1" applyProtection="1"/>
    <xf numFmtId="0" fontId="4" fillId="0" borderId="0" xfId="0" applyFont="1" applyAlignment="1" applyProtection="1">
      <alignment horizontal="left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17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0" fillId="0" borderId="0" xfId="0" applyNumberForma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1" fillId="0" borderId="23" xfId="0" applyFont="1" applyBorder="1" applyAlignment="1">
      <alignment horizontal="center"/>
    </xf>
    <xf numFmtId="0" fontId="23" fillId="0" borderId="28" xfId="0" applyFont="1" applyBorder="1" applyAlignment="1">
      <alignment horizontal="centerContinuous"/>
    </xf>
    <xf numFmtId="0" fontId="23" fillId="0" borderId="14" xfId="0" applyFont="1" applyBorder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5" fillId="0" borderId="17" xfId="0" applyFont="1" applyBorder="1"/>
    <xf numFmtId="0" fontId="23" fillId="0" borderId="22" xfId="0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4" fillId="0" borderId="16" xfId="0" applyFont="1" applyBorder="1" applyAlignment="1">
      <alignment horizontal="centerContinuous"/>
    </xf>
    <xf numFmtId="0" fontId="23" fillId="0" borderId="29" xfId="0" applyFont="1" applyBorder="1" applyAlignment="1">
      <alignment horizontal="centerContinuous" vertical="top"/>
    </xf>
    <xf numFmtId="0" fontId="23" fillId="0" borderId="30" xfId="0" applyFont="1" applyBorder="1" applyAlignment="1">
      <alignment horizontal="centerContinuous" vertical="top"/>
    </xf>
    <xf numFmtId="0" fontId="1" fillId="0" borderId="17" xfId="0" applyFont="1" applyBorder="1"/>
    <xf numFmtId="0" fontId="25" fillId="0" borderId="31" xfId="0" applyFont="1" applyBorder="1"/>
    <xf numFmtId="0" fontId="25" fillId="0" borderId="25" xfId="0" applyFont="1" applyBorder="1"/>
    <xf numFmtId="0" fontId="25" fillId="0" borderId="24" xfId="0" applyFont="1" applyBorder="1"/>
    <xf numFmtId="0" fontId="26" fillId="0" borderId="32" xfId="0" applyFont="1" applyBorder="1"/>
    <xf numFmtId="0" fontId="26" fillId="0" borderId="33" xfId="0" applyFont="1" applyBorder="1"/>
    <xf numFmtId="0" fontId="26" fillId="0" borderId="34" xfId="0" applyFont="1" applyBorder="1"/>
    <xf numFmtId="0" fontId="25" fillId="0" borderId="17" xfId="0" applyFont="1" applyFill="1" applyBorder="1" applyAlignment="1">
      <alignment horizontal="centerContinuous"/>
    </xf>
    <xf numFmtId="0" fontId="26" fillId="0" borderId="0" xfId="0" applyFont="1" applyBorder="1"/>
    <xf numFmtId="0" fontId="25" fillId="0" borderId="35" xfId="0" applyFont="1" applyBorder="1" applyAlignment="1">
      <alignment horizontal="centerContinuous" vertical="center"/>
    </xf>
    <xf numFmtId="0" fontId="26" fillId="0" borderId="32" xfId="0" applyFont="1" applyBorder="1" applyAlignment="1">
      <alignment horizontal="centerContinuous" vertical="center"/>
    </xf>
    <xf numFmtId="0" fontId="25" fillId="0" borderId="24" xfId="0" applyFont="1" applyBorder="1" applyAlignment="1">
      <alignment horizontal="centerContinuous" vertical="center"/>
    </xf>
    <xf numFmtId="43" fontId="8" fillId="0" borderId="24" xfId="1" applyFont="1" applyBorder="1" applyAlignment="1">
      <alignment horizontal="left" vertical="top"/>
    </xf>
    <xf numFmtId="185" fontId="8" fillId="0" borderId="25" xfId="1" applyNumberFormat="1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1" fillId="2" borderId="35" xfId="0" applyFont="1" applyFill="1" applyBorder="1"/>
    <xf numFmtId="0" fontId="1" fillId="2" borderId="32" xfId="0" applyFont="1" applyFill="1" applyBorder="1"/>
    <xf numFmtId="0" fontId="1" fillId="0" borderId="33" xfId="0" applyFont="1" applyBorder="1" applyAlignment="1">
      <alignment horizontal="left" vertical="top"/>
    </xf>
    <xf numFmtId="0" fontId="27" fillId="0" borderId="17" xfId="0" applyFont="1" applyBorder="1"/>
    <xf numFmtId="0" fontId="27" fillId="0" borderId="0" xfId="0" applyFont="1" applyBorder="1"/>
    <xf numFmtId="0" fontId="22" fillId="2" borderId="22" xfId="0" applyFont="1" applyFill="1" applyBorder="1"/>
    <xf numFmtId="0" fontId="22" fillId="2" borderId="21" xfId="0" applyFont="1" applyFill="1" applyBorder="1"/>
    <xf numFmtId="0" fontId="22" fillId="0" borderId="22" xfId="0" applyFont="1" applyBorder="1" applyAlignment="1">
      <alignment horizontal="left" vertical="top"/>
    </xf>
    <xf numFmtId="0" fontId="15" fillId="0" borderId="17" xfId="0" applyFont="1" applyBorder="1"/>
    <xf numFmtId="0" fontId="22" fillId="0" borderId="35" xfId="0" applyFont="1" applyBorder="1" applyAlignment="1">
      <alignment horizontal="left" vertical="top"/>
    </xf>
    <xf numFmtId="0" fontId="22" fillId="2" borderId="0" xfId="0" applyFont="1" applyFill="1" applyBorder="1"/>
    <xf numFmtId="0" fontId="22" fillId="0" borderId="24" xfId="0" applyFont="1" applyBorder="1" applyAlignment="1">
      <alignment horizontal="left" vertical="top"/>
    </xf>
    <xf numFmtId="0" fontId="22" fillId="0" borderId="29" xfId="0" applyFont="1" applyBorder="1" applyAlignment="1">
      <alignment horizontal="left" vertical="top"/>
    </xf>
    <xf numFmtId="0" fontId="22" fillId="2" borderId="29" xfId="0" applyFont="1" applyFill="1" applyBorder="1"/>
    <xf numFmtId="0" fontId="22" fillId="2" borderId="36" xfId="0" applyFont="1" applyFill="1" applyBorder="1"/>
    <xf numFmtId="0" fontId="1" fillId="0" borderId="24" xfId="0" applyFont="1" applyBorder="1"/>
    <xf numFmtId="185" fontId="1" fillId="0" borderId="25" xfId="0" applyNumberFormat="1" applyFont="1" applyBorder="1"/>
    <xf numFmtId="0" fontId="1" fillId="0" borderId="0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185" fontId="1" fillId="0" borderId="25" xfId="0" applyNumberFormat="1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22" fillId="2" borderId="22" xfId="0" applyFont="1" applyFill="1" applyBorder="1" applyAlignment="1">
      <alignment horizontal="left" vertical="top"/>
    </xf>
    <xf numFmtId="0" fontId="22" fillId="2" borderId="21" xfId="0" applyFont="1" applyFill="1" applyBorder="1" applyAlignment="1">
      <alignment horizontal="left" vertical="top"/>
    </xf>
    <xf numFmtId="0" fontId="25" fillId="0" borderId="26" xfId="0" applyFont="1" applyBorder="1"/>
    <xf numFmtId="0" fontId="26" fillId="0" borderId="20" xfId="0" applyFont="1" applyBorder="1"/>
    <xf numFmtId="0" fontId="1" fillId="2" borderId="37" xfId="0" applyFont="1" applyFill="1" applyBorder="1" applyAlignment="1">
      <alignment horizontal="left" vertical="top"/>
    </xf>
    <xf numFmtId="0" fontId="1" fillId="2" borderId="38" xfId="0" applyFont="1" applyFill="1" applyBorder="1" applyAlignment="1">
      <alignment horizontal="left" vertical="top"/>
    </xf>
    <xf numFmtId="0" fontId="1" fillId="0" borderId="39" xfId="0" applyFont="1" applyBorder="1" applyAlignment="1">
      <alignment horizontal="left" vertical="top"/>
    </xf>
    <xf numFmtId="0" fontId="17" fillId="0" borderId="13" xfId="0" applyFont="1" applyBorder="1"/>
    <xf numFmtId="0" fontId="0" fillId="3" borderId="14" xfId="0" applyFill="1" applyBorder="1"/>
    <xf numFmtId="0" fontId="0" fillId="0" borderId="40" xfId="0" applyBorder="1"/>
    <xf numFmtId="0" fontId="17" fillId="0" borderId="17" xfId="0" applyFont="1" applyBorder="1"/>
    <xf numFmtId="0" fontId="0" fillId="3" borderId="0" xfId="0" applyFill="1" applyBorder="1"/>
    <xf numFmtId="0" fontId="28" fillId="0" borderId="17" xfId="0" applyFont="1" applyBorder="1"/>
    <xf numFmtId="0" fontId="16" fillId="0" borderId="0" xfId="0" applyFont="1" applyBorder="1"/>
    <xf numFmtId="0" fontId="0" fillId="0" borderId="29" xfId="0" applyBorder="1"/>
    <xf numFmtId="0" fontId="26" fillId="0" borderId="24" xfId="0" applyFont="1" applyBorder="1"/>
    <xf numFmtId="0" fontId="26" fillId="0" borderId="17" xfId="0" applyFont="1" applyBorder="1"/>
    <xf numFmtId="0" fontId="26" fillId="0" borderId="22" xfId="0" applyFont="1" applyBorder="1"/>
    <xf numFmtId="185" fontId="14" fillId="0" borderId="0" xfId="1" applyNumberFormat="1" applyFont="1" applyBorder="1"/>
    <xf numFmtId="0" fontId="22" fillId="0" borderId="0" xfId="0" applyFont="1" applyBorder="1"/>
    <xf numFmtId="0" fontId="22" fillId="0" borderId="16" xfId="0" applyFont="1" applyBorder="1"/>
    <xf numFmtId="0" fontId="26" fillId="0" borderId="26" xfId="0" applyFont="1" applyBorder="1"/>
    <xf numFmtId="0" fontId="22" fillId="0" borderId="23" xfId="0" applyFont="1" applyBorder="1"/>
    <xf numFmtId="0" fontId="29" fillId="0" borderId="0" xfId="0" applyFont="1"/>
    <xf numFmtId="0" fontId="21" fillId="0" borderId="0" xfId="0" applyFont="1"/>
    <xf numFmtId="0" fontId="18" fillId="0" borderId="23" xfId="0" applyFont="1" applyBorder="1" applyAlignment="1">
      <alignment horizontal="center"/>
    </xf>
    <xf numFmtId="185" fontId="0" fillId="0" borderId="23" xfId="1" applyNumberFormat="1" applyFont="1" applyBorder="1"/>
    <xf numFmtId="0" fontId="21" fillId="0" borderId="23" xfId="0" applyFont="1" applyBorder="1"/>
    <xf numFmtId="185" fontId="21" fillId="0" borderId="23" xfId="1" applyNumberFormat="1" applyFont="1" applyBorder="1"/>
    <xf numFmtId="0" fontId="30" fillId="0" borderId="23" xfId="0" applyFont="1" applyBorder="1"/>
    <xf numFmtId="0" fontId="21" fillId="0" borderId="0" xfId="0" applyFont="1" applyAlignment="1">
      <alignment horizontal="center"/>
    </xf>
    <xf numFmtId="0" fontId="19" fillId="0" borderId="23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1" fillId="0" borderId="23" xfId="0" applyFont="1" applyFill="1" applyBorder="1"/>
    <xf numFmtId="0" fontId="31" fillId="0" borderId="0" xfId="0" applyFont="1" applyProtection="1"/>
    <xf numFmtId="0" fontId="31" fillId="0" borderId="41" xfId="0" applyFont="1" applyBorder="1" applyAlignment="1" applyProtection="1">
      <alignment horizontal="center"/>
    </xf>
    <xf numFmtId="0" fontId="31" fillId="0" borderId="42" xfId="0" applyFont="1" applyBorder="1" applyAlignment="1" applyProtection="1">
      <alignment horizontal="center"/>
    </xf>
    <xf numFmtId="0" fontId="31" fillId="0" borderId="42" xfId="0" applyFont="1" applyBorder="1" applyProtection="1"/>
    <xf numFmtId="0" fontId="31" fillId="0" borderId="1" xfId="0" applyFont="1" applyBorder="1" applyAlignment="1" applyProtection="1">
      <alignment horizontal="center"/>
    </xf>
    <xf numFmtId="0" fontId="33" fillId="0" borderId="1" xfId="0" applyFont="1" applyBorder="1" applyProtection="1"/>
    <xf numFmtId="0" fontId="31" fillId="0" borderId="1" xfId="0" applyFont="1" applyBorder="1" applyProtection="1"/>
    <xf numFmtId="0" fontId="32" fillId="0" borderId="1" xfId="0" applyFont="1" applyBorder="1" applyAlignment="1" applyProtection="1">
      <alignment horizontal="left"/>
    </xf>
    <xf numFmtId="0" fontId="24" fillId="0" borderId="43" xfId="0" applyFont="1" applyBorder="1" applyAlignment="1">
      <alignment horizontal="centerContinuous" vertical="top"/>
    </xf>
    <xf numFmtId="0" fontId="26" fillId="0" borderId="44" xfId="0" applyFont="1" applyBorder="1" applyAlignment="1">
      <alignment horizontal="centerContinuous" vertical="center"/>
    </xf>
    <xf numFmtId="0" fontId="1" fillId="0" borderId="44" xfId="0" applyFont="1" applyBorder="1" applyAlignment="1">
      <alignment horizontal="right" vertical="top"/>
    </xf>
    <xf numFmtId="0" fontId="22" fillId="0" borderId="16" xfId="0" applyFont="1" applyBorder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44" xfId="0" applyFont="1" applyBorder="1" applyAlignment="1">
      <alignment horizontal="left" vertical="top"/>
    </xf>
    <xf numFmtId="0" fontId="22" fillId="0" borderId="43" xfId="0" applyFont="1" applyBorder="1" applyAlignment="1">
      <alignment horizontal="left" vertical="top"/>
    </xf>
    <xf numFmtId="185" fontId="1" fillId="0" borderId="16" xfId="0" applyNumberFormat="1" applyFont="1" applyBorder="1" applyAlignment="1">
      <alignment horizontal="left" vertical="top"/>
    </xf>
    <xf numFmtId="0" fontId="1" fillId="0" borderId="44" xfId="0" applyFont="1" applyBorder="1" applyAlignment="1">
      <alignment horizontal="left" vertical="top"/>
    </xf>
    <xf numFmtId="185" fontId="1" fillId="0" borderId="44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left" vertical="top"/>
    </xf>
    <xf numFmtId="185" fontId="0" fillId="0" borderId="46" xfId="0" applyNumberFormat="1" applyBorder="1"/>
    <xf numFmtId="185" fontId="0" fillId="0" borderId="43" xfId="1" applyNumberFormat="1" applyFont="1" applyBorder="1"/>
    <xf numFmtId="0" fontId="0" fillId="0" borderId="44" xfId="0" applyBorder="1"/>
    <xf numFmtId="0" fontId="0" fillId="0" borderId="43" xfId="0" applyBorder="1"/>
    <xf numFmtId="185" fontId="0" fillId="0" borderId="44" xfId="0" applyNumberFormat="1" applyBorder="1"/>
    <xf numFmtId="3" fontId="0" fillId="0" borderId="44" xfId="0" applyNumberFormat="1" applyBorder="1"/>
    <xf numFmtId="185" fontId="1" fillId="0" borderId="16" xfId="0" applyNumberFormat="1" applyFont="1" applyBorder="1"/>
    <xf numFmtId="185" fontId="0" fillId="0" borderId="44" xfId="1" applyNumberFormat="1" applyFont="1" applyBorder="1"/>
    <xf numFmtId="0" fontId="9" fillId="0" borderId="24" xfId="0" applyFont="1" applyBorder="1" applyAlignment="1">
      <alignment horizontal="right"/>
    </xf>
    <xf numFmtId="43" fontId="0" fillId="0" borderId="0" xfId="1" applyFont="1"/>
    <xf numFmtId="43" fontId="0" fillId="0" borderId="0" xfId="0" applyNumberFormat="1"/>
    <xf numFmtId="43" fontId="34" fillId="0" borderId="1" xfId="1" applyFont="1" applyBorder="1" applyProtection="1"/>
    <xf numFmtId="0" fontId="20" fillId="0" borderId="0" xfId="0" applyFont="1" applyBorder="1"/>
    <xf numFmtId="0" fontId="20" fillId="0" borderId="16" xfId="0" applyFont="1" applyBorder="1"/>
    <xf numFmtId="0" fontId="20" fillId="0" borderId="20" xfId="0" applyFont="1" applyBorder="1"/>
    <xf numFmtId="0" fontId="20" fillId="0" borderId="27" xfId="0" applyFont="1" applyBorder="1"/>
    <xf numFmtId="0" fontId="31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right"/>
    </xf>
    <xf numFmtId="0" fontId="32" fillId="0" borderId="41" xfId="0" applyFont="1" applyBorder="1" applyAlignment="1" applyProtection="1">
      <alignment horizontal="center"/>
    </xf>
    <xf numFmtId="0" fontId="34" fillId="0" borderId="1" xfId="0" applyFont="1" applyBorder="1" applyProtection="1"/>
    <xf numFmtId="0" fontId="35" fillId="0" borderId="1" xfId="0" applyFont="1" applyBorder="1" applyProtection="1"/>
    <xf numFmtId="0" fontId="31" fillId="0" borderId="1" xfId="0" quotePrefix="1" applyFont="1" applyBorder="1" applyProtection="1"/>
    <xf numFmtId="0" fontId="32" fillId="0" borderId="1" xfId="0" applyFont="1" applyBorder="1" applyProtection="1"/>
    <xf numFmtId="43" fontId="31" fillId="0" borderId="1" xfId="0" applyNumberFormat="1" applyFont="1" applyBorder="1" applyProtection="1"/>
    <xf numFmtId="43" fontId="36" fillId="0" borderId="1" xfId="0" applyNumberFormat="1" applyFont="1" applyBorder="1" applyProtection="1"/>
    <xf numFmtId="0" fontId="36" fillId="0" borderId="1" xfId="0" applyFont="1" applyBorder="1" applyProtection="1"/>
    <xf numFmtId="1" fontId="33" fillId="0" borderId="1" xfId="0" applyNumberFormat="1" applyFont="1" applyBorder="1" applyProtection="1"/>
    <xf numFmtId="173" fontId="31" fillId="0" borderId="1" xfId="0" applyNumberFormat="1" applyFont="1" applyBorder="1" applyProtection="1"/>
    <xf numFmtId="1" fontId="31" fillId="0" borderId="1" xfId="0" applyNumberFormat="1" applyFont="1" applyBorder="1" applyProtection="1"/>
    <xf numFmtId="0" fontId="34" fillId="0" borderId="41" xfId="0" applyFont="1" applyBorder="1" applyAlignment="1" applyProtection="1">
      <alignment horizontal="center"/>
    </xf>
    <xf numFmtId="0" fontId="37" fillId="0" borderId="1" xfId="0" applyFont="1" applyBorder="1" applyProtection="1"/>
    <xf numFmtId="0" fontId="37" fillId="0" borderId="1" xfId="0" applyFont="1" applyBorder="1" applyAlignment="1" applyProtection="1">
      <alignment horizontal="left"/>
    </xf>
    <xf numFmtId="0" fontId="38" fillId="0" borderId="1" xfId="0" applyFont="1" applyBorder="1" applyProtection="1"/>
    <xf numFmtId="0" fontId="22" fillId="0" borderId="23" xfId="0" quotePrefix="1" applyFont="1" applyBorder="1"/>
    <xf numFmtId="0" fontId="9" fillId="0" borderId="23" xfId="0" applyFont="1" applyBorder="1"/>
    <xf numFmtId="0" fontId="0" fillId="0" borderId="23" xfId="0" quotePrefix="1" applyBorder="1"/>
    <xf numFmtId="0" fontId="0" fillId="0" borderId="47" xfId="0" applyBorder="1" applyAlignment="1">
      <alignment horizontal="center"/>
    </xf>
    <xf numFmtId="0" fontId="0" fillId="0" borderId="47" xfId="0" applyBorder="1"/>
    <xf numFmtId="43" fontId="33" fillId="0" borderId="1" xfId="0" applyNumberFormat="1" applyFont="1" applyBorder="1" applyProtection="1"/>
    <xf numFmtId="43" fontId="31" fillId="0" borderId="1" xfId="1" applyFont="1" applyBorder="1" applyProtection="1"/>
    <xf numFmtId="43" fontId="33" fillId="0" borderId="1" xfId="1" applyFont="1" applyBorder="1" applyProtection="1"/>
    <xf numFmtId="43" fontId="9" fillId="0" borderId="23" xfId="1" applyFont="1" applyBorder="1"/>
    <xf numFmtId="43" fontId="0" fillId="0" borderId="23" xfId="1" applyFont="1" applyBorder="1"/>
    <xf numFmtId="43" fontId="33" fillId="0" borderId="1" xfId="1" applyNumberFormat="1" applyFont="1" applyBorder="1" applyProtection="1"/>
    <xf numFmtId="43" fontId="21" fillId="0" borderId="23" xfId="1" applyFont="1" applyBorder="1"/>
    <xf numFmtId="43" fontId="30" fillId="0" borderId="23" xfId="1" applyFont="1" applyBorder="1"/>
    <xf numFmtId="43" fontId="39" fillId="0" borderId="23" xfId="1" applyFont="1" applyBorder="1"/>
    <xf numFmtId="0" fontId="40" fillId="0" borderId="23" xfId="0" applyFont="1" applyBorder="1"/>
    <xf numFmtId="0" fontId="40" fillId="0" borderId="47" xfId="0" applyFont="1" applyBorder="1"/>
    <xf numFmtId="43" fontId="40" fillId="0" borderId="23" xfId="1" applyFont="1" applyBorder="1"/>
    <xf numFmtId="43" fontId="22" fillId="0" borderId="44" xfId="0" applyNumberFormat="1" applyFont="1" applyBorder="1" applyAlignment="1">
      <alignment horizontal="right" vertical="top"/>
    </xf>
    <xf numFmtId="0" fontId="9" fillId="0" borderId="23" xfId="0" applyFont="1" applyBorder="1" applyAlignment="1">
      <alignment horizontal="center"/>
    </xf>
    <xf numFmtId="43" fontId="0" fillId="0" borderId="23" xfId="0" applyNumberFormat="1" applyBorder="1"/>
    <xf numFmtId="0" fontId="9" fillId="0" borderId="0" xfId="0" applyFont="1" applyAlignment="1">
      <alignment horizontal="center"/>
    </xf>
    <xf numFmtId="0" fontId="43" fillId="0" borderId="0" xfId="0" applyFont="1"/>
    <xf numFmtId="0" fontId="40" fillId="0" borderId="0" xfId="0" applyFont="1"/>
    <xf numFmtId="0" fontId="4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</xf>
    <xf numFmtId="0" fontId="14" fillId="0" borderId="36" xfId="0" applyFont="1" applyBorder="1" applyAlignment="1"/>
    <xf numFmtId="43" fontId="40" fillId="0" borderId="36" xfId="0" applyNumberFormat="1" applyFont="1" applyBorder="1" applyAlignment="1"/>
    <xf numFmtId="0" fontId="44" fillId="0" borderId="23" xfId="0" applyFont="1" applyBorder="1" applyAlignment="1">
      <alignment horizontal="center"/>
    </xf>
    <xf numFmtId="0" fontId="14" fillId="0" borderId="25" xfId="0" applyFont="1" applyBorder="1" applyAlignment="1"/>
    <xf numFmtId="43" fontId="40" fillId="0" borderId="25" xfId="0" applyNumberFormat="1" applyFont="1" applyBorder="1" applyAlignment="1"/>
    <xf numFmtId="0" fontId="44" fillId="0" borderId="23" xfId="0" applyFont="1" applyBorder="1" applyAlignment="1"/>
    <xf numFmtId="43" fontId="44" fillId="0" borderId="23" xfId="0" applyNumberFormat="1" applyFont="1" applyBorder="1" applyAlignment="1"/>
    <xf numFmtId="43" fontId="40" fillId="0" borderId="0" xfId="0" applyNumberFormat="1" applyFont="1"/>
    <xf numFmtId="0" fontId="1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9" xfId="0" applyFont="1" applyFill="1" applyBorder="1"/>
    <xf numFmtId="0" fontId="19" fillId="0" borderId="23" xfId="0" applyFont="1" applyFill="1" applyBorder="1"/>
    <xf numFmtId="0" fontId="44" fillId="0" borderId="0" xfId="0" applyFont="1" applyBorder="1" applyAlignment="1">
      <alignment horizontal="center"/>
    </xf>
    <xf numFmtId="0" fontId="44" fillId="0" borderId="0" xfId="0" applyFont="1" applyFill="1" applyBorder="1"/>
    <xf numFmtId="0" fontId="14" fillId="0" borderId="0" xfId="0" applyFont="1" applyBorder="1" applyProtection="1"/>
    <xf numFmtId="0" fontId="14" fillId="0" borderId="0" xfId="0" applyFont="1" applyBorder="1"/>
    <xf numFmtId="0" fontId="40" fillId="0" borderId="0" xfId="0" applyFont="1" applyBorder="1"/>
    <xf numFmtId="0" fontId="8" fillId="0" borderId="0" xfId="0" applyFont="1"/>
    <xf numFmtId="0" fontId="8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0" fontId="17" fillId="0" borderId="18" xfId="2" applyFont="1" applyBorder="1" applyAlignment="1">
      <alignment horizontal="center"/>
    </xf>
    <xf numFmtId="2" fontId="46" fillId="0" borderId="37" xfId="2" applyNumberFormat="1" applyFont="1" applyBorder="1" applyAlignment="1">
      <alignment horizontal="left" wrapText="1"/>
    </xf>
    <xf numFmtId="2" fontId="46" fillId="0" borderId="21" xfId="2" applyNumberFormat="1" applyFont="1" applyBorder="1" applyAlignment="1">
      <alignment horizontal="center" wrapText="1"/>
    </xf>
    <xf numFmtId="0" fontId="47" fillId="0" borderId="48" xfId="2" applyFont="1" applyBorder="1" applyAlignment="1">
      <alignment horizontal="center" vertical="center" wrapText="1"/>
    </xf>
    <xf numFmtId="0" fontId="17" fillId="0" borderId="49" xfId="2" applyFont="1" applyBorder="1" applyAlignment="1">
      <alignment horizontal="center"/>
    </xf>
    <xf numFmtId="0" fontId="17" fillId="0" borderId="50" xfId="2" applyFont="1" applyBorder="1" applyAlignment="1">
      <alignment horizontal="left" wrapText="1"/>
    </xf>
    <xf numFmtId="0" fontId="17" fillId="0" borderId="51" xfId="2" applyFont="1" applyBorder="1" applyAlignment="1">
      <alignment horizontal="left" wrapText="1"/>
    </xf>
    <xf numFmtId="0" fontId="17" fillId="0" borderId="51" xfId="2" applyFont="1" applyBorder="1" applyAlignment="1">
      <alignment horizontal="left"/>
    </xf>
    <xf numFmtId="0" fontId="17" fillId="0" borderId="52" xfId="2" applyFont="1" applyBorder="1" applyAlignment="1">
      <alignment horizontal="left"/>
    </xf>
    <xf numFmtId="0" fontId="8" fillId="0" borderId="53" xfId="2" applyFont="1" applyBorder="1" applyAlignment="1">
      <alignment horizontal="center"/>
    </xf>
    <xf numFmtId="0" fontId="8" fillId="0" borderId="33" xfId="2" applyFont="1" applyBorder="1" applyAlignment="1">
      <alignment horizontal="left" wrapText="1"/>
    </xf>
    <xf numFmtId="0" fontId="8" fillId="0" borderId="25" xfId="2" applyFont="1" applyBorder="1" applyAlignment="1">
      <alignment horizontal="left" wrapText="1"/>
    </xf>
    <xf numFmtId="43" fontId="17" fillId="0" borderId="23" xfId="2" applyNumberFormat="1" applyFont="1" applyBorder="1" applyAlignment="1">
      <alignment horizontal="left"/>
    </xf>
    <xf numFmtId="43" fontId="17" fillId="0" borderId="54" xfId="2" applyNumberFormat="1" applyFont="1" applyBorder="1" applyAlignment="1">
      <alignment horizontal="left"/>
    </xf>
    <xf numFmtId="0" fontId="8" fillId="0" borderId="55" xfId="2" applyFont="1" applyBorder="1" applyAlignment="1">
      <alignment horizontal="center"/>
    </xf>
    <xf numFmtId="0" fontId="17" fillId="0" borderId="23" xfId="2" applyFont="1" applyBorder="1" applyAlignment="1">
      <alignment horizontal="left"/>
    </xf>
    <xf numFmtId="0" fontId="17" fillId="0" borderId="54" xfId="2" applyFont="1" applyBorder="1" applyAlignment="1">
      <alignment horizontal="left"/>
    </xf>
    <xf numFmtId="0" fontId="19" fillId="0" borderId="25" xfId="2" applyFont="1" applyBorder="1" applyAlignment="1">
      <alignment horizontal="left" wrapText="1"/>
    </xf>
    <xf numFmtId="0" fontId="17" fillId="0" borderId="56" xfId="2" applyFont="1" applyBorder="1" applyAlignment="1">
      <alignment horizontal="center"/>
    </xf>
    <xf numFmtId="0" fontId="17" fillId="0" borderId="33" xfId="2" applyFont="1" applyBorder="1" applyAlignment="1">
      <alignment horizontal="left" wrapText="1"/>
    </xf>
    <xf numFmtId="0" fontId="17" fillId="0" borderId="25" xfId="2" applyFont="1" applyBorder="1" applyAlignment="1">
      <alignment horizontal="left" wrapText="1"/>
    </xf>
    <xf numFmtId="0" fontId="8" fillId="0" borderId="19" xfId="2" applyFont="1" applyBorder="1" applyAlignment="1">
      <alignment horizontal="left" wrapText="1"/>
    </xf>
    <xf numFmtId="0" fontId="8" fillId="0" borderId="57" xfId="2" applyFont="1" applyBorder="1" applyAlignment="1">
      <alignment horizontal="center"/>
    </xf>
    <xf numFmtId="0" fontId="8" fillId="0" borderId="36" xfId="2" applyFont="1" applyBorder="1" applyAlignment="1">
      <alignment horizontal="left" wrapText="1"/>
    </xf>
    <xf numFmtId="0" fontId="17" fillId="0" borderId="56" xfId="2" applyFont="1" applyBorder="1" applyAlignment="1">
      <alignment horizontal="center" vertical="center"/>
    </xf>
    <xf numFmtId="0" fontId="48" fillId="0" borderId="33" xfId="2" applyFont="1" applyBorder="1" applyAlignment="1">
      <alignment horizontal="left" wrapText="1"/>
    </xf>
    <xf numFmtId="0" fontId="17" fillId="0" borderId="55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wrapText="1"/>
    </xf>
    <xf numFmtId="0" fontId="8" fillId="0" borderId="25" xfId="2" applyFont="1" applyBorder="1" applyAlignment="1">
      <alignment horizontal="center" wrapText="1"/>
    </xf>
    <xf numFmtId="0" fontId="17" fillId="0" borderId="53" xfId="2" applyFont="1" applyBorder="1" applyAlignment="1">
      <alignment horizontal="center"/>
    </xf>
    <xf numFmtId="0" fontId="18" fillId="0" borderId="23" xfId="2" applyFont="1" applyBorder="1" applyAlignment="1">
      <alignment horizontal="left" wrapText="1"/>
    </xf>
    <xf numFmtId="0" fontId="17" fillId="0" borderId="23" xfId="0" applyFont="1" applyBorder="1" applyAlignment="1">
      <alignment horizontal="left"/>
    </xf>
    <xf numFmtId="0" fontId="17" fillId="0" borderId="23" xfId="0" applyFont="1" applyBorder="1"/>
    <xf numFmtId="0" fontId="8" fillId="0" borderId="23" xfId="0" applyFont="1" applyBorder="1" applyAlignment="1">
      <alignment horizontal="left"/>
    </xf>
    <xf numFmtId="0" fontId="17" fillId="0" borderId="55" xfId="2" applyFont="1" applyBorder="1" applyAlignment="1">
      <alignment horizontal="center"/>
    </xf>
    <xf numFmtId="0" fontId="17" fillId="0" borderId="23" xfId="2" applyFont="1" applyBorder="1" applyAlignment="1">
      <alignment horizontal="left" wrapText="1"/>
    </xf>
    <xf numFmtId="0" fontId="17" fillId="0" borderId="57" xfId="2" applyFont="1" applyBorder="1" applyAlignment="1">
      <alignment horizontal="center"/>
    </xf>
    <xf numFmtId="0" fontId="17" fillId="0" borderId="19" xfId="2" applyFont="1" applyBorder="1" applyAlignment="1">
      <alignment horizontal="left" wrapText="1"/>
    </xf>
    <xf numFmtId="0" fontId="17" fillId="0" borderId="58" xfId="2" applyFont="1" applyBorder="1" applyAlignment="1">
      <alignment horizontal="center"/>
    </xf>
    <xf numFmtId="0" fontId="17" fillId="0" borderId="47" xfId="2" applyFont="1" applyBorder="1" applyAlignment="1">
      <alignment horizontal="left" wrapText="1"/>
    </xf>
    <xf numFmtId="43" fontId="17" fillId="0" borderId="47" xfId="2" applyNumberFormat="1" applyFont="1" applyBorder="1" applyAlignment="1">
      <alignment horizontal="left"/>
    </xf>
    <xf numFmtId="0" fontId="17" fillId="0" borderId="0" xfId="2" applyFont="1" applyBorder="1" applyAlignment="1">
      <alignment horizontal="center"/>
    </xf>
    <xf numFmtId="0" fontId="17" fillId="0" borderId="0" xfId="2" applyFont="1" applyBorder="1" applyAlignment="1">
      <alignment horizontal="left" wrapText="1"/>
    </xf>
    <xf numFmtId="0" fontId="17" fillId="0" borderId="0" xfId="2" applyFont="1" applyBorder="1" applyAlignment="1">
      <alignment horizontal="left"/>
    </xf>
    <xf numFmtId="0" fontId="17" fillId="0" borderId="0" xfId="0" applyFont="1" applyAlignment="1">
      <alignment horizontal="right"/>
    </xf>
    <xf numFmtId="0" fontId="7" fillId="0" borderId="18" xfId="2" applyFont="1" applyBorder="1"/>
    <xf numFmtId="0" fontId="46" fillId="0" borderId="37" xfId="2" applyFont="1" applyBorder="1" applyAlignment="1">
      <alignment horizontal="center" wrapText="1"/>
    </xf>
    <xf numFmtId="2" fontId="46" fillId="0" borderId="18" xfId="2" applyNumberFormat="1" applyFont="1" applyBorder="1" applyAlignment="1">
      <alignment horizontal="center" wrapText="1"/>
    </xf>
    <xf numFmtId="0" fontId="47" fillId="0" borderId="18" xfId="2" applyFont="1" applyBorder="1" applyAlignment="1">
      <alignment horizontal="right" vertical="center" wrapText="1"/>
    </xf>
    <xf numFmtId="0" fontId="47" fillId="0" borderId="18" xfId="2" applyFont="1" applyBorder="1" applyAlignment="1">
      <alignment horizontal="center" vertical="center" wrapText="1"/>
    </xf>
    <xf numFmtId="0" fontId="47" fillId="0" borderId="59" xfId="2" applyFont="1" applyBorder="1" applyAlignment="1">
      <alignment horizontal="center"/>
    </xf>
    <xf numFmtId="0" fontId="47" fillId="0" borderId="40" xfId="2" applyFont="1" applyBorder="1" applyAlignment="1">
      <alignment horizontal="left" wrapText="1"/>
    </xf>
    <xf numFmtId="0" fontId="47" fillId="0" borderId="51" xfId="2" applyFont="1" applyBorder="1" applyAlignment="1">
      <alignment horizontal="left" wrapText="1"/>
    </xf>
    <xf numFmtId="0" fontId="7" fillId="0" borderId="56" xfId="2" applyFont="1" applyBorder="1" applyAlignment="1">
      <alignment horizontal="left"/>
    </xf>
    <xf numFmtId="0" fontId="7" fillId="0" borderId="24" xfId="3" applyFont="1" applyFill="1" applyBorder="1" applyAlignment="1">
      <alignment horizontal="left" wrapText="1"/>
    </xf>
    <xf numFmtId="0" fontId="7" fillId="0" borderId="23" xfId="3" applyFont="1" applyFill="1" applyBorder="1" applyAlignment="1">
      <alignment horizontal="left" wrapText="1"/>
    </xf>
    <xf numFmtId="0" fontId="47" fillId="0" borderId="23" xfId="2" applyFont="1" applyBorder="1" applyAlignment="1">
      <alignment horizontal="right"/>
    </xf>
    <xf numFmtId="0" fontId="47" fillId="0" borderId="54" xfId="2" applyFont="1" applyBorder="1" applyAlignment="1">
      <alignment horizontal="left"/>
    </xf>
    <xf numFmtId="0" fontId="7" fillId="0" borderId="23" xfId="2" applyFont="1" applyBorder="1" applyAlignment="1">
      <alignment horizontal="left" wrapText="1"/>
    </xf>
    <xf numFmtId="0" fontId="47" fillId="0" borderId="24" xfId="3" applyFont="1" applyFill="1" applyBorder="1" applyAlignment="1">
      <alignment horizontal="left" wrapText="1"/>
    </xf>
    <xf numFmtId="0" fontId="47" fillId="0" borderId="56" xfId="2" applyFont="1" applyBorder="1" applyAlignment="1">
      <alignment horizontal="center"/>
    </xf>
    <xf numFmtId="0" fontId="47" fillId="0" borderId="24" xfId="2" applyFont="1" applyBorder="1" applyAlignment="1">
      <alignment horizontal="left" wrapText="1"/>
    </xf>
    <xf numFmtId="0" fontId="47" fillId="0" borderId="23" xfId="2" applyFont="1" applyBorder="1" applyAlignment="1">
      <alignment horizontal="left" wrapText="1"/>
    </xf>
    <xf numFmtId="0" fontId="7" fillId="0" borderId="56" xfId="2" applyFont="1" applyBorder="1" applyAlignment="1">
      <alignment horizontal="center"/>
    </xf>
    <xf numFmtId="0" fontId="7" fillId="0" borderId="24" xfId="2" applyFont="1" applyBorder="1" applyAlignment="1">
      <alignment horizontal="left" wrapText="1"/>
    </xf>
    <xf numFmtId="0" fontId="7" fillId="0" borderId="24" xfId="2" applyFont="1" applyBorder="1" applyAlignment="1">
      <alignment horizontal="left"/>
    </xf>
    <xf numFmtId="0" fontId="7" fillId="0" borderId="23" xfId="2" applyFont="1" applyBorder="1" applyAlignment="1">
      <alignment horizontal="left"/>
    </xf>
    <xf numFmtId="0" fontId="47" fillId="0" borderId="23" xfId="2" applyFont="1" applyBorder="1" applyAlignment="1">
      <alignment horizontal="right" wrapText="1"/>
    </xf>
    <xf numFmtId="0" fontId="47" fillId="0" borderId="54" xfId="2" applyFont="1" applyBorder="1" applyAlignment="1">
      <alignment horizontal="left" wrapText="1"/>
    </xf>
    <xf numFmtId="0" fontId="7" fillId="0" borderId="56" xfId="2" applyFont="1" applyFill="1" applyBorder="1" applyAlignment="1">
      <alignment horizontal="center"/>
    </xf>
    <xf numFmtId="0" fontId="42" fillId="0" borderId="24" xfId="3" applyFont="1" applyFill="1" applyBorder="1" applyAlignment="1">
      <alignment horizontal="left" wrapText="1"/>
    </xf>
    <xf numFmtId="0" fontId="47" fillId="0" borderId="23" xfId="2" applyFont="1" applyBorder="1" applyAlignment="1">
      <alignment horizontal="left"/>
    </xf>
    <xf numFmtId="0" fontId="7" fillId="0" borderId="17" xfId="0" applyFont="1" applyBorder="1"/>
    <xf numFmtId="0" fontId="47" fillId="0" borderId="0" xfId="0" applyFont="1" applyBorder="1"/>
    <xf numFmtId="0" fontId="7" fillId="0" borderId="0" xfId="0" applyFont="1" applyBorder="1"/>
    <xf numFmtId="0" fontId="47" fillId="0" borderId="19" xfId="2" applyFont="1" applyBorder="1" applyAlignment="1">
      <alignment horizontal="right" vertical="center" wrapText="1"/>
    </xf>
    <xf numFmtId="0" fontId="47" fillId="0" borderId="60" xfId="2" applyFont="1" applyBorder="1" applyAlignment="1">
      <alignment horizontal="center" vertical="center" wrapText="1"/>
    </xf>
    <xf numFmtId="0" fontId="47" fillId="0" borderId="56" xfId="2" applyFont="1" applyBorder="1"/>
    <xf numFmtId="0" fontId="47" fillId="0" borderId="24" xfId="2" applyFont="1" applyBorder="1" applyAlignment="1">
      <alignment horizontal="left"/>
    </xf>
    <xf numFmtId="0" fontId="7" fillId="0" borderId="56" xfId="0" applyFont="1" applyBorder="1"/>
    <xf numFmtId="0" fontId="42" fillId="0" borderId="24" xfId="2" applyFont="1" applyBorder="1" applyAlignment="1">
      <alignment horizontal="left"/>
    </xf>
    <xf numFmtId="0" fontId="7" fillId="0" borderId="56" xfId="2" applyFont="1" applyBorder="1"/>
    <xf numFmtId="0" fontId="7" fillId="0" borderId="58" xfId="2" applyFont="1" applyBorder="1"/>
    <xf numFmtId="0" fontId="42" fillId="0" borderId="37" xfId="2" applyFont="1" applyBorder="1" applyAlignment="1">
      <alignment horizontal="left"/>
    </xf>
    <xf numFmtId="0" fontId="47" fillId="0" borderId="47" xfId="2" applyFont="1" applyBorder="1" applyAlignment="1">
      <alignment horizontal="left"/>
    </xf>
    <xf numFmtId="0" fontId="7" fillId="0" borderId="47" xfId="2" applyFont="1" applyBorder="1" applyAlignment="1">
      <alignment horizontal="left"/>
    </xf>
    <xf numFmtId="0" fontId="47" fillId="0" borderId="47" xfId="2" applyFont="1" applyBorder="1" applyAlignment="1">
      <alignment horizontal="right"/>
    </xf>
    <xf numFmtId="0" fontId="47" fillId="0" borderId="61" xfId="2" applyFont="1" applyBorder="1" applyAlignment="1">
      <alignment horizontal="left"/>
    </xf>
    <xf numFmtId="0" fontId="47" fillId="0" borderId="0" xfId="2" applyFont="1" applyBorder="1" applyAlignment="1">
      <alignment horizontal="right"/>
    </xf>
    <xf numFmtId="0" fontId="47" fillId="0" borderId="0" xfId="2" applyFont="1" applyBorder="1" applyAlignment="1">
      <alignment horizontal="left"/>
    </xf>
    <xf numFmtId="43" fontId="14" fillId="0" borderId="25" xfId="0" applyNumberFormat="1" applyFont="1" applyBorder="1" applyAlignment="1"/>
    <xf numFmtId="2" fontId="44" fillId="0" borderId="23" xfId="0" applyNumberFormat="1" applyFont="1" applyBorder="1" applyAlignment="1"/>
    <xf numFmtId="43" fontId="8" fillId="0" borderId="25" xfId="0" applyNumberFormat="1" applyFont="1" applyBorder="1"/>
    <xf numFmtId="43" fontId="8" fillId="0" borderId="29" xfId="0" applyNumberFormat="1" applyFont="1" applyBorder="1" applyAlignment="1">
      <alignment horizontal="right"/>
    </xf>
    <xf numFmtId="43" fontId="8" fillId="0" borderId="36" xfId="0" applyNumberFormat="1" applyFont="1" applyBorder="1"/>
    <xf numFmtId="43" fontId="47" fillId="0" borderId="23" xfId="2" applyNumberFormat="1" applyFont="1" applyBorder="1" applyAlignment="1">
      <alignment horizontal="right"/>
    </xf>
    <xf numFmtId="43" fontId="47" fillId="0" borderId="51" xfId="2" applyNumberFormat="1" applyFont="1" applyBorder="1" applyAlignment="1">
      <alignment horizontal="right"/>
    </xf>
    <xf numFmtId="43" fontId="7" fillId="0" borderId="23" xfId="2" applyNumberFormat="1" applyFont="1" applyBorder="1" applyAlignment="1">
      <alignment horizontal="right"/>
    </xf>
    <xf numFmtId="0" fontId="7" fillId="0" borderId="23" xfId="2" applyFont="1" applyBorder="1" applyAlignment="1">
      <alignment horizontal="right"/>
    </xf>
    <xf numFmtId="173" fontId="7" fillId="0" borderId="23" xfId="2" applyNumberFormat="1" applyFont="1" applyBorder="1" applyAlignment="1">
      <alignment horizontal="right"/>
    </xf>
    <xf numFmtId="43" fontId="47" fillId="0" borderId="54" xfId="2" applyNumberFormat="1" applyFont="1" applyBorder="1" applyAlignment="1">
      <alignment horizontal="left"/>
    </xf>
    <xf numFmtId="0" fontId="47" fillId="0" borderId="23" xfId="2" applyFont="1" applyBorder="1" applyAlignment="1"/>
    <xf numFmtId="0" fontId="47" fillId="0" borderId="54" xfId="2" applyFont="1" applyBorder="1" applyAlignment="1"/>
    <xf numFmtId="43" fontId="40" fillId="0" borderId="23" xfId="1" quotePrefix="1" applyFont="1" applyBorder="1"/>
    <xf numFmtId="43" fontId="9" fillId="0" borderId="23" xfId="1" quotePrefix="1" applyFont="1" applyBorder="1"/>
    <xf numFmtId="43" fontId="1" fillId="0" borderId="18" xfId="1" applyFont="1" applyBorder="1" applyAlignment="1">
      <alignment horizontal="center"/>
    </xf>
    <xf numFmtId="43" fontId="1" fillId="0" borderId="19" xfId="1" applyFont="1" applyBorder="1" applyAlignment="1">
      <alignment horizontal="center"/>
    </xf>
    <xf numFmtId="0" fontId="41" fillId="0" borderId="0" xfId="0" applyFont="1"/>
    <xf numFmtId="0" fontId="17" fillId="0" borderId="0" xfId="2" applyFont="1" applyBorder="1" applyAlignment="1">
      <alignment horizontal="right"/>
    </xf>
    <xf numFmtId="2" fontId="17" fillId="0" borderId="24" xfId="2" applyNumberFormat="1" applyFont="1" applyBorder="1" applyAlignment="1">
      <alignment horizontal="left" wrapText="1"/>
    </xf>
    <xf numFmtId="2" fontId="17" fillId="0" borderId="33" xfId="2" applyNumberFormat="1" applyFont="1" applyBorder="1" applyAlignment="1">
      <alignment horizontal="left" wrapText="1"/>
    </xf>
    <xf numFmtId="2" fontId="17" fillId="0" borderId="25" xfId="2" applyNumberFormat="1" applyFont="1" applyBorder="1" applyAlignment="1">
      <alignment horizontal="left" wrapText="1"/>
    </xf>
    <xf numFmtId="2" fontId="17" fillId="0" borderId="24" xfId="2" applyNumberFormat="1" applyFont="1" applyBorder="1" applyAlignment="1">
      <alignment horizontal="center" wrapText="1"/>
    </xf>
    <xf numFmtId="2" fontId="17" fillId="0" borderId="33" xfId="2" applyNumberFormat="1" applyFont="1" applyBorder="1" applyAlignment="1">
      <alignment horizontal="center" wrapText="1"/>
    </xf>
    <xf numFmtId="2" fontId="17" fillId="0" borderId="25" xfId="2" applyNumberFormat="1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19050</xdr:rowOff>
    </xdr:from>
    <xdr:to>
      <xdr:col>2</xdr:col>
      <xdr:colOff>2419350</xdr:colOff>
      <xdr:row>5</xdr:row>
      <xdr:rowOff>142875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533400" y="1162050"/>
          <a:ext cx="5581650" cy="885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PASQYRAT FINANCIARE</a:t>
          </a:r>
        </a:p>
      </xdr:txBody>
    </xdr:sp>
    <xdr:clientData/>
  </xdr:twoCellAnchor>
  <xdr:twoCellAnchor>
    <xdr:from>
      <xdr:col>1</xdr:col>
      <xdr:colOff>28575</xdr:colOff>
      <xdr:row>12</xdr:row>
      <xdr:rowOff>190500</xdr:rowOff>
    </xdr:from>
    <xdr:to>
      <xdr:col>2</xdr:col>
      <xdr:colOff>0</xdr:colOff>
      <xdr:row>25</xdr:row>
      <xdr:rowOff>180975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838200" y="3505200"/>
          <a:ext cx="2476500" cy="3581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Të dhëna identifikuse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-Emeri: HYDROPOWERPLANT CONSTRUTCION SH.P.K.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-NIPT : K92201013T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-Adresa: BUL. DESHMORET E KOMBIT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TIRANE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-Data e krijimit: 01.10.2009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-Nr. Regj Treg 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-Fusha e veprimtarisë: PROJEKTIM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NDERTIM  HIDROCENTRALE 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SHITJE E ENERGJISE PRODHUAR 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257175</xdr:colOff>
      <xdr:row>12</xdr:row>
      <xdr:rowOff>219075</xdr:rowOff>
    </xdr:from>
    <xdr:to>
      <xdr:col>3</xdr:col>
      <xdr:colOff>228600</xdr:colOff>
      <xdr:row>25</xdr:row>
      <xdr:rowOff>209550</xdr:rowOff>
    </xdr:to>
    <xdr:sp macro="" textlink="">
      <xdr:nvSpPr>
        <xdr:cNvPr id="14339" name="Text Box 3"/>
        <xdr:cNvSpPr txBox="1">
          <a:spLocks noChangeArrowheads="1"/>
        </xdr:cNvSpPr>
      </xdr:nvSpPr>
      <xdr:spPr bwMode="auto">
        <a:xfrm>
          <a:off x="3571875" y="3533775"/>
          <a:ext cx="2952750" cy="3581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	Të dhëna të tjera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                  Individual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-Pasqyra financiare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                 Të konsoliduara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-Monedha: LEKE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-Rrumbullakimi_________________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-Periudha kontabël                        </a:t>
          </a:r>
        </a:p>
        <a:p>
          <a:pPr algn="l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Nga 01.01.2010 Deri 31.12.2010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1600200</xdr:colOff>
      <xdr:row>17</xdr:row>
      <xdr:rowOff>352425</xdr:rowOff>
    </xdr:from>
    <xdr:to>
      <xdr:col>2</xdr:col>
      <xdr:colOff>1771650</xdr:colOff>
      <xdr:row>18</xdr:row>
      <xdr:rowOff>114300</xdr:rowOff>
    </xdr:to>
    <xdr:sp macro="" textlink="">
      <xdr:nvSpPr>
        <xdr:cNvPr id="14350" name="Rectangle 4"/>
        <xdr:cNvSpPr>
          <a:spLocks noChangeArrowheads="1"/>
        </xdr:cNvSpPr>
      </xdr:nvSpPr>
      <xdr:spPr bwMode="auto">
        <a:xfrm>
          <a:off x="4914900" y="4972050"/>
          <a:ext cx="1714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1628775</xdr:colOff>
      <xdr:row>16</xdr:row>
      <xdr:rowOff>209550</xdr:rowOff>
    </xdr:from>
    <xdr:to>
      <xdr:col>2</xdr:col>
      <xdr:colOff>1819275</xdr:colOff>
      <xdr:row>16</xdr:row>
      <xdr:rowOff>352425</xdr:rowOff>
    </xdr:to>
    <xdr:sp macro="" textlink="">
      <xdr:nvSpPr>
        <xdr:cNvPr id="14351" name="Text Box 5"/>
        <xdr:cNvSpPr txBox="1">
          <a:spLocks noChangeArrowheads="1"/>
        </xdr:cNvSpPr>
      </xdr:nvSpPr>
      <xdr:spPr bwMode="auto">
        <a:xfrm>
          <a:off x="4943475" y="4629150"/>
          <a:ext cx="190500" cy="66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Administrator/My%20Documents/ERION%20ILIAZI/ERJON%20ILIAZI%2009/BILANC%20ERION%20I%20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HYDROPOWERPLANT%20%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DEKL TATIM"/>
      <sheetName val="IVENTAI LLOG"/>
      <sheetName val="KERKESA ARKETIM PAGE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2">
          <cell r="P9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DEKL TATIM"/>
      <sheetName val="ANALIZSHPENZ"/>
      <sheetName val="AAMONETARE"/>
      <sheetName val="IVLLOGBANK"/>
      <sheetName val="AA MATERJALE"/>
      <sheetName val="STATISTIKA1"/>
      <sheetName val="STATISTIKA2"/>
    </sheetNames>
    <sheetDataSet>
      <sheetData sheetId="0" refreshError="1"/>
      <sheetData sheetId="1" refreshError="1"/>
      <sheetData sheetId="2" refreshError="1"/>
      <sheetData sheetId="3">
        <row r="13">
          <cell r="AK13">
            <v>140000</v>
          </cell>
        </row>
        <row r="14">
          <cell r="AK14">
            <v>140000</v>
          </cell>
        </row>
        <row r="15">
          <cell r="AK15">
            <v>0</v>
          </cell>
        </row>
        <row r="23">
          <cell r="AK23">
            <v>9625000</v>
          </cell>
        </row>
        <row r="24">
          <cell r="AK24">
            <v>9621012.5</v>
          </cell>
        </row>
        <row r="25">
          <cell r="AM25">
            <v>29</v>
          </cell>
        </row>
        <row r="51">
          <cell r="AK51">
            <v>4270500</v>
          </cell>
        </row>
        <row r="52">
          <cell r="AK52">
            <v>4246079</v>
          </cell>
        </row>
        <row r="53">
          <cell r="AM53">
            <v>244.21</v>
          </cell>
        </row>
        <row r="120">
          <cell r="AK12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J10">
            <v>0</v>
          </cell>
        </row>
      </sheetData>
      <sheetData sheetId="10">
        <row r="10">
          <cell r="N10">
            <v>100000</v>
          </cell>
          <cell r="X10">
            <v>100000</v>
          </cell>
        </row>
        <row r="11">
          <cell r="N11">
            <v>0</v>
          </cell>
        </row>
        <row r="12">
          <cell r="N12">
            <v>-161200</v>
          </cell>
        </row>
        <row r="13">
          <cell r="N13">
            <v>0</v>
          </cell>
        </row>
        <row r="15">
          <cell r="N15">
            <v>-5434457.5</v>
          </cell>
          <cell r="X15">
            <v>-161200</v>
          </cell>
        </row>
        <row r="29">
          <cell r="M29">
            <v>0</v>
          </cell>
        </row>
        <row r="32">
          <cell r="M32">
            <v>0</v>
          </cell>
        </row>
        <row r="38">
          <cell r="M38">
            <v>0</v>
          </cell>
        </row>
        <row r="39">
          <cell r="E39">
            <v>687500</v>
          </cell>
          <cell r="N39">
            <v>303394</v>
          </cell>
        </row>
        <row r="40">
          <cell r="D40">
            <v>0</v>
          </cell>
          <cell r="E40">
            <v>0</v>
          </cell>
        </row>
        <row r="42">
          <cell r="M42">
            <v>0</v>
          </cell>
          <cell r="V42">
            <v>0</v>
          </cell>
          <cell r="W42">
            <v>0</v>
          </cell>
        </row>
        <row r="44">
          <cell r="E44">
            <v>0</v>
          </cell>
          <cell r="N44">
            <v>75690</v>
          </cell>
          <cell r="X44">
            <v>72540</v>
          </cell>
        </row>
        <row r="46">
          <cell r="D46">
            <v>0</v>
          </cell>
          <cell r="E46">
            <v>0</v>
          </cell>
          <cell r="N46">
            <v>0</v>
          </cell>
        </row>
        <row r="47">
          <cell r="N47">
            <v>0</v>
          </cell>
        </row>
        <row r="48">
          <cell r="D48">
            <v>98470</v>
          </cell>
          <cell r="E48">
            <v>0</v>
          </cell>
          <cell r="N48">
            <v>8410</v>
          </cell>
          <cell r="X48">
            <v>8060</v>
          </cell>
        </row>
        <row r="49">
          <cell r="E49">
            <v>0</v>
          </cell>
          <cell r="N49">
            <v>0</v>
          </cell>
        </row>
        <row r="50">
          <cell r="M50">
            <v>40103</v>
          </cell>
        </row>
        <row r="52">
          <cell r="E52">
            <v>0</v>
          </cell>
        </row>
        <row r="53">
          <cell r="N53">
            <v>5176675</v>
          </cell>
          <cell r="W53">
            <v>4096075</v>
          </cell>
          <cell r="X53">
            <v>1080600</v>
          </cell>
        </row>
        <row r="56">
          <cell r="M56">
            <v>28408.5</v>
          </cell>
        </row>
        <row r="57">
          <cell r="C57">
            <v>1100000</v>
          </cell>
          <cell r="M57">
            <v>0</v>
          </cell>
        </row>
        <row r="61">
          <cell r="P61">
            <v>5434457.5</v>
          </cell>
        </row>
        <row r="62">
          <cell r="P62">
            <v>120276</v>
          </cell>
        </row>
        <row r="64">
          <cell r="P64">
            <v>0</v>
          </cell>
        </row>
        <row r="66">
          <cell r="P66">
            <v>0</v>
          </cell>
        </row>
        <row r="73">
          <cell r="P73">
            <v>4308265</v>
          </cell>
        </row>
        <row r="77">
          <cell r="E77">
            <v>0</v>
          </cell>
          <cell r="P77">
            <v>0</v>
          </cell>
        </row>
        <row r="79">
          <cell r="E79">
            <v>17716.5</v>
          </cell>
          <cell r="P79">
            <v>17716.5</v>
          </cell>
        </row>
        <row r="83">
          <cell r="P83">
            <v>0</v>
          </cell>
        </row>
        <row r="84">
          <cell r="P84">
            <v>988200</v>
          </cell>
        </row>
        <row r="85">
          <cell r="P85">
            <v>0</v>
          </cell>
        </row>
        <row r="88">
          <cell r="P88">
            <v>0</v>
          </cell>
        </row>
        <row r="92">
          <cell r="P92">
            <v>0</v>
          </cell>
        </row>
        <row r="93">
          <cell r="O93">
            <v>0</v>
          </cell>
        </row>
        <row r="95">
          <cell r="O95">
            <v>0</v>
          </cell>
        </row>
        <row r="98">
          <cell r="N98">
            <v>0</v>
          </cell>
          <cell r="O98">
            <v>0</v>
          </cell>
        </row>
      </sheetData>
      <sheetData sheetId="11" refreshError="1"/>
      <sheetData sheetId="12" refreshError="1"/>
      <sheetData sheetId="13" refreshError="1"/>
      <sheetData sheetId="14">
        <row r="13">
          <cell r="E13">
            <v>161200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workbookViewId="0">
      <selection sqref="A1:D28"/>
    </sheetView>
  </sheetViews>
  <sheetFormatPr defaultRowHeight="15"/>
  <cols>
    <col min="1" max="1" width="9.44140625" customWidth="1"/>
    <col min="2" max="2" width="29.21875" customWidth="1"/>
    <col min="3" max="3" width="34.77734375" customWidth="1"/>
  </cols>
  <sheetData>
    <row r="1" spans="1:4" ht="21.95" customHeight="1">
      <c r="A1" s="29"/>
      <c r="B1" s="30"/>
      <c r="C1" s="30"/>
      <c r="D1" s="31"/>
    </row>
    <row r="2" spans="1:4" ht="21.95" customHeight="1">
      <c r="A2" s="33"/>
      <c r="B2" s="34"/>
      <c r="C2" s="34"/>
      <c r="D2" s="32"/>
    </row>
    <row r="3" spans="1:4" ht="21.95" customHeight="1">
      <c r="A3" s="33"/>
      <c r="B3" s="34"/>
      <c r="C3" s="34"/>
      <c r="D3" s="32"/>
    </row>
    <row r="4" spans="1:4" ht="21.95" customHeight="1">
      <c r="A4" s="33"/>
      <c r="B4" s="34"/>
      <c r="C4" s="34"/>
      <c r="D4" s="32"/>
    </row>
    <row r="5" spans="1:4" ht="21.95" customHeight="1">
      <c r="A5" s="33"/>
      <c r="B5" s="34"/>
      <c r="C5" s="34"/>
      <c r="D5" s="32"/>
    </row>
    <row r="6" spans="1:4" ht="21.95" customHeight="1">
      <c r="A6" s="33"/>
      <c r="B6" s="34"/>
      <c r="C6" s="34"/>
      <c r="D6" s="32"/>
    </row>
    <row r="7" spans="1:4" ht="21.95" customHeight="1">
      <c r="A7" s="33"/>
      <c r="B7" s="34"/>
      <c r="C7" s="34"/>
      <c r="D7" s="32"/>
    </row>
    <row r="8" spans="1:4" ht="21.95" customHeight="1">
      <c r="A8" s="33"/>
      <c r="B8" s="34"/>
      <c r="C8" s="34"/>
      <c r="D8" s="32"/>
    </row>
    <row r="9" spans="1:4" ht="21.95" customHeight="1">
      <c r="A9" s="33"/>
      <c r="B9" s="167" t="s">
        <v>46</v>
      </c>
      <c r="C9" s="167"/>
      <c r="D9" s="168"/>
    </row>
    <row r="10" spans="1:4" ht="21.95" customHeight="1">
      <c r="A10" s="33"/>
      <c r="B10" s="167" t="s">
        <v>47</v>
      </c>
      <c r="C10" s="167"/>
      <c r="D10" s="168"/>
    </row>
    <row r="11" spans="1:4" ht="21.95" customHeight="1">
      <c r="A11" s="33"/>
      <c r="B11" s="167"/>
      <c r="C11" s="167"/>
      <c r="D11" s="168"/>
    </row>
    <row r="12" spans="1:4" ht="21.95" customHeight="1">
      <c r="A12" s="33"/>
      <c r="B12" s="167"/>
      <c r="C12" s="167"/>
      <c r="D12" s="168"/>
    </row>
    <row r="13" spans="1:4" ht="21.95" customHeight="1">
      <c r="A13" s="33"/>
      <c r="B13" s="167"/>
      <c r="C13" s="167"/>
      <c r="D13" s="168"/>
    </row>
    <row r="14" spans="1:4" ht="21.95" customHeight="1">
      <c r="A14" s="33"/>
      <c r="B14" s="167"/>
      <c r="C14" s="167"/>
      <c r="D14" s="168"/>
    </row>
    <row r="15" spans="1:4" ht="21.95" customHeight="1">
      <c r="A15" s="33"/>
      <c r="B15" s="167"/>
      <c r="C15" s="167"/>
      <c r="D15" s="168"/>
    </row>
    <row r="16" spans="1:4" ht="21.95" customHeight="1">
      <c r="A16" s="33"/>
      <c r="B16" s="167"/>
      <c r="C16" s="167"/>
      <c r="D16" s="168"/>
    </row>
    <row r="17" spans="1:4" ht="21.95" customHeight="1">
      <c r="A17" s="33"/>
      <c r="B17" s="167"/>
      <c r="C17" s="167"/>
      <c r="D17" s="168"/>
    </row>
    <row r="18" spans="1:4" ht="21.95" customHeight="1">
      <c r="A18" s="33"/>
      <c r="B18" s="167"/>
      <c r="C18" s="167"/>
      <c r="D18" s="168"/>
    </row>
    <row r="19" spans="1:4" ht="21.95" customHeight="1">
      <c r="A19" s="33"/>
      <c r="B19" s="167"/>
      <c r="C19" s="167"/>
      <c r="D19" s="168"/>
    </row>
    <row r="20" spans="1:4" ht="21.95" customHeight="1">
      <c r="A20" s="33"/>
      <c r="B20" s="167"/>
      <c r="C20" s="167"/>
      <c r="D20" s="168"/>
    </row>
    <row r="21" spans="1:4" ht="21.95" customHeight="1">
      <c r="A21" s="33"/>
      <c r="B21" s="167"/>
      <c r="C21" s="167"/>
      <c r="D21" s="168"/>
    </row>
    <row r="22" spans="1:4" ht="21.95" customHeight="1">
      <c r="A22" s="33"/>
      <c r="B22" s="167"/>
      <c r="C22" s="167"/>
      <c r="D22" s="168"/>
    </row>
    <row r="23" spans="1:4" ht="21.95" customHeight="1">
      <c r="A23" s="33"/>
      <c r="B23" s="167"/>
      <c r="C23" s="167"/>
      <c r="D23" s="168"/>
    </row>
    <row r="24" spans="1:4" ht="21.95" customHeight="1">
      <c r="A24" s="33"/>
      <c r="B24" s="167"/>
      <c r="C24" s="167"/>
      <c r="D24" s="168"/>
    </row>
    <row r="25" spans="1:4" ht="21.95" customHeight="1">
      <c r="A25" s="33"/>
      <c r="B25" s="167"/>
      <c r="C25" s="167"/>
      <c r="D25" s="168"/>
    </row>
    <row r="26" spans="1:4" ht="21.95" customHeight="1">
      <c r="A26" s="33"/>
      <c r="B26" s="167"/>
      <c r="C26" s="167"/>
      <c r="D26" s="168"/>
    </row>
    <row r="27" spans="1:4" ht="21.95" customHeight="1">
      <c r="A27" s="33"/>
      <c r="B27" s="167"/>
      <c r="C27" s="167"/>
      <c r="D27" s="168"/>
    </row>
    <row r="28" spans="1:4" ht="21.95" customHeight="1" thickBot="1">
      <c r="A28" s="53"/>
      <c r="B28" s="169"/>
      <c r="C28" s="169"/>
      <c r="D28" s="170"/>
    </row>
  </sheetData>
  <phoneticPr fontId="16" type="noConversion"/>
  <printOptions horizontalCentered="1"/>
  <pageMargins left="0.75" right="0.75" top="1" bottom="1" header="0.5" footer="0.5"/>
  <pageSetup scale="9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C7" sqref="C7:D32"/>
    </sheetView>
  </sheetViews>
  <sheetFormatPr defaultRowHeight="15"/>
  <cols>
    <col min="1" max="1" width="5.77734375" customWidth="1"/>
    <col min="2" max="2" width="29.77734375" customWidth="1"/>
    <col min="3" max="3" width="10.33203125" customWidth="1"/>
    <col min="4" max="4" width="13.44140625" customWidth="1"/>
    <col min="6" max="6" width="11" bestFit="1" customWidth="1"/>
  </cols>
  <sheetData>
    <row r="1" spans="1:6" ht="15.75">
      <c r="A1" s="349" t="s">
        <v>511</v>
      </c>
      <c r="B1" s="349"/>
    </row>
    <row r="2" spans="1:6" ht="15.75">
      <c r="A2" s="349" t="s">
        <v>512</v>
      </c>
      <c r="B2" s="349"/>
    </row>
    <row r="4" spans="1:6" ht="18.75">
      <c r="B4" s="125" t="s">
        <v>397</v>
      </c>
    </row>
    <row r="5" spans="1:6">
      <c r="B5" s="126" t="s">
        <v>386</v>
      </c>
      <c r="C5" s="126"/>
      <c r="D5" s="126"/>
    </row>
    <row r="7" spans="1:6">
      <c r="A7" s="127"/>
      <c r="B7" s="44"/>
      <c r="C7" s="44"/>
      <c r="D7" s="128"/>
    </row>
    <row r="8" spans="1:6">
      <c r="A8" s="127" t="s">
        <v>360</v>
      </c>
      <c r="B8" s="202" t="s">
        <v>387</v>
      </c>
      <c r="C8" s="44"/>
      <c r="D8" s="197">
        <f>SUM(D9:D10)</f>
        <v>28408.5</v>
      </c>
    </row>
    <row r="9" spans="1:6">
      <c r="A9" s="127">
        <v>1</v>
      </c>
      <c r="B9" s="44" t="s">
        <v>388</v>
      </c>
      <c r="C9" s="44"/>
      <c r="D9" s="197">
        <f>SUM([2]AAMONETARE!F14)</f>
        <v>0</v>
      </c>
    </row>
    <row r="10" spans="1:6" ht="15.75">
      <c r="A10" s="127">
        <v>2</v>
      </c>
      <c r="B10" s="44" t="s">
        <v>389</v>
      </c>
      <c r="C10" s="44"/>
      <c r="D10" s="196">
        <f>SUM(D14+D18+D22)</f>
        <v>28408.5</v>
      </c>
    </row>
    <row r="11" spans="1:6">
      <c r="A11" s="127" t="s">
        <v>366</v>
      </c>
      <c r="B11" s="4" t="s">
        <v>522</v>
      </c>
      <c r="C11" s="44" t="s">
        <v>390</v>
      </c>
      <c r="D11" s="197">
        <f>SUM([2]D!AK120)</f>
        <v>0</v>
      </c>
    </row>
    <row r="12" spans="1:6">
      <c r="A12" s="127" t="s">
        <v>331</v>
      </c>
      <c r="B12" s="44" t="s">
        <v>346</v>
      </c>
      <c r="C12" s="44"/>
      <c r="D12" s="197">
        <f>SUM([2]D!AK13)</f>
        <v>140000</v>
      </c>
      <c r="F12" s="165"/>
    </row>
    <row r="13" spans="1:6">
      <c r="A13" s="127"/>
      <c r="B13" s="44" t="s">
        <v>347</v>
      </c>
      <c r="C13" s="44"/>
      <c r="D13" s="197">
        <f>SUM([2]D!AK14)</f>
        <v>140000</v>
      </c>
    </row>
    <row r="14" spans="1:6" ht="15.75">
      <c r="A14" s="127"/>
      <c r="B14" s="44" t="s">
        <v>343</v>
      </c>
      <c r="C14" s="44" t="s">
        <v>385</v>
      </c>
      <c r="D14" s="196">
        <f>SUM(D11+D12-D13)</f>
        <v>0</v>
      </c>
    </row>
    <row r="15" spans="1:6">
      <c r="A15" s="127" t="s">
        <v>367</v>
      </c>
      <c r="B15" s="4" t="s">
        <v>525</v>
      </c>
      <c r="C15" s="44" t="s">
        <v>390</v>
      </c>
      <c r="D15" s="197">
        <f>SUM([2]D!AK22)</f>
        <v>0</v>
      </c>
    </row>
    <row r="16" spans="1:6">
      <c r="A16" s="127"/>
      <c r="B16" s="44" t="s">
        <v>346</v>
      </c>
      <c r="C16" s="44"/>
      <c r="D16" s="197">
        <f>SUM([2]D!AK23)</f>
        <v>9625000</v>
      </c>
    </row>
    <row r="17" spans="1:4">
      <c r="A17" s="127"/>
      <c r="B17" s="44" t="s">
        <v>347</v>
      </c>
      <c r="C17" s="44"/>
      <c r="D17" s="197">
        <f>SUM([2]D!AK24)</f>
        <v>9621012.5</v>
      </c>
    </row>
    <row r="18" spans="1:4" ht="15.75">
      <c r="A18" s="127"/>
      <c r="B18" s="44" t="s">
        <v>343</v>
      </c>
      <c r="C18" s="44" t="s">
        <v>385</v>
      </c>
      <c r="D18" s="196">
        <f>SUM(D15+D16-D17)</f>
        <v>3987.5</v>
      </c>
    </row>
    <row r="19" spans="1:4">
      <c r="A19" s="127" t="s">
        <v>368</v>
      </c>
      <c r="B19" s="4" t="s">
        <v>523</v>
      </c>
      <c r="C19" s="44" t="s">
        <v>390</v>
      </c>
      <c r="D19" s="197">
        <f>SUM([2]D!AK500)</f>
        <v>0</v>
      </c>
    </row>
    <row r="20" spans="1:4">
      <c r="A20" s="127"/>
      <c r="B20" s="44" t="s">
        <v>346</v>
      </c>
      <c r="C20" s="44"/>
      <c r="D20" s="197">
        <f>SUM([2]D!AK51)</f>
        <v>4270500</v>
      </c>
    </row>
    <row r="21" spans="1:4">
      <c r="A21" s="127"/>
      <c r="B21" s="44" t="s">
        <v>347</v>
      </c>
      <c r="C21" s="44"/>
      <c r="D21" s="197">
        <f>SUM([2]D!AK52)</f>
        <v>4246079</v>
      </c>
    </row>
    <row r="22" spans="1:4" ht="15.75">
      <c r="A22" s="127"/>
      <c r="B22" s="44" t="s">
        <v>343</v>
      </c>
      <c r="C22" s="44" t="s">
        <v>385</v>
      </c>
      <c r="D22" s="196">
        <f>SUM(D19+D20-D21)</f>
        <v>24421</v>
      </c>
    </row>
    <row r="24" spans="1:4">
      <c r="B24" t="s">
        <v>391</v>
      </c>
      <c r="D24">
        <v>137.5</v>
      </c>
    </row>
    <row r="25" spans="1:4">
      <c r="B25" t="s">
        <v>392</v>
      </c>
      <c r="D25">
        <v>100</v>
      </c>
    </row>
    <row r="27" spans="1:4" ht="15.75">
      <c r="A27" s="206" t="s">
        <v>393</v>
      </c>
      <c r="B27" s="189" t="s">
        <v>394</v>
      </c>
      <c r="C27" s="44"/>
      <c r="D27" s="207">
        <f>SUM(D28:D30)</f>
        <v>40103</v>
      </c>
    </row>
    <row r="28" spans="1:4" ht="15.75">
      <c r="A28" s="206"/>
      <c r="B28" s="44" t="s">
        <v>395</v>
      </c>
      <c r="C28" s="44"/>
      <c r="D28" s="207">
        <f>SUM([2]K!M49)</f>
        <v>0</v>
      </c>
    </row>
    <row r="29" spans="1:4" ht="15.75">
      <c r="A29" s="206"/>
      <c r="B29" s="44" t="s">
        <v>350</v>
      </c>
      <c r="C29" s="44"/>
      <c r="D29" s="207">
        <f>SUM([2]K!M50)</f>
        <v>40103</v>
      </c>
    </row>
    <row r="30" spans="1:4" ht="15.75">
      <c r="A30" s="208"/>
    </row>
    <row r="31" spans="1:4" ht="15.75">
      <c r="A31" s="206" t="s">
        <v>362</v>
      </c>
      <c r="B31" s="129" t="s">
        <v>396</v>
      </c>
      <c r="C31" s="44"/>
      <c r="D31" s="207"/>
    </row>
    <row r="32" spans="1:4" ht="15.75">
      <c r="A32" s="206"/>
      <c r="B32" s="44"/>
      <c r="C32" s="44"/>
      <c r="D32" s="44"/>
    </row>
    <row r="35" spans="3:3">
      <c r="C35" s="330" t="s">
        <v>447</v>
      </c>
    </row>
    <row r="36" spans="3:3">
      <c r="C36" t="s">
        <v>513</v>
      </c>
    </row>
  </sheetData>
  <phoneticPr fontId="16" type="noConversion"/>
  <printOptions horizontalCentered="1"/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9" sqref="D9:F15"/>
    </sheetView>
  </sheetViews>
  <sheetFormatPr defaultRowHeight="15"/>
  <cols>
    <col min="1" max="1" width="4.88671875" customWidth="1"/>
    <col min="2" max="2" width="28.88671875" customWidth="1"/>
    <col min="4" max="4" width="10" customWidth="1"/>
    <col min="5" max="5" width="13.77734375" customWidth="1"/>
    <col min="6" max="6" width="11.6640625" customWidth="1"/>
  </cols>
  <sheetData>
    <row r="1" spans="1:6" ht="15.75">
      <c r="A1" s="349" t="s">
        <v>511</v>
      </c>
      <c r="B1" s="349"/>
      <c r="C1" s="12"/>
      <c r="D1" s="2"/>
    </row>
    <row r="2" spans="1:6" ht="15.75">
      <c r="A2" s="349" t="s">
        <v>512</v>
      </c>
      <c r="B2" s="349"/>
      <c r="C2" s="12"/>
      <c r="D2" s="41"/>
    </row>
    <row r="3" spans="1:6">
      <c r="A3" s="209" t="s">
        <v>514</v>
      </c>
      <c r="B3" s="209"/>
      <c r="C3" s="210"/>
      <c r="D3" s="210"/>
      <c r="E3" s="210"/>
      <c r="F3" s="210"/>
    </row>
    <row r="4" spans="1:6">
      <c r="A4" s="209"/>
      <c r="B4" s="209"/>
      <c r="C4" s="210"/>
      <c r="D4" s="210"/>
      <c r="E4" s="210"/>
      <c r="F4" s="210"/>
    </row>
    <row r="5" spans="1:6">
      <c r="A5" s="209"/>
      <c r="B5" s="209" t="s">
        <v>398</v>
      </c>
      <c r="C5" s="210"/>
      <c r="D5" s="210"/>
      <c r="E5" s="210"/>
      <c r="F5" s="210"/>
    </row>
    <row r="6" spans="1:6" ht="15.75" thickBot="1">
      <c r="A6" s="209"/>
      <c r="B6" s="209"/>
      <c r="C6" s="210"/>
      <c r="D6" s="210"/>
      <c r="E6" s="210"/>
      <c r="F6" s="210"/>
    </row>
    <row r="7" spans="1:6">
      <c r="A7" s="211" t="s">
        <v>376</v>
      </c>
      <c r="B7" s="211" t="s">
        <v>328</v>
      </c>
      <c r="C7" s="212" t="s">
        <v>399</v>
      </c>
      <c r="D7" s="213" t="s">
        <v>349</v>
      </c>
      <c r="E7" s="42" t="s">
        <v>377</v>
      </c>
      <c r="F7" s="42" t="s">
        <v>377</v>
      </c>
    </row>
    <row r="8" spans="1:6" ht="15.75" thickBot="1">
      <c r="A8" s="214"/>
      <c r="B8" s="214"/>
      <c r="C8" s="215"/>
      <c r="D8" s="215" t="s">
        <v>400</v>
      </c>
      <c r="E8" s="43" t="s">
        <v>401</v>
      </c>
      <c r="F8" s="43" t="s">
        <v>339</v>
      </c>
    </row>
    <row r="9" spans="1:6">
      <c r="A9" s="216">
        <v>1</v>
      </c>
      <c r="B9" s="4" t="s">
        <v>522</v>
      </c>
      <c r="C9" s="217">
        <v>450001</v>
      </c>
      <c r="D9" s="218"/>
      <c r="E9" s="218">
        <v>0</v>
      </c>
      <c r="F9" s="219">
        <f>SUM([2]D!AK15)</f>
        <v>0</v>
      </c>
    </row>
    <row r="10" spans="1:6">
      <c r="A10" s="220">
        <f>SUM(A9+1)</f>
        <v>2</v>
      </c>
      <c r="B10" s="4" t="s">
        <v>525</v>
      </c>
      <c r="C10" s="217">
        <v>450202</v>
      </c>
      <c r="D10" s="221"/>
      <c r="E10" s="332">
        <f>SUM([2]D!AM25)</f>
        <v>29</v>
      </c>
      <c r="F10" s="222"/>
    </row>
    <row r="11" spans="1:6">
      <c r="A11" s="220">
        <f>SUM(A10+1)</f>
        <v>3</v>
      </c>
      <c r="B11" s="4" t="s">
        <v>523</v>
      </c>
      <c r="C11" s="217">
        <v>450103</v>
      </c>
      <c r="D11" s="333">
        <f>SUM([2]D!AM53)</f>
        <v>244.21</v>
      </c>
      <c r="E11" s="223"/>
      <c r="F11" s="224"/>
    </row>
    <row r="12" spans="1:6">
      <c r="A12" s="220"/>
      <c r="B12" s="220"/>
      <c r="C12" s="223"/>
      <c r="D12" s="223"/>
      <c r="E12" s="223"/>
      <c r="F12" s="224"/>
    </row>
    <row r="13" spans="1:6">
      <c r="A13" s="220"/>
      <c r="B13" s="220" t="s">
        <v>349</v>
      </c>
      <c r="C13" s="223"/>
      <c r="D13" s="219">
        <f>SUM(D9:D11)</f>
        <v>244.21</v>
      </c>
      <c r="E13" s="219">
        <f>SUM(E9:E11)</f>
        <v>29</v>
      </c>
      <c r="F13" s="224">
        <f>SUM(F9:F11)</f>
        <v>0</v>
      </c>
    </row>
    <row r="14" spans="1:6">
      <c r="A14" s="220"/>
      <c r="B14" s="220" t="s">
        <v>335</v>
      </c>
      <c r="C14" s="223"/>
      <c r="D14" s="223">
        <v>100</v>
      </c>
      <c r="E14" s="223">
        <v>137.5</v>
      </c>
      <c r="F14" s="224">
        <v>1</v>
      </c>
    </row>
    <row r="15" spans="1:6">
      <c r="A15" s="220"/>
      <c r="B15" s="220" t="s">
        <v>349</v>
      </c>
      <c r="C15" s="220"/>
      <c r="D15" s="219">
        <f>SUM(D13*D14)</f>
        <v>24421</v>
      </c>
      <c r="E15" s="219">
        <f>SUM(E13*E14)</f>
        <v>3987.5</v>
      </c>
      <c r="F15" s="219">
        <f>SUM(F13*F14)</f>
        <v>0</v>
      </c>
    </row>
    <row r="16" spans="1:6">
      <c r="A16" s="210"/>
      <c r="B16" s="210"/>
      <c r="C16" s="210"/>
      <c r="D16" s="210"/>
      <c r="E16" s="210"/>
      <c r="F16" s="210"/>
    </row>
    <row r="17" spans="1:6" ht="15.75">
      <c r="A17" s="210"/>
      <c r="B17" s="210"/>
      <c r="C17" s="330" t="s">
        <v>447</v>
      </c>
      <c r="D17" s="11"/>
      <c r="E17" s="210"/>
      <c r="F17" s="225">
        <f>SUM(D15:F15)</f>
        <v>28408.5</v>
      </c>
    </row>
    <row r="18" spans="1:6">
      <c r="C18" t="s">
        <v>513</v>
      </c>
    </row>
  </sheetData>
  <phoneticPr fontId="16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C9" sqref="C9:F43"/>
    </sheetView>
  </sheetViews>
  <sheetFormatPr defaultRowHeight="15"/>
  <cols>
    <col min="1" max="1" width="5.5546875" customWidth="1"/>
    <col min="2" max="2" width="15.33203125" customWidth="1"/>
    <col min="3" max="3" width="10.21875" customWidth="1"/>
    <col min="4" max="4" width="10" customWidth="1"/>
    <col min="5" max="5" width="10.33203125" customWidth="1"/>
    <col min="6" max="6" width="13.6640625" customWidth="1"/>
    <col min="9" max="9" width="11" bestFit="1" customWidth="1"/>
  </cols>
  <sheetData>
    <row r="1" spans="1:6" ht="15.75">
      <c r="A1" s="349" t="s">
        <v>511</v>
      </c>
      <c r="B1" s="349"/>
    </row>
    <row r="2" spans="1:6" ht="15.75">
      <c r="A2" s="349" t="s">
        <v>512</v>
      </c>
      <c r="B2" s="349"/>
    </row>
    <row r="3" spans="1:6">
      <c r="A3" s="209"/>
      <c r="B3" s="209"/>
      <c r="C3" s="210"/>
      <c r="D3" s="210"/>
      <c r="E3" s="210"/>
    </row>
    <row r="4" spans="1:6">
      <c r="A4" s="209"/>
      <c r="B4" s="209"/>
      <c r="C4" s="210"/>
      <c r="D4" s="210"/>
      <c r="E4" s="210"/>
    </row>
    <row r="5" spans="1:6">
      <c r="A5" s="209"/>
      <c r="B5" s="209" t="s">
        <v>402</v>
      </c>
      <c r="C5" s="210"/>
      <c r="D5" s="210"/>
      <c r="E5" s="210"/>
    </row>
    <row r="6" spans="1:6" ht="15.75" thickBot="1">
      <c r="A6" s="209"/>
      <c r="B6" s="209"/>
      <c r="C6" s="210"/>
      <c r="D6" s="210"/>
      <c r="E6" s="210" t="s">
        <v>331</v>
      </c>
    </row>
    <row r="7" spans="1:6">
      <c r="A7" s="226" t="s">
        <v>376</v>
      </c>
      <c r="B7" s="226" t="s">
        <v>328</v>
      </c>
      <c r="C7" s="227" t="s">
        <v>403</v>
      </c>
      <c r="D7" s="227" t="s">
        <v>404</v>
      </c>
      <c r="E7" s="227" t="s">
        <v>405</v>
      </c>
      <c r="F7" s="227" t="s">
        <v>403</v>
      </c>
    </row>
    <row r="8" spans="1:6" ht="15.75" thickBot="1">
      <c r="A8" s="228"/>
      <c r="B8" s="228"/>
      <c r="C8" s="229" t="s">
        <v>406</v>
      </c>
      <c r="D8" s="229" t="s">
        <v>331</v>
      </c>
      <c r="E8" s="229" t="s">
        <v>331</v>
      </c>
      <c r="F8" s="229" t="s">
        <v>385</v>
      </c>
    </row>
    <row r="9" spans="1:6">
      <c r="A9" s="230">
        <v>1</v>
      </c>
      <c r="B9" s="231" t="s">
        <v>407</v>
      </c>
      <c r="C9" s="334">
        <v>0</v>
      </c>
      <c r="D9" s="334">
        <v>0</v>
      </c>
      <c r="E9" s="334">
        <v>0</v>
      </c>
      <c r="F9" s="334">
        <f t="shared" ref="F9:F14" si="0">SUM(C9+D9-E9)</f>
        <v>0</v>
      </c>
    </row>
    <row r="10" spans="1:6">
      <c r="A10" s="133">
        <v>2</v>
      </c>
      <c r="B10" s="232" t="s">
        <v>408</v>
      </c>
      <c r="C10" s="334">
        <f>SUM([2]K!C25)</f>
        <v>0</v>
      </c>
      <c r="D10" s="334">
        <v>0</v>
      </c>
      <c r="E10" s="334">
        <v>0</v>
      </c>
      <c r="F10" s="334">
        <f t="shared" si="0"/>
        <v>0</v>
      </c>
    </row>
    <row r="11" spans="1:6">
      <c r="A11" s="133">
        <v>3</v>
      </c>
      <c r="B11" s="232" t="s">
        <v>409</v>
      </c>
      <c r="C11" s="334">
        <f>SUM([2]K!C26)</f>
        <v>0</v>
      </c>
      <c r="D11" s="334">
        <v>0</v>
      </c>
      <c r="E11" s="334">
        <v>0</v>
      </c>
      <c r="F11" s="334">
        <f t="shared" si="0"/>
        <v>0</v>
      </c>
    </row>
    <row r="12" spans="1:6">
      <c r="A12" s="133">
        <v>4</v>
      </c>
      <c r="B12" s="232" t="s">
        <v>410</v>
      </c>
      <c r="C12" s="334">
        <v>0</v>
      </c>
      <c r="D12" s="334">
        <v>0</v>
      </c>
      <c r="E12" s="334">
        <v>0</v>
      </c>
      <c r="F12" s="334">
        <f t="shared" si="0"/>
        <v>0</v>
      </c>
    </row>
    <row r="13" spans="1:6">
      <c r="A13" s="133">
        <v>5</v>
      </c>
      <c r="B13" s="232" t="s">
        <v>411</v>
      </c>
      <c r="C13" s="334">
        <v>0</v>
      </c>
      <c r="D13" s="334">
        <f>SUM([2]K!M29)</f>
        <v>0</v>
      </c>
      <c r="E13" s="334">
        <v>0</v>
      </c>
      <c r="F13" s="334">
        <f t="shared" si="0"/>
        <v>0</v>
      </c>
    </row>
    <row r="14" spans="1:6">
      <c r="A14" s="133">
        <v>6</v>
      </c>
      <c r="B14" s="232" t="s">
        <v>412</v>
      </c>
      <c r="C14" s="334">
        <v>0</v>
      </c>
      <c r="D14" s="334">
        <v>0</v>
      </c>
      <c r="E14" s="334">
        <v>0</v>
      </c>
      <c r="F14" s="334">
        <f t="shared" si="0"/>
        <v>0</v>
      </c>
    </row>
    <row r="15" spans="1:6">
      <c r="A15" s="133" t="s">
        <v>331</v>
      </c>
      <c r="B15" s="232" t="s">
        <v>349</v>
      </c>
      <c r="C15" s="334">
        <f>SUM(C9:C14)</f>
        <v>0</v>
      </c>
      <c r="D15" s="334">
        <f>SUM(D9:D14)</f>
        <v>0</v>
      </c>
      <c r="E15" s="334">
        <f>SUM(E9:E14)</f>
        <v>0</v>
      </c>
      <c r="F15" s="334">
        <f>SUM(F9:F14)</f>
        <v>0</v>
      </c>
    </row>
    <row r="16" spans="1:6">
      <c r="A16" s="233"/>
      <c r="B16" s="234"/>
      <c r="C16" s="235"/>
      <c r="D16" s="236"/>
      <c r="E16" s="237"/>
    </row>
    <row r="17" spans="1:6">
      <c r="A17" s="233"/>
      <c r="B17" s="234"/>
      <c r="C17" s="235"/>
      <c r="D17" s="236"/>
      <c r="E17" s="237"/>
    </row>
    <row r="18" spans="1:6">
      <c r="A18" s="233"/>
      <c r="B18" s="234"/>
      <c r="C18" s="235"/>
      <c r="D18" s="236"/>
      <c r="E18" s="237"/>
    </row>
    <row r="19" spans="1:6">
      <c r="A19" s="209"/>
      <c r="B19" s="209" t="s">
        <v>413</v>
      </c>
      <c r="C19" s="210"/>
      <c r="D19" s="210"/>
      <c r="E19" s="210"/>
    </row>
    <row r="20" spans="1:6" ht="15.75" thickBot="1">
      <c r="A20" s="209"/>
      <c r="B20" s="209"/>
      <c r="C20" s="210"/>
      <c r="D20" s="210"/>
      <c r="E20" s="210" t="s">
        <v>331</v>
      </c>
    </row>
    <row r="21" spans="1:6">
      <c r="A21" s="226" t="s">
        <v>376</v>
      </c>
      <c r="B21" s="226" t="s">
        <v>328</v>
      </c>
      <c r="C21" s="227" t="s">
        <v>403</v>
      </c>
      <c r="D21" s="227" t="s">
        <v>404</v>
      </c>
      <c r="E21" s="227" t="s">
        <v>405</v>
      </c>
      <c r="F21" s="227" t="s">
        <v>403</v>
      </c>
    </row>
    <row r="22" spans="1:6" ht="15.75" thickBot="1">
      <c r="A22" s="228"/>
      <c r="B22" s="228"/>
      <c r="C22" s="229" t="s">
        <v>406</v>
      </c>
      <c r="D22" s="229" t="s">
        <v>331</v>
      </c>
      <c r="E22" s="229" t="s">
        <v>331</v>
      </c>
      <c r="F22" s="229" t="s">
        <v>385</v>
      </c>
    </row>
    <row r="23" spans="1:6">
      <c r="A23" s="230">
        <v>1</v>
      </c>
      <c r="B23" s="231" t="s">
        <v>407</v>
      </c>
      <c r="C23" s="334">
        <v>0</v>
      </c>
      <c r="D23" s="334">
        <v>0</v>
      </c>
      <c r="E23" s="334">
        <v>0</v>
      </c>
      <c r="F23" s="334">
        <f t="shared" ref="F23:F28" si="1">SUM(C23+D23-E23)</f>
        <v>0</v>
      </c>
    </row>
    <row r="24" spans="1:6">
      <c r="A24" s="133">
        <v>2</v>
      </c>
      <c r="B24" s="232" t="s">
        <v>408</v>
      </c>
      <c r="C24" s="334">
        <v>0</v>
      </c>
      <c r="D24" s="334">
        <v>0</v>
      </c>
      <c r="E24" s="334">
        <v>0</v>
      </c>
      <c r="F24" s="334">
        <f t="shared" si="1"/>
        <v>0</v>
      </c>
    </row>
    <row r="25" spans="1:6">
      <c r="A25" s="133">
        <v>3</v>
      </c>
      <c r="B25" s="232" t="s">
        <v>409</v>
      </c>
      <c r="C25" s="334">
        <v>0</v>
      </c>
      <c r="D25" s="334">
        <f>SUM([2]K!P92)</f>
        <v>0</v>
      </c>
      <c r="E25" s="334">
        <v>0</v>
      </c>
      <c r="F25" s="334">
        <f t="shared" si="1"/>
        <v>0</v>
      </c>
    </row>
    <row r="26" spans="1:6">
      <c r="A26" s="133">
        <v>4</v>
      </c>
      <c r="B26" s="232" t="s">
        <v>410</v>
      </c>
      <c r="C26" s="334">
        <v>0</v>
      </c>
      <c r="D26" s="334">
        <v>0</v>
      </c>
      <c r="E26" s="334">
        <v>0</v>
      </c>
      <c r="F26" s="334">
        <f t="shared" si="1"/>
        <v>0</v>
      </c>
    </row>
    <row r="27" spans="1:6">
      <c r="A27" s="133">
        <v>5</v>
      </c>
      <c r="B27" s="232" t="s">
        <v>411</v>
      </c>
      <c r="C27" s="334">
        <v>0</v>
      </c>
      <c r="D27" s="334">
        <v>0</v>
      </c>
      <c r="E27" s="334">
        <v>0</v>
      </c>
      <c r="F27" s="334">
        <f t="shared" si="1"/>
        <v>0</v>
      </c>
    </row>
    <row r="28" spans="1:6">
      <c r="A28" s="133">
        <v>6</v>
      </c>
      <c r="B28" s="232" t="s">
        <v>412</v>
      </c>
      <c r="C28" s="334">
        <v>0</v>
      </c>
      <c r="D28" s="334">
        <v>0</v>
      </c>
      <c r="E28" s="334">
        <v>0</v>
      </c>
      <c r="F28" s="334">
        <f t="shared" si="1"/>
        <v>0</v>
      </c>
    </row>
    <row r="29" spans="1:6">
      <c r="A29" s="133" t="s">
        <v>331</v>
      </c>
      <c r="B29" s="232" t="s">
        <v>349</v>
      </c>
      <c r="C29" s="334">
        <f>SUM(C23:C28)</f>
        <v>0</v>
      </c>
      <c r="D29" s="334">
        <f>SUM(D23:D28)</f>
        <v>0</v>
      </c>
      <c r="E29" s="334">
        <f>SUM(E23:E28)</f>
        <v>0</v>
      </c>
      <c r="F29" s="334">
        <f>SUM(F23:F28)</f>
        <v>0</v>
      </c>
    </row>
    <row r="33" spans="1:9">
      <c r="A33" s="209"/>
      <c r="B33" s="209" t="s">
        <v>414</v>
      </c>
      <c r="C33" s="210"/>
      <c r="D33" s="210"/>
      <c r="E33" s="210"/>
    </row>
    <row r="34" spans="1:9" ht="15.75" thickBot="1">
      <c r="A34" s="209"/>
      <c r="B34" s="209"/>
      <c r="C34" s="210"/>
      <c r="D34" s="210"/>
      <c r="E34" s="210" t="s">
        <v>331</v>
      </c>
    </row>
    <row r="35" spans="1:9">
      <c r="A35" s="226" t="s">
        <v>376</v>
      </c>
      <c r="B35" s="226" t="s">
        <v>328</v>
      </c>
      <c r="C35" s="227" t="s">
        <v>403</v>
      </c>
      <c r="D35" s="227" t="s">
        <v>404</v>
      </c>
      <c r="E35" s="227" t="s">
        <v>405</v>
      </c>
      <c r="F35" s="227" t="s">
        <v>403</v>
      </c>
    </row>
    <row r="36" spans="1:9" ht="15.75" thickBot="1">
      <c r="A36" s="228"/>
      <c r="B36" s="228"/>
      <c r="C36" s="229" t="s">
        <v>406</v>
      </c>
      <c r="D36" s="229" t="s">
        <v>331</v>
      </c>
      <c r="E36" s="229" t="s">
        <v>331</v>
      </c>
      <c r="F36" s="229" t="s">
        <v>385</v>
      </c>
    </row>
    <row r="37" spans="1:9">
      <c r="A37" s="230">
        <v>1</v>
      </c>
      <c r="B37" s="231" t="s">
        <v>407</v>
      </c>
      <c r="C37" s="335">
        <f>SUM(C9-C23)</f>
        <v>0</v>
      </c>
      <c r="D37" s="336">
        <f>SUM(D9)</f>
        <v>0</v>
      </c>
      <c r="E37" s="334">
        <f>SUM(D23)</f>
        <v>0</v>
      </c>
      <c r="F37" s="335">
        <f>SUM(F9-F23)</f>
        <v>0</v>
      </c>
    </row>
    <row r="38" spans="1:9">
      <c r="A38" s="133">
        <v>2</v>
      </c>
      <c r="B38" s="232" t="s">
        <v>408</v>
      </c>
      <c r="C38" s="335">
        <f t="shared" ref="C38:C43" si="2">SUM(C10-C24)</f>
        <v>0</v>
      </c>
      <c r="D38" s="336">
        <f t="shared" ref="D38:D43" si="3">SUM(D10)</f>
        <v>0</v>
      </c>
      <c r="E38" s="334">
        <f t="shared" ref="E38:E43" si="4">SUM(D24)</f>
        <v>0</v>
      </c>
      <c r="F38" s="335">
        <f t="shared" ref="F38:F43" si="5">SUM(F10-F24)</f>
        <v>0</v>
      </c>
    </row>
    <row r="39" spans="1:9">
      <c r="A39" s="133">
        <v>3</v>
      </c>
      <c r="B39" s="232" t="s">
        <v>409</v>
      </c>
      <c r="C39" s="335">
        <f t="shared" si="2"/>
        <v>0</v>
      </c>
      <c r="D39" s="336">
        <f t="shared" si="3"/>
        <v>0</v>
      </c>
      <c r="E39" s="334">
        <f t="shared" si="4"/>
        <v>0</v>
      </c>
      <c r="F39" s="335">
        <f t="shared" si="5"/>
        <v>0</v>
      </c>
    </row>
    <row r="40" spans="1:9">
      <c r="A40" s="133">
        <v>4</v>
      </c>
      <c r="B40" s="232" t="s">
        <v>410</v>
      </c>
      <c r="C40" s="335">
        <f t="shared" si="2"/>
        <v>0</v>
      </c>
      <c r="D40" s="336">
        <f t="shared" si="3"/>
        <v>0</v>
      </c>
      <c r="E40" s="334">
        <f t="shared" si="4"/>
        <v>0</v>
      </c>
      <c r="F40" s="335">
        <f t="shared" si="5"/>
        <v>0</v>
      </c>
    </row>
    <row r="41" spans="1:9">
      <c r="A41" s="133">
        <v>5</v>
      </c>
      <c r="B41" s="232" t="s">
        <v>411</v>
      </c>
      <c r="C41" s="335">
        <f t="shared" si="2"/>
        <v>0</v>
      </c>
      <c r="D41" s="336">
        <f t="shared" si="3"/>
        <v>0</v>
      </c>
      <c r="E41" s="334">
        <f t="shared" si="4"/>
        <v>0</v>
      </c>
      <c r="F41" s="335">
        <f t="shared" si="5"/>
        <v>0</v>
      </c>
    </row>
    <row r="42" spans="1:9">
      <c r="A42" s="133">
        <v>6</v>
      </c>
      <c r="B42" s="232" t="s">
        <v>412</v>
      </c>
      <c r="C42" s="335">
        <f t="shared" si="2"/>
        <v>0</v>
      </c>
      <c r="D42" s="336">
        <f t="shared" si="3"/>
        <v>0</v>
      </c>
      <c r="E42" s="334">
        <f t="shared" si="4"/>
        <v>0</v>
      </c>
      <c r="F42" s="335">
        <f t="shared" si="5"/>
        <v>0</v>
      </c>
      <c r="I42" s="165"/>
    </row>
    <row r="43" spans="1:9">
      <c r="A43" s="133" t="s">
        <v>331</v>
      </c>
      <c r="B43" s="232" t="s">
        <v>349</v>
      </c>
      <c r="C43" s="335">
        <f t="shared" si="2"/>
        <v>0</v>
      </c>
      <c r="D43" s="336">
        <f t="shared" si="3"/>
        <v>0</v>
      </c>
      <c r="E43" s="334">
        <f t="shared" si="4"/>
        <v>0</v>
      </c>
      <c r="F43" s="335">
        <f t="shared" si="5"/>
        <v>0</v>
      </c>
    </row>
    <row r="46" spans="1:9">
      <c r="D46" s="330" t="s">
        <v>447</v>
      </c>
    </row>
    <row r="47" spans="1:9">
      <c r="D47" t="s">
        <v>513</v>
      </c>
    </row>
  </sheetData>
  <phoneticPr fontId="16" type="noConversion"/>
  <printOptions horizontalCentered="1"/>
  <pageMargins left="0.75" right="0.75" top="1" bottom="1" header="0.5" footer="0.5"/>
  <pageSetup scale="8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7" workbookViewId="0">
      <selection activeCell="E8" sqref="E8:F24"/>
    </sheetView>
  </sheetViews>
  <sheetFormatPr defaultRowHeight="15"/>
  <cols>
    <col min="1" max="1" width="4.77734375" customWidth="1"/>
    <col min="2" max="2" width="50.6640625" customWidth="1"/>
    <col min="5" max="5" width="14.44140625" customWidth="1"/>
    <col min="6" max="6" width="13.109375" customWidth="1"/>
  </cols>
  <sheetData>
    <row r="1" spans="1:6" ht="15.75">
      <c r="A1" s="349" t="s">
        <v>511</v>
      </c>
      <c r="B1" s="349"/>
    </row>
    <row r="2" spans="1:6" ht="15.75">
      <c r="A2" s="349" t="s">
        <v>512</v>
      </c>
      <c r="B2" s="349"/>
    </row>
    <row r="3" spans="1:6">
      <c r="A3" s="238"/>
      <c r="B3" s="46"/>
      <c r="C3" s="238"/>
      <c r="D3" s="238"/>
      <c r="E3" s="46" t="s">
        <v>415</v>
      </c>
      <c r="F3" s="238"/>
    </row>
    <row r="4" spans="1:6">
      <c r="A4" s="238"/>
      <c r="B4" s="46"/>
      <c r="C4" s="238"/>
      <c r="D4" s="238"/>
      <c r="E4" s="238"/>
      <c r="F4" s="238"/>
    </row>
    <row r="5" spans="1:6">
      <c r="A5" s="239"/>
      <c r="B5" s="239"/>
      <c r="C5" s="239"/>
      <c r="D5" s="239"/>
      <c r="E5" s="240"/>
      <c r="F5" s="241" t="s">
        <v>416</v>
      </c>
    </row>
    <row r="6" spans="1:6" ht="20.100000000000001" customHeight="1">
      <c r="A6" s="351" t="s">
        <v>417</v>
      </c>
      <c r="B6" s="352"/>
      <c r="C6" s="352"/>
      <c r="D6" s="352"/>
      <c r="E6" s="352"/>
      <c r="F6" s="353"/>
    </row>
    <row r="7" spans="1:6" ht="20.100000000000001" customHeight="1" thickBot="1">
      <c r="A7" s="242"/>
      <c r="B7" s="243" t="s">
        <v>418</v>
      </c>
      <c r="C7" s="244" t="s">
        <v>419</v>
      </c>
      <c r="D7" s="244" t="s">
        <v>420</v>
      </c>
      <c r="E7" s="245" t="s">
        <v>421</v>
      </c>
      <c r="F7" s="245" t="s">
        <v>422</v>
      </c>
    </row>
    <row r="8" spans="1:6" ht="20.100000000000001" customHeight="1">
      <c r="A8" s="246">
        <v>1</v>
      </c>
      <c r="B8" s="247" t="s">
        <v>423</v>
      </c>
      <c r="C8" s="248">
        <v>70</v>
      </c>
      <c r="D8" s="248">
        <v>11100</v>
      </c>
      <c r="E8" s="249"/>
      <c r="F8" s="250"/>
    </row>
    <row r="9" spans="1:6" ht="20.100000000000001" customHeight="1">
      <c r="A9" s="251" t="s">
        <v>424</v>
      </c>
      <c r="B9" s="252" t="s">
        <v>425</v>
      </c>
      <c r="C9" s="253" t="s">
        <v>426</v>
      </c>
      <c r="D9" s="253">
        <v>11101</v>
      </c>
      <c r="E9" s="254">
        <f>SUM([2]K!O95)</f>
        <v>0</v>
      </c>
      <c r="F9" s="255">
        <v>0</v>
      </c>
    </row>
    <row r="10" spans="1:6" ht="20.100000000000001" customHeight="1">
      <c r="A10" s="256" t="s">
        <v>427</v>
      </c>
      <c r="B10" s="252" t="s">
        <v>428</v>
      </c>
      <c r="C10" s="253">
        <v>704</v>
      </c>
      <c r="D10" s="253">
        <v>11102</v>
      </c>
      <c r="E10" s="257"/>
      <c r="F10" s="258"/>
    </row>
    <row r="11" spans="1:6" ht="20.100000000000001" customHeight="1">
      <c r="A11" s="256" t="s">
        <v>429</v>
      </c>
      <c r="B11" s="252" t="s">
        <v>430</v>
      </c>
      <c r="C11" s="259">
        <v>705</v>
      </c>
      <c r="D11" s="253">
        <v>11103</v>
      </c>
      <c r="E11" s="257"/>
      <c r="F11" s="258"/>
    </row>
    <row r="12" spans="1:6" ht="20.100000000000001" customHeight="1">
      <c r="A12" s="260">
        <v>2</v>
      </c>
      <c r="B12" s="261" t="s">
        <v>431</v>
      </c>
      <c r="C12" s="262">
        <v>708</v>
      </c>
      <c r="D12" s="263">
        <v>11104</v>
      </c>
      <c r="E12" s="257"/>
      <c r="F12" s="258"/>
    </row>
    <row r="13" spans="1:6" ht="20.100000000000001" customHeight="1">
      <c r="A13" s="264" t="s">
        <v>424</v>
      </c>
      <c r="B13" s="252" t="s">
        <v>432</v>
      </c>
      <c r="C13" s="253">
        <v>7081</v>
      </c>
      <c r="D13" s="265">
        <v>111041</v>
      </c>
      <c r="E13" s="257"/>
      <c r="F13" s="258"/>
    </row>
    <row r="14" spans="1:6" ht="20.100000000000001" customHeight="1">
      <c r="A14" s="264" t="s">
        <v>433</v>
      </c>
      <c r="B14" s="252" t="s">
        <v>434</v>
      </c>
      <c r="C14" s="253">
        <v>7082</v>
      </c>
      <c r="D14" s="265">
        <v>111042</v>
      </c>
      <c r="E14" s="257"/>
      <c r="F14" s="258"/>
    </row>
    <row r="15" spans="1:6" ht="20.100000000000001" customHeight="1">
      <c r="A15" s="264" t="s">
        <v>435</v>
      </c>
      <c r="B15" s="252" t="s">
        <v>436</v>
      </c>
      <c r="C15" s="253">
        <v>7083</v>
      </c>
      <c r="D15" s="265">
        <v>111043</v>
      </c>
      <c r="E15" s="257"/>
      <c r="F15" s="258"/>
    </row>
    <row r="16" spans="1:6" ht="20.100000000000001" customHeight="1">
      <c r="A16" s="266">
        <v>3</v>
      </c>
      <c r="B16" s="267" t="s">
        <v>437</v>
      </c>
      <c r="C16" s="262">
        <v>71</v>
      </c>
      <c r="D16" s="263">
        <v>11201</v>
      </c>
      <c r="E16" s="257"/>
      <c r="F16" s="258"/>
    </row>
    <row r="17" spans="1:6" ht="20.100000000000001" customHeight="1">
      <c r="A17" s="268"/>
      <c r="B17" s="269" t="s">
        <v>438</v>
      </c>
      <c r="C17" s="270"/>
      <c r="D17" s="253">
        <v>112011</v>
      </c>
      <c r="E17" s="257"/>
      <c r="F17" s="258"/>
    </row>
    <row r="18" spans="1:6" ht="20.100000000000001" customHeight="1">
      <c r="A18" s="268"/>
      <c r="B18" s="269" t="s">
        <v>439</v>
      </c>
      <c r="C18" s="270"/>
      <c r="D18" s="253">
        <v>112012</v>
      </c>
      <c r="E18" s="257"/>
      <c r="F18" s="258"/>
    </row>
    <row r="19" spans="1:6" ht="20.100000000000001" customHeight="1">
      <c r="A19" s="271">
        <v>4</v>
      </c>
      <c r="B19" s="261" t="s">
        <v>440</v>
      </c>
      <c r="C19" s="272">
        <v>72</v>
      </c>
      <c r="D19" s="273">
        <v>11300</v>
      </c>
      <c r="E19" s="257"/>
      <c r="F19" s="258"/>
    </row>
    <row r="20" spans="1:6" ht="20.100000000000001" customHeight="1">
      <c r="A20" s="256"/>
      <c r="B20" s="259" t="s">
        <v>441</v>
      </c>
      <c r="C20" s="274"/>
      <c r="D20" s="275">
        <v>11301</v>
      </c>
      <c r="E20" s="257"/>
      <c r="F20" s="258"/>
    </row>
    <row r="21" spans="1:6" ht="20.100000000000001" customHeight="1">
      <c r="A21" s="276">
        <v>5</v>
      </c>
      <c r="B21" s="262" t="s">
        <v>442</v>
      </c>
      <c r="C21" s="277">
        <v>73</v>
      </c>
      <c r="D21" s="277">
        <v>11400</v>
      </c>
      <c r="E21" s="257"/>
      <c r="F21" s="258"/>
    </row>
    <row r="22" spans="1:6" ht="20.100000000000001" customHeight="1">
      <c r="A22" s="278">
        <v>6</v>
      </c>
      <c r="B22" s="262" t="s">
        <v>443</v>
      </c>
      <c r="C22" s="277">
        <v>75</v>
      </c>
      <c r="D22" s="279">
        <v>11500</v>
      </c>
      <c r="E22" s="254">
        <f>SUM([2]K!O98)</f>
        <v>0</v>
      </c>
      <c r="F22" s="255">
        <v>0</v>
      </c>
    </row>
    <row r="23" spans="1:6" ht="20.100000000000001" customHeight="1">
      <c r="A23" s="276">
        <v>7</v>
      </c>
      <c r="B23" s="261" t="s">
        <v>444</v>
      </c>
      <c r="C23" s="262">
        <v>77</v>
      </c>
      <c r="D23" s="262">
        <v>11600</v>
      </c>
      <c r="E23" s="257"/>
      <c r="F23" s="258"/>
    </row>
    <row r="24" spans="1:6" ht="20.100000000000001" customHeight="1" thickBot="1">
      <c r="A24" s="280" t="s">
        <v>445</v>
      </c>
      <c r="B24" s="281" t="s">
        <v>446</v>
      </c>
      <c r="C24" s="281"/>
      <c r="D24" s="281">
        <v>11800</v>
      </c>
      <c r="E24" s="282">
        <f>SUM(E9+E12+E16+E19+E21+E22+E23)</f>
        <v>0</v>
      </c>
      <c r="F24" s="282">
        <f>SUM(F9+F12+F16+F19+F21+F22+F23)</f>
        <v>0</v>
      </c>
    </row>
    <row r="25" spans="1:6">
      <c r="A25" s="283"/>
      <c r="B25" s="284"/>
      <c r="C25" s="284"/>
      <c r="D25" s="284"/>
      <c r="E25" s="285"/>
      <c r="F25" s="285"/>
    </row>
    <row r="26" spans="1:6">
      <c r="A26" s="283"/>
      <c r="B26" s="284"/>
      <c r="C26" s="284"/>
      <c r="D26" s="284"/>
      <c r="E26" s="285"/>
      <c r="F26" s="285"/>
    </row>
    <row r="27" spans="1:6">
      <c r="A27" s="283"/>
      <c r="B27" s="284"/>
      <c r="C27" s="284"/>
      <c r="D27" s="284"/>
      <c r="E27" s="285"/>
      <c r="F27" s="285"/>
    </row>
    <row r="28" spans="1:6">
      <c r="A28" s="283"/>
      <c r="B28" s="284"/>
      <c r="C28" s="284"/>
      <c r="D28" s="284"/>
      <c r="E28" s="330" t="s">
        <v>447</v>
      </c>
      <c r="F28" s="285"/>
    </row>
    <row r="29" spans="1:6">
      <c r="E29" t="s">
        <v>513</v>
      </c>
    </row>
  </sheetData>
  <mergeCells count="1">
    <mergeCell ref="A6:F6"/>
  </mergeCells>
  <phoneticPr fontId="16" type="noConversion"/>
  <printOptions horizontalCentered="1"/>
  <pageMargins left="0.75" right="0.75" top="1" bottom="1" header="0.5" footer="0.5"/>
  <pageSetup scale="74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C3" sqref="C3"/>
    </sheetView>
  </sheetViews>
  <sheetFormatPr defaultRowHeight="15"/>
  <cols>
    <col min="1" max="1" width="5.109375" customWidth="1"/>
    <col min="2" max="2" width="40.77734375" customWidth="1"/>
    <col min="4" max="4" width="10.44140625" customWidth="1"/>
    <col min="5" max="5" width="10.77734375" customWidth="1"/>
    <col min="6" max="6" width="11.33203125" customWidth="1"/>
  </cols>
  <sheetData>
    <row r="1" spans="1:6" ht="15.75">
      <c r="A1" s="349" t="s">
        <v>511</v>
      </c>
      <c r="B1" s="349"/>
      <c r="E1" s="10"/>
    </row>
    <row r="2" spans="1:6" ht="15.75">
      <c r="A2" s="349" t="s">
        <v>512</v>
      </c>
      <c r="B2" s="349"/>
      <c r="E2" s="10"/>
    </row>
    <row r="3" spans="1:6">
      <c r="A3" s="238"/>
      <c r="B3" s="46"/>
      <c r="C3" s="238"/>
      <c r="D3" s="238"/>
      <c r="E3" s="286" t="s">
        <v>448</v>
      </c>
      <c r="F3" s="238"/>
    </row>
    <row r="4" spans="1:6">
      <c r="A4" s="239"/>
      <c r="B4" s="239"/>
      <c r="C4" s="239"/>
      <c r="D4" s="239"/>
      <c r="E4" s="241"/>
      <c r="F4" s="241" t="s">
        <v>416</v>
      </c>
    </row>
    <row r="5" spans="1:6" ht="20.100000000000001" customHeight="1">
      <c r="A5" s="354" t="s">
        <v>417</v>
      </c>
      <c r="B5" s="355"/>
      <c r="C5" s="355"/>
      <c r="D5" s="355"/>
      <c r="E5" s="355"/>
      <c r="F5" s="356"/>
    </row>
    <row r="6" spans="1:6" ht="20.100000000000001" customHeight="1" thickBot="1">
      <c r="A6" s="287"/>
      <c r="B6" s="288" t="s">
        <v>449</v>
      </c>
      <c r="C6" s="289" t="s">
        <v>419</v>
      </c>
      <c r="D6" s="289" t="s">
        <v>420</v>
      </c>
      <c r="E6" s="290" t="s">
        <v>421</v>
      </c>
      <c r="F6" s="291" t="s">
        <v>422</v>
      </c>
    </row>
    <row r="7" spans="1:6" ht="20.100000000000001" customHeight="1">
      <c r="A7" s="292">
        <v>1</v>
      </c>
      <c r="B7" s="293" t="s">
        <v>450</v>
      </c>
      <c r="C7" s="294">
        <v>60</v>
      </c>
      <c r="D7" s="294">
        <v>12100</v>
      </c>
      <c r="E7" s="338">
        <f>SUM(E8:E12)</f>
        <v>120276</v>
      </c>
      <c r="F7" s="338">
        <v>0</v>
      </c>
    </row>
    <row r="8" spans="1:6" ht="20.100000000000001" customHeight="1">
      <c r="A8" s="295" t="s">
        <v>451</v>
      </c>
      <c r="B8" s="296" t="s">
        <v>452</v>
      </c>
      <c r="C8" s="297" t="s">
        <v>453</v>
      </c>
      <c r="D8" s="297">
        <v>12101</v>
      </c>
      <c r="E8" s="339">
        <f>SUM([2]K!P62)</f>
        <v>120276</v>
      </c>
      <c r="F8" s="342">
        <v>0</v>
      </c>
    </row>
    <row r="9" spans="1:6" ht="20.100000000000001" customHeight="1">
      <c r="A9" s="295" t="s">
        <v>427</v>
      </c>
      <c r="B9" s="296" t="s">
        <v>454</v>
      </c>
      <c r="C9" s="297"/>
      <c r="D9" s="300">
        <v>12102</v>
      </c>
      <c r="E9" s="340"/>
      <c r="F9" s="342"/>
    </row>
    <row r="10" spans="1:6" ht="20.100000000000001" customHeight="1">
      <c r="A10" s="295" t="s">
        <v>429</v>
      </c>
      <c r="B10" s="296" t="s">
        <v>455</v>
      </c>
      <c r="C10" s="297" t="s">
        <v>456</v>
      </c>
      <c r="D10" s="297">
        <v>12103</v>
      </c>
      <c r="E10" s="339">
        <f>SUM([2]K!P66)</f>
        <v>0</v>
      </c>
      <c r="F10" s="342">
        <v>0</v>
      </c>
    </row>
    <row r="11" spans="1:6" ht="20.100000000000001" customHeight="1">
      <c r="A11" s="295" t="s">
        <v>457</v>
      </c>
      <c r="B11" s="301" t="s">
        <v>458</v>
      </c>
      <c r="C11" s="297"/>
      <c r="D11" s="300">
        <v>12104</v>
      </c>
      <c r="E11" s="339">
        <f>SUM([2]K!P64)</f>
        <v>0</v>
      </c>
      <c r="F11" s="342">
        <v>0</v>
      </c>
    </row>
    <row r="12" spans="1:6" ht="20.100000000000001" customHeight="1">
      <c r="A12" s="295" t="s">
        <v>459</v>
      </c>
      <c r="B12" s="296" t="s">
        <v>460</v>
      </c>
      <c r="C12" s="297" t="s">
        <v>461</v>
      </c>
      <c r="D12" s="300">
        <v>12105</v>
      </c>
      <c r="E12" s="340"/>
      <c r="F12" s="299"/>
    </row>
    <row r="13" spans="1:6" ht="20.100000000000001" customHeight="1">
      <c r="A13" s="302">
        <v>2</v>
      </c>
      <c r="B13" s="303" t="s">
        <v>462</v>
      </c>
      <c r="C13" s="304">
        <v>64</v>
      </c>
      <c r="D13" s="304">
        <v>12200</v>
      </c>
      <c r="E13" s="337">
        <f>SUM(E14:E15)</f>
        <v>988200</v>
      </c>
      <c r="F13" s="337">
        <f>SUM(F14:F15)</f>
        <v>161200</v>
      </c>
    </row>
    <row r="14" spans="1:6" ht="20.100000000000001" customHeight="1">
      <c r="A14" s="305" t="s">
        <v>463</v>
      </c>
      <c r="B14" s="303" t="s">
        <v>464</v>
      </c>
      <c r="C14" s="300">
        <v>641</v>
      </c>
      <c r="D14" s="300">
        <v>12201</v>
      </c>
      <c r="E14" s="339">
        <f>SUM([2]K!P84)</f>
        <v>988200</v>
      </c>
      <c r="F14" s="342">
        <f>SUM([2]O!E13)</f>
        <v>161200</v>
      </c>
    </row>
    <row r="15" spans="1:6" ht="20.100000000000001" customHeight="1">
      <c r="A15" s="305" t="s">
        <v>465</v>
      </c>
      <c r="B15" s="306" t="s">
        <v>466</v>
      </c>
      <c r="C15" s="300">
        <v>644</v>
      </c>
      <c r="D15" s="300">
        <v>12202</v>
      </c>
      <c r="E15" s="339">
        <f>SUM([2]K!P85)</f>
        <v>0</v>
      </c>
      <c r="F15" s="342">
        <v>0</v>
      </c>
    </row>
    <row r="16" spans="1:6" ht="20.100000000000001" customHeight="1">
      <c r="A16" s="302">
        <v>3</v>
      </c>
      <c r="B16" s="303" t="s">
        <v>467</v>
      </c>
      <c r="C16" s="304">
        <v>68</v>
      </c>
      <c r="D16" s="304">
        <v>12300</v>
      </c>
      <c r="E16" s="337">
        <f>SUM([2]K!P92)</f>
        <v>0</v>
      </c>
      <c r="F16" s="342">
        <f>SUM([1]K!$P$92)</f>
        <v>0</v>
      </c>
    </row>
    <row r="17" spans="1:6" ht="20.100000000000001" customHeight="1">
      <c r="A17" s="302">
        <v>4</v>
      </c>
      <c r="B17" s="303" t="s">
        <v>468</v>
      </c>
      <c r="C17" s="304">
        <v>61</v>
      </c>
      <c r="D17" s="304">
        <v>12400</v>
      </c>
      <c r="E17" s="298">
        <f>SUM(E18:E32)</f>
        <v>4325981.5</v>
      </c>
      <c r="F17" s="298">
        <f>SUM(F18:F32)</f>
        <v>0</v>
      </c>
    </row>
    <row r="18" spans="1:6" ht="20.100000000000001" customHeight="1">
      <c r="A18" s="305" t="s">
        <v>424</v>
      </c>
      <c r="B18" s="307" t="s">
        <v>469</v>
      </c>
      <c r="C18" s="297"/>
      <c r="D18" s="297">
        <v>12401</v>
      </c>
      <c r="E18" s="298"/>
      <c r="F18" s="299"/>
    </row>
    <row r="19" spans="1:6" ht="20.100000000000001" customHeight="1">
      <c r="A19" s="305" t="s">
        <v>433</v>
      </c>
      <c r="B19" s="307" t="s">
        <v>470</v>
      </c>
      <c r="C19" s="308">
        <v>611</v>
      </c>
      <c r="D19" s="297">
        <v>12402</v>
      </c>
      <c r="E19" s="298"/>
      <c r="F19" s="299"/>
    </row>
    <row r="20" spans="1:6" ht="20.100000000000001" customHeight="1">
      <c r="A20" s="305" t="s">
        <v>435</v>
      </c>
      <c r="B20" s="307" t="s">
        <v>471</v>
      </c>
      <c r="C20" s="297">
        <v>613</v>
      </c>
      <c r="D20" s="297">
        <v>12403</v>
      </c>
      <c r="E20" s="298"/>
      <c r="F20" s="299"/>
    </row>
    <row r="21" spans="1:6" ht="20.100000000000001" customHeight="1">
      <c r="A21" s="305" t="s">
        <v>472</v>
      </c>
      <c r="B21" s="307" t="s">
        <v>473</v>
      </c>
      <c r="C21" s="308">
        <v>615</v>
      </c>
      <c r="D21" s="297">
        <v>12404</v>
      </c>
      <c r="E21" s="309"/>
      <c r="F21" s="310"/>
    </row>
    <row r="22" spans="1:6" ht="20.100000000000001" customHeight="1">
      <c r="A22" s="305" t="s">
        <v>474</v>
      </c>
      <c r="B22" s="307" t="s">
        <v>475</v>
      </c>
      <c r="C22" s="308">
        <v>616</v>
      </c>
      <c r="D22" s="297">
        <v>12405</v>
      </c>
      <c r="E22" s="298"/>
      <c r="F22" s="299"/>
    </row>
    <row r="23" spans="1:6" ht="20.100000000000001" customHeight="1">
      <c r="A23" s="305" t="s">
        <v>476</v>
      </c>
      <c r="B23" s="307" t="s">
        <v>477</v>
      </c>
      <c r="C23" s="308">
        <v>617</v>
      </c>
      <c r="D23" s="297">
        <v>12406</v>
      </c>
      <c r="E23" s="337">
        <f>SUM([2]K!P73)</f>
        <v>4308265</v>
      </c>
      <c r="F23" s="299"/>
    </row>
    <row r="24" spans="1:6" ht="20.100000000000001" customHeight="1">
      <c r="A24" s="305" t="s">
        <v>478</v>
      </c>
      <c r="B24" s="296" t="s">
        <v>479</v>
      </c>
      <c r="C24" s="308">
        <v>618</v>
      </c>
      <c r="D24" s="297">
        <v>12407</v>
      </c>
      <c r="E24" s="298"/>
      <c r="F24" s="299"/>
    </row>
    <row r="25" spans="1:6" ht="20.100000000000001" customHeight="1">
      <c r="A25" s="305" t="s">
        <v>480</v>
      </c>
      <c r="B25" s="296" t="s">
        <v>481</v>
      </c>
      <c r="C25" s="308">
        <v>623</v>
      </c>
      <c r="D25" s="297">
        <v>12408</v>
      </c>
      <c r="E25" s="298"/>
      <c r="F25" s="299"/>
    </row>
    <row r="26" spans="1:6" ht="20.100000000000001" customHeight="1">
      <c r="A26" s="305" t="s">
        <v>482</v>
      </c>
      <c r="B26" s="296" t="s">
        <v>483</v>
      </c>
      <c r="C26" s="308">
        <v>624</v>
      </c>
      <c r="D26" s="297">
        <v>12409</v>
      </c>
      <c r="E26" s="298"/>
      <c r="F26" s="299"/>
    </row>
    <row r="27" spans="1:6" ht="20.100000000000001" customHeight="1">
      <c r="A27" s="305" t="s">
        <v>484</v>
      </c>
      <c r="B27" s="296" t="s">
        <v>485</v>
      </c>
      <c r="C27" s="308">
        <v>625</v>
      </c>
      <c r="D27" s="297">
        <v>12410</v>
      </c>
      <c r="E27" s="298"/>
      <c r="F27" s="299"/>
    </row>
    <row r="28" spans="1:6" ht="20.100000000000001" customHeight="1">
      <c r="A28" s="305" t="s">
        <v>486</v>
      </c>
      <c r="B28" s="296" t="s">
        <v>487</v>
      </c>
      <c r="C28" s="308">
        <v>626</v>
      </c>
      <c r="D28" s="297">
        <v>12411</v>
      </c>
      <c r="E28" s="339">
        <f>SUM([2]K!P77)</f>
        <v>0</v>
      </c>
      <c r="F28" s="342">
        <v>0</v>
      </c>
    </row>
    <row r="29" spans="1:6" ht="20.100000000000001" customHeight="1">
      <c r="A29" s="311" t="s">
        <v>488</v>
      </c>
      <c r="B29" s="296" t="s">
        <v>489</v>
      </c>
      <c r="C29" s="308">
        <v>627</v>
      </c>
      <c r="D29" s="297">
        <v>12412</v>
      </c>
      <c r="E29" s="340"/>
      <c r="F29" s="299"/>
    </row>
    <row r="30" spans="1:6" ht="20.100000000000001" customHeight="1">
      <c r="A30" s="305"/>
      <c r="B30" s="312" t="s">
        <v>490</v>
      </c>
      <c r="C30" s="308">
        <v>6271</v>
      </c>
      <c r="D30" s="308">
        <v>124121</v>
      </c>
      <c r="E30" s="340"/>
      <c r="F30" s="299"/>
    </row>
    <row r="31" spans="1:6" ht="20.100000000000001" customHeight="1">
      <c r="A31" s="305"/>
      <c r="B31" s="312" t="s">
        <v>491</v>
      </c>
      <c r="C31" s="308">
        <v>6272</v>
      </c>
      <c r="D31" s="308">
        <v>124122</v>
      </c>
      <c r="E31" s="340"/>
      <c r="F31" s="299"/>
    </row>
    <row r="32" spans="1:6" ht="20.100000000000001" customHeight="1">
      <c r="A32" s="305" t="s">
        <v>492</v>
      </c>
      <c r="B32" s="296" t="s">
        <v>493</v>
      </c>
      <c r="C32" s="308">
        <v>628</v>
      </c>
      <c r="D32" s="308">
        <v>12413</v>
      </c>
      <c r="E32" s="341">
        <f>SUM([2]K!P79)</f>
        <v>17716.5</v>
      </c>
      <c r="F32" s="342">
        <v>0</v>
      </c>
    </row>
    <row r="33" spans="1:6" ht="20.100000000000001" customHeight="1">
      <c r="A33" s="302">
        <v>5</v>
      </c>
      <c r="B33" s="301" t="s">
        <v>494</v>
      </c>
      <c r="C33" s="313">
        <v>63</v>
      </c>
      <c r="D33" s="313">
        <v>12500</v>
      </c>
      <c r="E33" s="298">
        <f>SUM(E34:E37)</f>
        <v>0</v>
      </c>
      <c r="F33" s="298">
        <f>SUM(F34:F37)</f>
        <v>0</v>
      </c>
    </row>
    <row r="34" spans="1:6" ht="20.100000000000001" customHeight="1">
      <c r="A34" s="305" t="s">
        <v>424</v>
      </c>
      <c r="B34" s="296" t="s">
        <v>495</v>
      </c>
      <c r="C34" s="308">
        <v>632</v>
      </c>
      <c r="D34" s="308">
        <v>12501</v>
      </c>
      <c r="E34" s="298"/>
      <c r="F34" s="299"/>
    </row>
    <row r="35" spans="1:6" ht="20.100000000000001" customHeight="1">
      <c r="A35" s="305" t="s">
        <v>433</v>
      </c>
      <c r="B35" s="296" t="s">
        <v>496</v>
      </c>
      <c r="C35" s="308">
        <v>633</v>
      </c>
      <c r="D35" s="308">
        <v>12502</v>
      </c>
      <c r="E35" s="298"/>
      <c r="F35" s="299"/>
    </row>
    <row r="36" spans="1:6" ht="20.100000000000001" customHeight="1">
      <c r="A36" s="305" t="s">
        <v>435</v>
      </c>
      <c r="B36" s="296" t="s">
        <v>497</v>
      </c>
      <c r="C36" s="308">
        <v>634</v>
      </c>
      <c r="D36" s="308">
        <v>12503</v>
      </c>
      <c r="E36" s="339">
        <f>SUM([2]K!P83)</f>
        <v>0</v>
      </c>
      <c r="F36" s="342">
        <v>0</v>
      </c>
    </row>
    <row r="37" spans="1:6" ht="20.100000000000001" customHeight="1">
      <c r="A37" s="305" t="s">
        <v>472</v>
      </c>
      <c r="B37" s="296" t="s">
        <v>498</v>
      </c>
      <c r="C37" s="308" t="s">
        <v>499</v>
      </c>
      <c r="D37" s="308">
        <v>12504</v>
      </c>
      <c r="E37" s="339">
        <f>SUM([2]K!P88)</f>
        <v>0</v>
      </c>
      <c r="F37" s="299"/>
    </row>
    <row r="38" spans="1:6" ht="20.100000000000001" customHeight="1">
      <c r="A38" s="302" t="s">
        <v>500</v>
      </c>
      <c r="B38" s="303" t="s">
        <v>501</v>
      </c>
      <c r="C38" s="308"/>
      <c r="D38" s="308">
        <v>12600</v>
      </c>
      <c r="E38" s="337">
        <f>SUM(E7+E13+E16+E17+E33)</f>
        <v>5434457.5</v>
      </c>
      <c r="F38" s="337">
        <f>SUM(F7+F13+F16+F17+F33)</f>
        <v>161200</v>
      </c>
    </row>
    <row r="39" spans="1:6" ht="20.100000000000001" customHeight="1">
      <c r="A39" s="314"/>
      <c r="B39" s="315" t="s">
        <v>502</v>
      </c>
      <c r="C39" s="316"/>
      <c r="D39" s="316"/>
      <c r="E39" s="317" t="s">
        <v>421</v>
      </c>
      <c r="F39" s="318" t="s">
        <v>422</v>
      </c>
    </row>
    <row r="40" spans="1:6" ht="20.100000000000001" customHeight="1">
      <c r="A40" s="319">
        <v>1</v>
      </c>
      <c r="B40" s="320" t="s">
        <v>503</v>
      </c>
      <c r="C40" s="313"/>
      <c r="D40" s="313">
        <v>14000</v>
      </c>
      <c r="E40" s="343">
        <v>1</v>
      </c>
      <c r="F40" s="344">
        <v>1</v>
      </c>
    </row>
    <row r="41" spans="1:6" ht="20.100000000000001" customHeight="1">
      <c r="A41" s="319">
        <v>2</v>
      </c>
      <c r="B41" s="320" t="s">
        <v>504</v>
      </c>
      <c r="C41" s="313"/>
      <c r="D41" s="313">
        <v>15000</v>
      </c>
      <c r="E41" s="337">
        <v>0</v>
      </c>
      <c r="F41" s="337">
        <v>0</v>
      </c>
    </row>
    <row r="42" spans="1:6" ht="20.100000000000001" customHeight="1">
      <c r="A42" s="321" t="s">
        <v>424</v>
      </c>
      <c r="B42" s="307" t="s">
        <v>505</v>
      </c>
      <c r="C42" s="313"/>
      <c r="D42" s="308">
        <v>15001</v>
      </c>
      <c r="E42" s="298"/>
      <c r="F42" s="299"/>
    </row>
    <row r="43" spans="1:6" ht="20.100000000000001" customHeight="1">
      <c r="A43" s="321"/>
      <c r="B43" s="322" t="s">
        <v>506</v>
      </c>
      <c r="C43" s="313"/>
      <c r="D43" s="308">
        <v>150011</v>
      </c>
      <c r="E43" s="298"/>
      <c r="F43" s="299"/>
    </row>
    <row r="44" spans="1:6" ht="20.100000000000001" customHeight="1">
      <c r="A44" s="323" t="s">
        <v>433</v>
      </c>
      <c r="B44" s="307" t="s">
        <v>507</v>
      </c>
      <c r="C44" s="313"/>
      <c r="D44" s="308">
        <v>15002</v>
      </c>
      <c r="E44" s="298"/>
      <c r="F44" s="299"/>
    </row>
    <row r="45" spans="1:6" ht="20.100000000000001" customHeight="1" thickBot="1">
      <c r="A45" s="324"/>
      <c r="B45" s="325" t="s">
        <v>508</v>
      </c>
      <c r="C45" s="326"/>
      <c r="D45" s="327">
        <v>150021</v>
      </c>
      <c r="E45" s="328"/>
      <c r="F45" s="329"/>
    </row>
    <row r="46" spans="1:6">
      <c r="A46" s="5"/>
      <c r="B46" s="5"/>
      <c r="C46" s="5"/>
      <c r="D46" s="5"/>
      <c r="E46" s="330" t="s">
        <v>447</v>
      </c>
      <c r="F46" s="331"/>
    </row>
    <row r="47" spans="1:6">
      <c r="E47" t="s">
        <v>513</v>
      </c>
    </row>
  </sheetData>
  <mergeCells count="1">
    <mergeCell ref="A5:F5"/>
  </mergeCells>
  <phoneticPr fontId="16" type="noConversion"/>
  <printOptions horizontalCentered="1"/>
  <pageMargins left="0.75" right="0.75" top="1" bottom="1" header="0.5" footer="0.5"/>
  <pageSetup scale="7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zoomScale="60" zoomScaleNormal="60" workbookViewId="0">
      <selection activeCell="E4" sqref="E4:F50"/>
    </sheetView>
  </sheetViews>
  <sheetFormatPr defaultRowHeight="15"/>
  <cols>
    <col min="1" max="1" width="0.21875" customWidth="1"/>
    <col min="2" max="2" width="10.88671875" customWidth="1"/>
    <col min="3" max="3" width="75.88671875" customWidth="1"/>
    <col min="4" max="4" width="24.88671875" customWidth="1"/>
    <col min="5" max="5" width="26.77734375" customWidth="1"/>
    <col min="6" max="6" width="30.88671875" customWidth="1"/>
  </cols>
  <sheetData>
    <row r="1" spans="1:6" ht="30" customHeight="1">
      <c r="A1" s="1"/>
      <c r="B1" s="171"/>
      <c r="C1" s="172"/>
      <c r="D1" s="171"/>
      <c r="E1" s="136"/>
      <c r="F1" s="136"/>
    </row>
    <row r="2" spans="1:6" ht="30" customHeight="1">
      <c r="A2" s="1"/>
      <c r="B2" s="137"/>
      <c r="C2" s="173" t="s">
        <v>48</v>
      </c>
      <c r="D2" s="137" t="s">
        <v>49</v>
      </c>
      <c r="E2" s="137" t="s">
        <v>351</v>
      </c>
      <c r="F2" s="137" t="s">
        <v>351</v>
      </c>
    </row>
    <row r="3" spans="1:6" ht="30" customHeight="1">
      <c r="A3" s="1"/>
      <c r="B3" s="138"/>
      <c r="C3" s="139"/>
      <c r="D3" s="138"/>
      <c r="E3" s="138">
        <v>2010</v>
      </c>
      <c r="F3" s="138">
        <v>2009</v>
      </c>
    </row>
    <row r="4" spans="1:6" ht="30" customHeight="1">
      <c r="A4" s="1"/>
      <c r="B4" s="140" t="s">
        <v>360</v>
      </c>
      <c r="C4" s="174" t="s">
        <v>50</v>
      </c>
      <c r="D4" s="140">
        <v>1</v>
      </c>
      <c r="E4" s="142"/>
      <c r="F4" s="142"/>
    </row>
    <row r="5" spans="1:6" ht="30" customHeight="1">
      <c r="A5" s="1"/>
      <c r="B5" s="140">
        <v>1</v>
      </c>
      <c r="C5" s="175" t="s">
        <v>51</v>
      </c>
      <c r="D5" s="140">
        <f>SUM(D4+1)</f>
        <v>2</v>
      </c>
      <c r="E5" s="193">
        <f>SUM([2]K!M56:M57)</f>
        <v>28408.5</v>
      </c>
      <c r="F5" s="193">
        <f>SUM([2]K!C56:C57)</f>
        <v>1100000</v>
      </c>
    </row>
    <row r="6" spans="1:6" ht="30" customHeight="1">
      <c r="A6" s="1"/>
      <c r="B6" s="140">
        <v>2</v>
      </c>
      <c r="C6" s="174" t="s">
        <v>52</v>
      </c>
      <c r="D6" s="140">
        <f t="shared" ref="D6:D50" si="0">SUM(D5+1)</f>
        <v>3</v>
      </c>
      <c r="E6" s="142"/>
      <c r="F6" s="142"/>
    </row>
    <row r="7" spans="1:6" ht="30" customHeight="1">
      <c r="A7" s="1"/>
      <c r="B7" s="140" t="s">
        <v>53</v>
      </c>
      <c r="C7" s="176" t="s">
        <v>54</v>
      </c>
      <c r="D7" s="140">
        <f t="shared" si="0"/>
        <v>4</v>
      </c>
      <c r="E7" s="142"/>
      <c r="F7" s="142"/>
    </row>
    <row r="8" spans="1:6" ht="30" customHeight="1">
      <c r="A8" s="1"/>
      <c r="B8" s="140" t="s">
        <v>55</v>
      </c>
      <c r="C8" s="176" t="s">
        <v>56</v>
      </c>
      <c r="D8" s="140">
        <f t="shared" si="0"/>
        <v>5</v>
      </c>
      <c r="E8" s="142"/>
      <c r="F8" s="142"/>
    </row>
    <row r="9" spans="1:6" ht="30" customHeight="1">
      <c r="A9" s="1"/>
      <c r="B9" s="140"/>
      <c r="C9" s="174" t="s">
        <v>57</v>
      </c>
      <c r="D9" s="140">
        <f t="shared" si="0"/>
        <v>6</v>
      </c>
      <c r="E9" s="174">
        <f>SUM(E7:E8)</f>
        <v>0</v>
      </c>
      <c r="F9" s="174">
        <f>SUM(F7:F8)</f>
        <v>0</v>
      </c>
    </row>
    <row r="10" spans="1:6" ht="30" customHeight="1">
      <c r="A10" s="1"/>
      <c r="B10" s="140">
        <v>3</v>
      </c>
      <c r="C10" s="174" t="s">
        <v>58</v>
      </c>
      <c r="D10" s="140">
        <f t="shared" si="0"/>
        <v>7</v>
      </c>
      <c r="E10" s="142"/>
      <c r="F10" s="142"/>
    </row>
    <row r="11" spans="1:6" ht="30" customHeight="1">
      <c r="A11" s="1"/>
      <c r="B11" s="140" t="s">
        <v>53</v>
      </c>
      <c r="C11" s="142" t="s">
        <v>59</v>
      </c>
      <c r="D11" s="140">
        <f t="shared" si="0"/>
        <v>8</v>
      </c>
      <c r="E11" s="178">
        <f>SUM([2]K!M42)</f>
        <v>0</v>
      </c>
      <c r="F11" s="178">
        <f>SUM([2]K!C42)</f>
        <v>0</v>
      </c>
    </row>
    <row r="12" spans="1:6" ht="30" customHeight="1">
      <c r="A12" s="1"/>
      <c r="B12" s="140" t="s">
        <v>55</v>
      </c>
      <c r="C12" s="142" t="s">
        <v>60</v>
      </c>
      <c r="D12" s="140">
        <f t="shared" si="0"/>
        <v>9</v>
      </c>
      <c r="E12" s="178">
        <f>SUM([2]K!M50)</f>
        <v>40103</v>
      </c>
      <c r="F12" s="178">
        <f>SUM([2]K!C50)</f>
        <v>0</v>
      </c>
    </row>
    <row r="13" spans="1:6" ht="30" customHeight="1">
      <c r="A13" s="1"/>
      <c r="B13" s="140" t="s">
        <v>61</v>
      </c>
      <c r="C13" s="142" t="s">
        <v>62</v>
      </c>
      <c r="D13" s="140">
        <f t="shared" si="0"/>
        <v>10</v>
      </c>
      <c r="E13" s="141"/>
      <c r="F13" s="141"/>
    </row>
    <row r="14" spans="1:6" ht="30" customHeight="1">
      <c r="A14" s="1"/>
      <c r="B14" s="140" t="s">
        <v>63</v>
      </c>
      <c r="C14" s="177" t="s">
        <v>64</v>
      </c>
      <c r="D14" s="140">
        <f t="shared" si="0"/>
        <v>11</v>
      </c>
      <c r="E14" s="178"/>
      <c r="F14" s="178"/>
    </row>
    <row r="15" spans="1:6" ht="30" customHeight="1">
      <c r="A15" s="1"/>
      <c r="B15" s="140"/>
      <c r="C15" s="174" t="s">
        <v>65</v>
      </c>
      <c r="D15" s="140">
        <f t="shared" si="0"/>
        <v>12</v>
      </c>
      <c r="E15" s="166">
        <f>SUM(E11:E14)</f>
        <v>40103</v>
      </c>
      <c r="F15" s="166">
        <f>SUM(F11:F14)</f>
        <v>0</v>
      </c>
    </row>
    <row r="16" spans="1:6" ht="30" customHeight="1">
      <c r="A16" s="1"/>
      <c r="B16" s="140">
        <v>4</v>
      </c>
      <c r="C16" s="174" t="s">
        <v>66</v>
      </c>
      <c r="D16" s="140">
        <f t="shared" si="0"/>
        <v>13</v>
      </c>
      <c r="E16" s="142"/>
      <c r="F16" s="142"/>
    </row>
    <row r="17" spans="1:6" ht="30" customHeight="1">
      <c r="A17" s="1"/>
      <c r="B17" s="140" t="s">
        <v>53</v>
      </c>
      <c r="C17" s="142" t="s">
        <v>67</v>
      </c>
      <c r="D17" s="140">
        <f>SUM(D16+1)</f>
        <v>14</v>
      </c>
      <c r="E17" s="178"/>
      <c r="F17" s="178"/>
    </row>
    <row r="18" spans="1:6" ht="30" customHeight="1">
      <c r="A18" s="1"/>
      <c r="B18" s="140" t="s">
        <v>55</v>
      </c>
      <c r="C18" s="142" t="s">
        <v>68</v>
      </c>
      <c r="D18" s="140">
        <f t="shared" si="0"/>
        <v>15</v>
      </c>
      <c r="E18" s="179"/>
      <c r="F18" s="179"/>
    </row>
    <row r="19" spans="1:6" ht="30" customHeight="1">
      <c r="A19" s="1"/>
      <c r="B19" s="140" t="s">
        <v>61</v>
      </c>
      <c r="C19" s="142" t="s">
        <v>69</v>
      </c>
      <c r="D19" s="140">
        <f t="shared" si="0"/>
        <v>16</v>
      </c>
      <c r="E19" s="180"/>
      <c r="F19" s="180"/>
    </row>
    <row r="20" spans="1:6" ht="30" customHeight="1">
      <c r="A20" s="1"/>
      <c r="B20" s="140" t="s">
        <v>63</v>
      </c>
      <c r="C20" s="142" t="s">
        <v>70</v>
      </c>
      <c r="D20" s="140">
        <f t="shared" si="0"/>
        <v>17</v>
      </c>
      <c r="E20" s="193">
        <f>SUM([2]K!M38)</f>
        <v>0</v>
      </c>
      <c r="F20" s="193">
        <f>SUM([2]K!C38)</f>
        <v>0</v>
      </c>
    </row>
    <row r="21" spans="1:6" ht="30" customHeight="1">
      <c r="A21" s="1"/>
      <c r="B21" s="140" t="s">
        <v>71</v>
      </c>
      <c r="C21" s="177" t="s">
        <v>72</v>
      </c>
      <c r="D21" s="140">
        <f t="shared" si="0"/>
        <v>18</v>
      </c>
      <c r="E21" s="142"/>
      <c r="F21" s="142"/>
    </row>
    <row r="22" spans="1:6" ht="30" customHeight="1">
      <c r="A22" s="1"/>
      <c r="B22" s="140"/>
      <c r="C22" s="174" t="s">
        <v>73</v>
      </c>
      <c r="D22" s="140">
        <f t="shared" si="0"/>
        <v>19</v>
      </c>
      <c r="E22" s="166">
        <f>SUM(E17:E21)</f>
        <v>0</v>
      </c>
      <c r="F22" s="166">
        <f>SUM(F17:F21)</f>
        <v>0</v>
      </c>
    </row>
    <row r="23" spans="1:6" ht="30" customHeight="1">
      <c r="A23" s="1"/>
      <c r="B23" s="140">
        <v>5</v>
      </c>
      <c r="C23" s="174" t="s">
        <v>74</v>
      </c>
      <c r="D23" s="140">
        <f t="shared" si="0"/>
        <v>20</v>
      </c>
      <c r="E23" s="142"/>
      <c r="F23" s="142"/>
    </row>
    <row r="24" spans="1:6" ht="30" customHeight="1">
      <c r="A24" s="1"/>
      <c r="B24" s="140">
        <v>6</v>
      </c>
      <c r="C24" s="174" t="s">
        <v>75</v>
      </c>
      <c r="D24" s="140">
        <f t="shared" si="0"/>
        <v>21</v>
      </c>
      <c r="E24" s="142"/>
      <c r="F24" s="142"/>
    </row>
    <row r="25" spans="1:6" ht="30" customHeight="1">
      <c r="A25" s="1"/>
      <c r="B25" s="140">
        <v>7</v>
      </c>
      <c r="C25" s="175" t="s">
        <v>76</v>
      </c>
      <c r="D25" s="140">
        <f t="shared" si="0"/>
        <v>22</v>
      </c>
      <c r="E25" s="181"/>
      <c r="F25" s="181"/>
    </row>
    <row r="26" spans="1:6" ht="30" customHeight="1">
      <c r="A26" s="1"/>
      <c r="B26" s="140"/>
      <c r="C26" s="174" t="s">
        <v>77</v>
      </c>
      <c r="D26" s="140">
        <f t="shared" si="0"/>
        <v>23</v>
      </c>
      <c r="E26" s="195">
        <f>SUM(E5+E9+E15+E22+E23+E24+E25)</f>
        <v>68511.5</v>
      </c>
      <c r="F26" s="195">
        <f>SUM(F5+F9+F15+F22+F23+F24+F25)</f>
        <v>1100000</v>
      </c>
    </row>
    <row r="27" spans="1:6" ht="30" customHeight="1">
      <c r="A27" s="1"/>
      <c r="B27" s="140"/>
      <c r="C27" s="142"/>
      <c r="D27" s="140">
        <f t="shared" si="0"/>
        <v>24</v>
      </c>
      <c r="E27" s="142"/>
      <c r="F27" s="142"/>
    </row>
    <row r="28" spans="1:6" ht="30" customHeight="1">
      <c r="A28" s="1"/>
      <c r="B28" s="140" t="s">
        <v>361</v>
      </c>
      <c r="C28" s="174" t="s">
        <v>78</v>
      </c>
      <c r="D28" s="140">
        <f t="shared" si="0"/>
        <v>25</v>
      </c>
      <c r="E28" s="142"/>
      <c r="F28" s="142"/>
    </row>
    <row r="29" spans="1:6" ht="30" customHeight="1">
      <c r="A29" s="1"/>
      <c r="B29" s="140">
        <v>1</v>
      </c>
      <c r="C29" s="174" t="s">
        <v>79</v>
      </c>
      <c r="D29" s="140">
        <f t="shared" si="0"/>
        <v>26</v>
      </c>
      <c r="E29" s="142"/>
      <c r="F29" s="142"/>
    </row>
    <row r="30" spans="1:6" ht="30" customHeight="1">
      <c r="A30" s="1"/>
      <c r="B30" s="140" t="s">
        <v>53</v>
      </c>
      <c r="C30" s="142" t="s">
        <v>80</v>
      </c>
      <c r="D30" s="140">
        <f t="shared" si="0"/>
        <v>27</v>
      </c>
      <c r="E30" s="178"/>
      <c r="F30" s="178"/>
    </row>
    <row r="31" spans="1:6" ht="30" customHeight="1">
      <c r="A31" s="1"/>
      <c r="B31" s="140" t="s">
        <v>55</v>
      </c>
      <c r="C31" s="142" t="s">
        <v>81</v>
      </c>
      <c r="D31" s="140">
        <f t="shared" si="0"/>
        <v>28</v>
      </c>
      <c r="E31" s="180"/>
      <c r="F31" s="180"/>
    </row>
    <row r="32" spans="1:6" ht="30" customHeight="1">
      <c r="A32" s="1"/>
      <c r="B32" s="140" t="s">
        <v>61</v>
      </c>
      <c r="C32" s="177" t="s">
        <v>82</v>
      </c>
      <c r="D32" s="140">
        <f t="shared" si="0"/>
        <v>29</v>
      </c>
      <c r="E32" s="141"/>
      <c r="F32" s="141"/>
    </row>
    <row r="33" spans="1:6" ht="30" customHeight="1">
      <c r="A33" s="1"/>
      <c r="B33" s="140" t="s">
        <v>63</v>
      </c>
      <c r="C33" s="142" t="s">
        <v>83</v>
      </c>
      <c r="D33" s="140">
        <f t="shared" si="0"/>
        <v>30</v>
      </c>
      <c r="E33" s="142"/>
      <c r="F33" s="142"/>
    </row>
    <row r="34" spans="1:6" ht="30" customHeight="1">
      <c r="A34" s="1"/>
      <c r="B34" s="140"/>
      <c r="C34" s="174" t="s">
        <v>84</v>
      </c>
      <c r="D34" s="140">
        <f t="shared" si="0"/>
        <v>31</v>
      </c>
      <c r="E34" s="181">
        <f>SUM(E30:E33)</f>
        <v>0</v>
      </c>
      <c r="F34" s="181">
        <f>SUM(F30:F33)</f>
        <v>0</v>
      </c>
    </row>
    <row r="35" spans="1:6" ht="30" customHeight="1">
      <c r="A35" s="1"/>
      <c r="B35" s="140">
        <v>2</v>
      </c>
      <c r="C35" s="174" t="s">
        <v>85</v>
      </c>
      <c r="D35" s="140">
        <f t="shared" si="0"/>
        <v>32</v>
      </c>
      <c r="E35" s="142"/>
      <c r="F35" s="142"/>
    </row>
    <row r="36" spans="1:6" ht="30" customHeight="1">
      <c r="A36" s="1"/>
      <c r="B36" s="140" t="s">
        <v>53</v>
      </c>
      <c r="C36" s="142" t="s">
        <v>86</v>
      </c>
      <c r="D36" s="140">
        <f t="shared" si="0"/>
        <v>33</v>
      </c>
      <c r="E36" s="142"/>
      <c r="F36" s="142"/>
    </row>
    <row r="37" spans="1:6" ht="30" customHeight="1">
      <c r="A37" s="1"/>
      <c r="B37" s="140" t="s">
        <v>55</v>
      </c>
      <c r="C37" s="142" t="s">
        <v>344</v>
      </c>
      <c r="D37" s="140">
        <f t="shared" si="0"/>
        <v>34</v>
      </c>
      <c r="E37" s="142"/>
      <c r="F37" s="142"/>
    </row>
    <row r="38" spans="1:6" ht="30" customHeight="1">
      <c r="A38" s="1"/>
      <c r="B38" s="140" t="s">
        <v>61</v>
      </c>
      <c r="C38" s="142" t="s">
        <v>87</v>
      </c>
      <c r="D38" s="140">
        <f t="shared" si="0"/>
        <v>35</v>
      </c>
      <c r="E38" s="178"/>
      <c r="F38" s="178">
        <f>SUM([2]K!C26)</f>
        <v>0</v>
      </c>
    </row>
    <row r="39" spans="1:6" ht="30" customHeight="1">
      <c r="A39" s="1"/>
      <c r="B39" s="140" t="s">
        <v>63</v>
      </c>
      <c r="C39" s="142" t="s">
        <v>88</v>
      </c>
      <c r="D39" s="140">
        <f t="shared" si="0"/>
        <v>36</v>
      </c>
      <c r="E39" s="178">
        <f>SUM([2]K!M29)</f>
        <v>0</v>
      </c>
      <c r="F39" s="142"/>
    </row>
    <row r="40" spans="1:6" ht="30" customHeight="1">
      <c r="A40" s="1"/>
      <c r="B40" s="140"/>
      <c r="C40" s="174" t="s">
        <v>57</v>
      </c>
      <c r="D40" s="140">
        <f t="shared" si="0"/>
        <v>37</v>
      </c>
      <c r="E40" s="195">
        <f>SUM(E36:E39)</f>
        <v>0</v>
      </c>
      <c r="F40" s="181">
        <f>SUM(F36:F39)</f>
        <v>0</v>
      </c>
    </row>
    <row r="41" spans="1:6" ht="30" customHeight="1">
      <c r="A41" s="1"/>
      <c r="B41" s="140">
        <v>3</v>
      </c>
      <c r="C41" s="174" t="s">
        <v>89</v>
      </c>
      <c r="D41" s="140">
        <f t="shared" si="0"/>
        <v>38</v>
      </c>
      <c r="E41" s="194"/>
      <c r="F41" s="142"/>
    </row>
    <row r="42" spans="1:6" ht="30" customHeight="1">
      <c r="A42" s="1"/>
      <c r="B42" s="140">
        <v>4</v>
      </c>
      <c r="C42" s="175" t="s">
        <v>90</v>
      </c>
      <c r="D42" s="140">
        <f t="shared" si="0"/>
        <v>39</v>
      </c>
      <c r="E42" s="195"/>
      <c r="F42" s="181"/>
    </row>
    <row r="43" spans="1:6" ht="30" customHeight="1">
      <c r="A43" s="1"/>
      <c r="B43" s="140" t="s">
        <v>53</v>
      </c>
      <c r="C43" s="142" t="s">
        <v>91</v>
      </c>
      <c r="D43" s="140">
        <f t="shared" si="0"/>
        <v>40</v>
      </c>
      <c r="E43" s="194"/>
      <c r="F43" s="182"/>
    </row>
    <row r="44" spans="1:6" ht="30" customHeight="1">
      <c r="A44" s="1"/>
      <c r="B44" s="140" t="s">
        <v>55</v>
      </c>
      <c r="C44" s="142" t="s">
        <v>92</v>
      </c>
      <c r="D44" s="140">
        <f t="shared" si="0"/>
        <v>41</v>
      </c>
      <c r="E44" s="194"/>
      <c r="F44" s="183"/>
    </row>
    <row r="45" spans="1:6" ht="30" customHeight="1">
      <c r="A45" s="1"/>
      <c r="B45" s="140" t="s">
        <v>61</v>
      </c>
      <c r="C45" s="142" t="s">
        <v>93</v>
      </c>
      <c r="D45" s="140">
        <f t="shared" si="0"/>
        <v>42</v>
      </c>
      <c r="E45" s="194"/>
      <c r="F45" s="142"/>
    </row>
    <row r="46" spans="1:6" ht="30" customHeight="1">
      <c r="A46" s="1"/>
      <c r="B46" s="140"/>
      <c r="C46" s="175" t="s">
        <v>73</v>
      </c>
      <c r="D46" s="140">
        <f t="shared" si="0"/>
        <v>43</v>
      </c>
      <c r="E46" s="195">
        <f>SUM(E43:E45)</f>
        <v>0</v>
      </c>
      <c r="F46" s="181">
        <f>SUM(F43:F45)</f>
        <v>0</v>
      </c>
    </row>
    <row r="47" spans="1:6" ht="30" customHeight="1">
      <c r="A47" s="1"/>
      <c r="B47" s="140">
        <v>5</v>
      </c>
      <c r="C47" s="142" t="s">
        <v>94</v>
      </c>
      <c r="D47" s="140">
        <f t="shared" si="0"/>
        <v>44</v>
      </c>
      <c r="E47" s="178">
        <f>SUM([2]K!M53)</f>
        <v>0</v>
      </c>
      <c r="F47" s="178">
        <f>SUM([2]K!C53)</f>
        <v>0</v>
      </c>
    </row>
    <row r="48" spans="1:6" ht="30" customHeight="1">
      <c r="A48" s="1"/>
      <c r="B48" s="140">
        <v>6</v>
      </c>
      <c r="C48" s="143" t="s">
        <v>95</v>
      </c>
      <c r="D48" s="140">
        <f t="shared" si="0"/>
        <v>45</v>
      </c>
      <c r="E48" s="142"/>
      <c r="F48" s="142"/>
    </row>
    <row r="49" spans="1:6" ht="30" customHeight="1">
      <c r="A49" s="1"/>
      <c r="B49" s="140"/>
      <c r="C49" s="142" t="s">
        <v>96</v>
      </c>
      <c r="D49" s="140">
        <f t="shared" si="0"/>
        <v>46</v>
      </c>
      <c r="E49" s="195">
        <f>SUM(E34+E40+E41+E46+E47+E48)</f>
        <v>0</v>
      </c>
      <c r="F49" s="195">
        <f>SUM(F34+F40+F41+F46+F47+F48)</f>
        <v>0</v>
      </c>
    </row>
    <row r="50" spans="1:6" ht="30" customHeight="1">
      <c r="A50" s="1"/>
      <c r="B50" s="140"/>
      <c r="C50" s="142" t="s">
        <v>97</v>
      </c>
      <c r="D50" s="140">
        <f t="shared" si="0"/>
        <v>47</v>
      </c>
      <c r="E50" s="198">
        <f>SUM(E26+E49)</f>
        <v>68511.5</v>
      </c>
      <c r="F50" s="195">
        <f>SUM(F26+F49)</f>
        <v>1100000</v>
      </c>
    </row>
    <row r="51" spans="1:6">
      <c r="A51" s="1"/>
    </row>
    <row r="52" spans="1:6">
      <c r="A52" s="1"/>
    </row>
    <row r="53" spans="1:6">
      <c r="A53" s="1"/>
    </row>
    <row r="54" spans="1:6">
      <c r="A54" s="1"/>
    </row>
    <row r="55" spans="1:6">
      <c r="A55" s="1"/>
    </row>
  </sheetData>
  <phoneticPr fontId="16" type="noConversion"/>
  <printOptions horizontalCentered="1"/>
  <pageMargins left="0.5" right="0.5" top="0.75" bottom="0.75" header="0.5" footer="0.5"/>
  <pageSetup scale="4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="60" zoomScaleNormal="60" workbookViewId="0">
      <selection activeCell="D4" sqref="D4:E46"/>
    </sheetView>
  </sheetViews>
  <sheetFormatPr defaultRowHeight="15"/>
  <cols>
    <col min="1" max="1" width="10.77734375" customWidth="1"/>
    <col min="2" max="2" width="76.6640625" customWidth="1"/>
    <col min="3" max="3" width="13.88671875" customWidth="1"/>
    <col min="4" max="4" width="18" customWidth="1"/>
    <col min="5" max="5" width="18.88671875" customWidth="1"/>
  </cols>
  <sheetData>
    <row r="1" spans="1:5" ht="30" customHeight="1">
      <c r="A1" s="171"/>
      <c r="B1" s="171"/>
      <c r="C1" s="136"/>
      <c r="D1" s="136"/>
      <c r="E1" s="136"/>
    </row>
    <row r="2" spans="1:5" ht="30" customHeight="1">
      <c r="A2" s="137"/>
      <c r="B2" s="184" t="s">
        <v>98</v>
      </c>
      <c r="C2" s="137" t="s">
        <v>49</v>
      </c>
      <c r="D2" s="137" t="s">
        <v>351</v>
      </c>
      <c r="E2" s="137" t="s">
        <v>351</v>
      </c>
    </row>
    <row r="3" spans="1:5" ht="30" customHeight="1">
      <c r="A3" s="138"/>
      <c r="B3" s="138"/>
      <c r="C3" s="138"/>
      <c r="D3" s="138">
        <v>2010</v>
      </c>
      <c r="E3" s="138">
        <v>2009</v>
      </c>
    </row>
    <row r="4" spans="1:5" ht="30" customHeight="1">
      <c r="A4" s="140" t="s">
        <v>360</v>
      </c>
      <c r="B4" s="175" t="s">
        <v>99</v>
      </c>
      <c r="C4" s="142">
        <v>1</v>
      </c>
      <c r="D4" s="141"/>
      <c r="E4" s="141"/>
    </row>
    <row r="5" spans="1:5" ht="30" customHeight="1">
      <c r="A5" s="140">
        <v>1</v>
      </c>
      <c r="B5" s="185" t="s">
        <v>100</v>
      </c>
      <c r="C5" s="142">
        <f>SUM(C4+1)</f>
        <v>2</v>
      </c>
      <c r="D5" s="141"/>
      <c r="E5" s="141"/>
    </row>
    <row r="6" spans="1:5" ht="30" customHeight="1">
      <c r="A6" s="140">
        <v>2</v>
      </c>
      <c r="B6" s="186" t="s">
        <v>101</v>
      </c>
      <c r="C6" s="142">
        <f t="shared" ref="C6:C46" si="0">SUM(C5+1)</f>
        <v>3</v>
      </c>
      <c r="D6" s="142"/>
      <c r="E6" s="142"/>
    </row>
    <row r="7" spans="1:5" ht="30" customHeight="1">
      <c r="A7" s="140" t="s">
        <v>53</v>
      </c>
      <c r="B7" s="142" t="s">
        <v>102</v>
      </c>
      <c r="C7" s="142">
        <f t="shared" si="0"/>
        <v>4</v>
      </c>
      <c r="D7" s="142"/>
      <c r="E7" s="142"/>
    </row>
    <row r="8" spans="1:5" ht="30" customHeight="1">
      <c r="A8" s="140" t="s">
        <v>55</v>
      </c>
      <c r="B8" s="142" t="s">
        <v>103</v>
      </c>
      <c r="C8" s="142">
        <f t="shared" si="0"/>
        <v>5</v>
      </c>
      <c r="D8" s="142"/>
      <c r="E8" s="142"/>
    </row>
    <row r="9" spans="1:5" ht="30" customHeight="1">
      <c r="A9" s="140" t="s">
        <v>104</v>
      </c>
      <c r="B9" s="142" t="s">
        <v>105</v>
      </c>
      <c r="C9" s="142">
        <f t="shared" si="0"/>
        <v>6</v>
      </c>
      <c r="D9" s="142"/>
      <c r="E9" s="142"/>
    </row>
    <row r="10" spans="1:5" ht="30" customHeight="1">
      <c r="A10" s="140" t="s">
        <v>331</v>
      </c>
      <c r="B10" s="174" t="s">
        <v>57</v>
      </c>
      <c r="C10" s="142">
        <f t="shared" si="0"/>
        <v>7</v>
      </c>
      <c r="D10" s="174">
        <f>SUM(D7:D9)</f>
        <v>0</v>
      </c>
      <c r="E10" s="174">
        <f>SUM(E7:E9)</f>
        <v>0</v>
      </c>
    </row>
    <row r="11" spans="1:5" ht="30" customHeight="1">
      <c r="A11" s="140">
        <v>3</v>
      </c>
      <c r="B11" s="185" t="s">
        <v>106</v>
      </c>
      <c r="C11" s="142">
        <f t="shared" si="0"/>
        <v>8</v>
      </c>
      <c r="D11" s="142"/>
      <c r="E11" s="142"/>
    </row>
    <row r="12" spans="1:5" ht="30" customHeight="1">
      <c r="A12" s="140" t="s">
        <v>53</v>
      </c>
      <c r="B12" s="142" t="s">
        <v>107</v>
      </c>
      <c r="C12" s="142">
        <f t="shared" si="0"/>
        <v>9</v>
      </c>
      <c r="D12" s="178">
        <f>SUM([2]K!N39)</f>
        <v>303394</v>
      </c>
      <c r="E12" s="178">
        <f>SUM([2]K!X39)</f>
        <v>0</v>
      </c>
    </row>
    <row r="13" spans="1:5" ht="30" customHeight="1">
      <c r="A13" s="140" t="s">
        <v>55</v>
      </c>
      <c r="B13" s="142" t="s">
        <v>108</v>
      </c>
      <c r="C13" s="142">
        <f t="shared" si="0"/>
        <v>10</v>
      </c>
      <c r="D13" s="178">
        <f>SUM([2]K!N44)</f>
        <v>75690</v>
      </c>
      <c r="E13" s="178">
        <f>SUM([2]K!X44)</f>
        <v>72540</v>
      </c>
    </row>
    <row r="14" spans="1:5" ht="30" customHeight="1">
      <c r="A14" s="140" t="s">
        <v>104</v>
      </c>
      <c r="B14" s="142" t="s">
        <v>109</v>
      </c>
      <c r="C14" s="142">
        <f t="shared" si="0"/>
        <v>11</v>
      </c>
      <c r="D14" s="178">
        <f>SUM([2]K!N46:N49)</f>
        <v>8410</v>
      </c>
      <c r="E14" s="178">
        <f>SUM([2]K!X46:X49)</f>
        <v>8060</v>
      </c>
    </row>
    <row r="15" spans="1:5" ht="30" customHeight="1">
      <c r="A15" s="140" t="s">
        <v>110</v>
      </c>
      <c r="B15" s="142" t="s">
        <v>111</v>
      </c>
      <c r="C15" s="142">
        <f t="shared" si="0"/>
        <v>12</v>
      </c>
      <c r="D15" s="183"/>
      <c r="E15" s="183"/>
    </row>
    <row r="16" spans="1:5" ht="30" customHeight="1">
      <c r="A16" s="140" t="s">
        <v>112</v>
      </c>
      <c r="B16" s="177" t="s">
        <v>113</v>
      </c>
      <c r="C16" s="142">
        <f t="shared" si="0"/>
        <v>13</v>
      </c>
      <c r="D16" s="141"/>
      <c r="E16" s="141"/>
    </row>
    <row r="17" spans="1:5" ht="30" customHeight="1">
      <c r="A17" s="140"/>
      <c r="B17" s="174" t="s">
        <v>65</v>
      </c>
      <c r="C17" s="142">
        <f t="shared" si="0"/>
        <v>14</v>
      </c>
      <c r="D17" s="166">
        <f>SUM(D12:D16)</f>
        <v>387494</v>
      </c>
      <c r="E17" s="166">
        <f>SUM(E12:E16)</f>
        <v>80600</v>
      </c>
    </row>
    <row r="18" spans="1:5" ht="30" customHeight="1">
      <c r="A18" s="140">
        <v>4</v>
      </c>
      <c r="B18" s="185" t="s">
        <v>114</v>
      </c>
      <c r="C18" s="142">
        <f t="shared" si="0"/>
        <v>15</v>
      </c>
      <c r="D18" s="142"/>
      <c r="E18" s="142"/>
    </row>
    <row r="19" spans="1:5" ht="30" customHeight="1">
      <c r="A19" s="140">
        <v>5</v>
      </c>
      <c r="B19" s="185" t="s">
        <v>115</v>
      </c>
      <c r="C19" s="142">
        <f t="shared" si="0"/>
        <v>16</v>
      </c>
      <c r="D19" s="142"/>
      <c r="E19" s="142"/>
    </row>
    <row r="20" spans="1:5" ht="30" customHeight="1">
      <c r="A20" s="140"/>
      <c r="B20" s="174" t="s">
        <v>116</v>
      </c>
      <c r="C20" s="142">
        <f t="shared" si="0"/>
        <v>17</v>
      </c>
      <c r="D20" s="166">
        <f>SUM(D5+D10+D17+D18+D19)</f>
        <v>387494</v>
      </c>
      <c r="E20" s="166">
        <f>SUM(E5+E10+E17+E18+E19)</f>
        <v>80600</v>
      </c>
    </row>
    <row r="21" spans="1:5" ht="30" customHeight="1">
      <c r="A21" s="140"/>
      <c r="B21" s="177" t="s">
        <v>331</v>
      </c>
      <c r="C21" s="142">
        <f t="shared" si="0"/>
        <v>18</v>
      </c>
      <c r="D21" s="142"/>
      <c r="E21" s="142"/>
    </row>
    <row r="22" spans="1:5" ht="30" customHeight="1">
      <c r="A22" s="140" t="s">
        <v>361</v>
      </c>
      <c r="B22" s="175" t="s">
        <v>117</v>
      </c>
      <c r="C22" s="142">
        <f t="shared" si="0"/>
        <v>19</v>
      </c>
      <c r="D22" s="141"/>
      <c r="E22" s="141"/>
    </row>
    <row r="23" spans="1:5" ht="30" customHeight="1">
      <c r="A23" s="140">
        <v>1</v>
      </c>
      <c r="B23" s="187" t="s">
        <v>118</v>
      </c>
      <c r="C23" s="142">
        <f t="shared" si="0"/>
        <v>20</v>
      </c>
      <c r="D23" s="178">
        <f>SUM([2]K!N53)</f>
        <v>5176675</v>
      </c>
      <c r="E23" s="178">
        <f>SUM([2]K!X53)</f>
        <v>1080600</v>
      </c>
    </row>
    <row r="24" spans="1:5" ht="30" customHeight="1">
      <c r="A24" s="140" t="s">
        <v>53</v>
      </c>
      <c r="B24" s="142" t="s">
        <v>119</v>
      </c>
      <c r="C24" s="142">
        <f t="shared" si="0"/>
        <v>21</v>
      </c>
      <c r="D24" s="142"/>
      <c r="E24" s="142"/>
    </row>
    <row r="25" spans="1:5" ht="30" customHeight="1">
      <c r="A25" s="140" t="s">
        <v>55</v>
      </c>
      <c r="B25" s="143" t="s">
        <v>120</v>
      </c>
      <c r="C25" s="142">
        <f t="shared" si="0"/>
        <v>22</v>
      </c>
      <c r="D25" s="141"/>
      <c r="E25" s="141"/>
    </row>
    <row r="26" spans="1:5" ht="30" customHeight="1">
      <c r="A26" s="140"/>
      <c r="B26" s="174" t="s">
        <v>84</v>
      </c>
      <c r="C26" s="142">
        <f t="shared" si="0"/>
        <v>23</v>
      </c>
      <c r="D26" s="193">
        <f>SUM(D23:D25)</f>
        <v>5176675</v>
      </c>
      <c r="E26" s="193">
        <f>SUM(E23:E25)</f>
        <v>1080600</v>
      </c>
    </row>
    <row r="27" spans="1:5" ht="30" customHeight="1">
      <c r="A27" s="140">
        <v>2</v>
      </c>
      <c r="B27" s="185" t="s">
        <v>121</v>
      </c>
      <c r="C27" s="142">
        <f t="shared" si="0"/>
        <v>24</v>
      </c>
      <c r="D27" s="194">
        <f>SUM([2]K!N13)</f>
        <v>0</v>
      </c>
      <c r="E27" s="194">
        <f>SUM([2]K!X13)</f>
        <v>0</v>
      </c>
    </row>
    <row r="28" spans="1:5" ht="30" customHeight="1">
      <c r="A28" s="140">
        <v>3</v>
      </c>
      <c r="B28" s="185" t="s">
        <v>122</v>
      </c>
      <c r="C28" s="142">
        <f t="shared" si="0"/>
        <v>25</v>
      </c>
      <c r="D28" s="194"/>
      <c r="E28" s="194"/>
    </row>
    <row r="29" spans="1:5" ht="30" customHeight="1">
      <c r="A29" s="140">
        <v>4</v>
      </c>
      <c r="B29" s="185" t="s">
        <v>123</v>
      </c>
      <c r="C29" s="142">
        <f t="shared" si="0"/>
        <v>26</v>
      </c>
      <c r="D29" s="194"/>
      <c r="E29" s="194"/>
    </row>
    <row r="30" spans="1:5" ht="30" customHeight="1">
      <c r="A30" s="140"/>
      <c r="B30" s="174" t="s">
        <v>124</v>
      </c>
      <c r="C30" s="142">
        <f t="shared" si="0"/>
        <v>27</v>
      </c>
      <c r="D30" s="166">
        <f>SUM(D26+D27+D28+D29)</f>
        <v>5176675</v>
      </c>
      <c r="E30" s="166">
        <f>SUM(E26+E27+E28+E29)</f>
        <v>1080600</v>
      </c>
    </row>
    <row r="31" spans="1:5" ht="30" customHeight="1">
      <c r="A31" s="140"/>
      <c r="B31" s="174" t="s">
        <v>125</v>
      </c>
      <c r="C31" s="142">
        <f t="shared" si="0"/>
        <v>28</v>
      </c>
      <c r="D31" s="166">
        <f>SUM(D20+D30)</f>
        <v>5564169</v>
      </c>
      <c r="E31" s="166">
        <f>SUM(E20+E30)</f>
        <v>1161200</v>
      </c>
    </row>
    <row r="32" spans="1:5" ht="30" customHeight="1">
      <c r="A32" s="140"/>
      <c r="B32" s="142" t="s">
        <v>331</v>
      </c>
      <c r="C32" s="142">
        <f t="shared" si="0"/>
        <v>29</v>
      </c>
      <c r="D32" s="194"/>
      <c r="E32" s="194"/>
    </row>
    <row r="33" spans="1:5" ht="30" customHeight="1">
      <c r="A33" s="140" t="s">
        <v>362</v>
      </c>
      <c r="B33" s="174" t="s">
        <v>126</v>
      </c>
      <c r="C33" s="142">
        <f t="shared" si="0"/>
        <v>30</v>
      </c>
      <c r="D33" s="194"/>
      <c r="E33" s="194"/>
    </row>
    <row r="34" spans="1:5" ht="30" customHeight="1">
      <c r="A34" s="140">
        <v>1</v>
      </c>
      <c r="B34" s="142" t="s">
        <v>127</v>
      </c>
      <c r="C34" s="142">
        <f t="shared" si="0"/>
        <v>31</v>
      </c>
      <c r="D34" s="195"/>
      <c r="E34" s="195"/>
    </row>
    <row r="35" spans="1:5" ht="30" customHeight="1">
      <c r="A35" s="140">
        <v>2</v>
      </c>
      <c r="B35" s="142" t="s">
        <v>128</v>
      </c>
      <c r="C35" s="142">
        <f t="shared" si="0"/>
        <v>32</v>
      </c>
      <c r="D35" s="194"/>
      <c r="E35" s="194"/>
    </row>
    <row r="36" spans="1:5" ht="30" customHeight="1">
      <c r="A36" s="140">
        <v>3</v>
      </c>
      <c r="B36" s="142" t="s">
        <v>129</v>
      </c>
      <c r="C36" s="142">
        <f t="shared" si="0"/>
        <v>33</v>
      </c>
      <c r="D36" s="194">
        <f>SUM([2]K!N10)</f>
        <v>100000</v>
      </c>
      <c r="E36" s="194">
        <f>SUM([2]K!X10)</f>
        <v>100000</v>
      </c>
    </row>
    <row r="37" spans="1:5" ht="30" customHeight="1">
      <c r="A37" s="140">
        <v>4</v>
      </c>
      <c r="B37" s="142" t="s">
        <v>130</v>
      </c>
      <c r="C37" s="142">
        <f t="shared" si="0"/>
        <v>34</v>
      </c>
      <c r="D37" s="194"/>
      <c r="E37" s="194"/>
    </row>
    <row r="38" spans="1:5" ht="30" customHeight="1">
      <c r="A38" s="140">
        <v>5</v>
      </c>
      <c r="B38" s="142" t="s">
        <v>131</v>
      </c>
      <c r="C38" s="142">
        <f t="shared" si="0"/>
        <v>35</v>
      </c>
      <c r="D38" s="194"/>
      <c r="E38" s="194"/>
    </row>
    <row r="39" spans="1:5" ht="30" customHeight="1">
      <c r="A39" s="140">
        <v>6</v>
      </c>
      <c r="B39" s="142" t="s">
        <v>132</v>
      </c>
      <c r="C39" s="142">
        <f t="shared" si="0"/>
        <v>36</v>
      </c>
      <c r="D39" s="194"/>
      <c r="E39" s="194"/>
    </row>
    <row r="40" spans="1:5" ht="30" customHeight="1">
      <c r="A40" s="140">
        <v>7</v>
      </c>
      <c r="B40" s="142" t="s">
        <v>133</v>
      </c>
      <c r="C40" s="142">
        <f t="shared" si="0"/>
        <v>37</v>
      </c>
      <c r="D40" s="194">
        <f>SUM([2]K!N11)</f>
        <v>0</v>
      </c>
      <c r="E40" s="194">
        <f>SUM([2]K!X11)</f>
        <v>0</v>
      </c>
    </row>
    <row r="41" spans="1:5" ht="30" customHeight="1">
      <c r="A41" s="140">
        <v>8</v>
      </c>
      <c r="B41" s="142" t="s">
        <v>134</v>
      </c>
      <c r="C41" s="142">
        <f t="shared" si="0"/>
        <v>38</v>
      </c>
      <c r="D41" s="194"/>
      <c r="E41" s="194"/>
    </row>
    <row r="42" spans="1:5" ht="30" customHeight="1">
      <c r="A42" s="140">
        <v>9</v>
      </c>
      <c r="B42" s="142" t="s">
        <v>135</v>
      </c>
      <c r="C42" s="142">
        <f t="shared" si="0"/>
        <v>39</v>
      </c>
      <c r="D42" s="194">
        <f>SUM([2]K!N12)</f>
        <v>-161200</v>
      </c>
      <c r="E42" s="194">
        <f>SUM([2]K!X12)</f>
        <v>0</v>
      </c>
    </row>
    <row r="43" spans="1:5" ht="30" customHeight="1">
      <c r="A43" s="140">
        <v>10</v>
      </c>
      <c r="B43" s="142" t="s">
        <v>136</v>
      </c>
      <c r="C43" s="142">
        <f t="shared" si="0"/>
        <v>40</v>
      </c>
      <c r="D43" s="194">
        <f>SUM([2]K!N15)</f>
        <v>-5434457.5</v>
      </c>
      <c r="E43" s="194">
        <f>SUM([2]K!X15)</f>
        <v>-161200</v>
      </c>
    </row>
    <row r="44" spans="1:5" ht="30" customHeight="1">
      <c r="A44" s="140" t="s">
        <v>331</v>
      </c>
      <c r="B44" s="177" t="s">
        <v>137</v>
      </c>
      <c r="C44" s="142">
        <f t="shared" si="0"/>
        <v>41</v>
      </c>
      <c r="D44" s="166">
        <f>SUM(D34:D43)</f>
        <v>-5495657.5</v>
      </c>
      <c r="E44" s="166">
        <f>SUM(E34:E43)</f>
        <v>-61200</v>
      </c>
    </row>
    <row r="45" spans="1:5" ht="30" customHeight="1">
      <c r="A45" s="140"/>
      <c r="B45" s="142" t="s">
        <v>331</v>
      </c>
      <c r="C45" s="142">
        <f t="shared" si="0"/>
        <v>42</v>
      </c>
      <c r="D45" s="195"/>
      <c r="E45" s="195"/>
    </row>
    <row r="46" spans="1:5" ht="30" customHeight="1">
      <c r="A46" s="140"/>
      <c r="B46" s="142" t="s">
        <v>138</v>
      </c>
      <c r="C46" s="142">
        <f t="shared" si="0"/>
        <v>43</v>
      </c>
      <c r="D46" s="166">
        <f>SUM(D31+D44)</f>
        <v>68511.5</v>
      </c>
      <c r="E46" s="166">
        <f>SUM(E31+E44)</f>
        <v>1100000</v>
      </c>
    </row>
  </sheetData>
  <phoneticPr fontId="16" type="noConversion"/>
  <printOptions horizontalCentered="1"/>
  <pageMargins left="0.5" right="0.5" top="0.75" bottom="0.75" header="0.5" footer="0.5"/>
  <pageSetup scale="4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tabSelected="1" topLeftCell="A8" zoomScale="90" zoomScaleNormal="90" workbookViewId="0">
      <selection activeCell="B16" sqref="B16"/>
    </sheetView>
  </sheetViews>
  <sheetFormatPr defaultRowHeight="15"/>
  <cols>
    <col min="1" max="1" width="11.44140625" customWidth="1"/>
    <col min="2" max="2" width="61.88671875" customWidth="1"/>
    <col min="3" max="3" width="12.44140625" customWidth="1"/>
    <col min="4" max="4" width="15.44140625" customWidth="1"/>
    <col min="5" max="5" width="15" customWidth="1"/>
  </cols>
  <sheetData>
    <row r="2" spans="1:5" ht="30" customHeight="1">
      <c r="A2" s="6"/>
    </row>
    <row r="3" spans="1:5" ht="30" customHeight="1">
      <c r="A3" s="6"/>
      <c r="B3" t="s">
        <v>139</v>
      </c>
    </row>
    <row r="4" spans="1:5" ht="30" customHeight="1">
      <c r="A4" s="6"/>
      <c r="B4" t="s">
        <v>140</v>
      </c>
    </row>
    <row r="5" spans="1:5" ht="30" customHeight="1" thickBot="1">
      <c r="A5" s="6"/>
    </row>
    <row r="6" spans="1:5" ht="30" customHeight="1">
      <c r="A6" s="7" t="s">
        <v>329</v>
      </c>
      <c r="B6" s="7" t="s">
        <v>141</v>
      </c>
      <c r="C6" s="7" t="s">
        <v>142</v>
      </c>
      <c r="D6" s="7" t="s">
        <v>351</v>
      </c>
      <c r="E6" s="7" t="s">
        <v>351</v>
      </c>
    </row>
    <row r="7" spans="1:5" ht="30" customHeight="1">
      <c r="A7" s="8"/>
      <c r="B7" s="8"/>
      <c r="C7" s="8" t="s">
        <v>143</v>
      </c>
      <c r="D7" s="8" t="s">
        <v>144</v>
      </c>
      <c r="E7" s="8" t="s">
        <v>145</v>
      </c>
    </row>
    <row r="8" spans="1:5" ht="30" customHeight="1">
      <c r="A8" s="45">
        <v>1</v>
      </c>
      <c r="B8" s="44" t="s">
        <v>146</v>
      </c>
      <c r="C8" s="124" t="s">
        <v>147</v>
      </c>
      <c r="D8" s="197">
        <f>SUM([2]K!O95)</f>
        <v>0</v>
      </c>
      <c r="E8" s="197"/>
    </row>
    <row r="9" spans="1:5" ht="30" customHeight="1">
      <c r="A9" s="45">
        <v>2</v>
      </c>
      <c r="B9" s="44" t="s">
        <v>148</v>
      </c>
      <c r="C9" s="124" t="s">
        <v>149</v>
      </c>
      <c r="D9" s="197"/>
      <c r="E9" s="197"/>
    </row>
    <row r="10" spans="1:5" ht="30" customHeight="1">
      <c r="A10" s="45">
        <v>3</v>
      </c>
      <c r="B10" s="44" t="s">
        <v>150</v>
      </c>
      <c r="C10" s="188" t="s">
        <v>151</v>
      </c>
      <c r="D10" s="197"/>
      <c r="E10" s="197"/>
    </row>
    <row r="11" spans="1:5" ht="30" customHeight="1">
      <c r="A11" s="45">
        <v>4</v>
      </c>
      <c r="B11" s="44" t="s">
        <v>152</v>
      </c>
      <c r="C11" s="124" t="s">
        <v>153</v>
      </c>
      <c r="D11" s="197">
        <f>SUM([2]K!P62)</f>
        <v>120276</v>
      </c>
      <c r="E11" s="197">
        <v>0</v>
      </c>
    </row>
    <row r="12" spans="1:5" ht="30" customHeight="1">
      <c r="A12" s="45">
        <v>5</v>
      </c>
      <c r="B12" s="44" t="s">
        <v>154</v>
      </c>
      <c r="C12" s="124" t="s">
        <v>155</v>
      </c>
      <c r="D12" s="196">
        <f>SUM(D13:D14)</f>
        <v>988200</v>
      </c>
      <c r="E12" s="196">
        <f>SUM(E13:E14)</f>
        <v>161200</v>
      </c>
    </row>
    <row r="13" spans="1:5" ht="30" customHeight="1">
      <c r="A13" s="45"/>
      <c r="B13" s="190" t="s">
        <v>156</v>
      </c>
      <c r="C13" s="188" t="s">
        <v>157</v>
      </c>
      <c r="D13" s="197">
        <f>SUM([2]K!P84)</f>
        <v>988200</v>
      </c>
      <c r="E13" s="197">
        <v>161200</v>
      </c>
    </row>
    <row r="14" spans="1:5" ht="30" customHeight="1">
      <c r="A14" s="45"/>
      <c r="B14" s="190" t="s">
        <v>158</v>
      </c>
      <c r="C14" s="188" t="s">
        <v>159</v>
      </c>
      <c r="D14" s="197">
        <f>SUM([2]K!P85)</f>
        <v>0</v>
      </c>
      <c r="E14" s="197">
        <v>0</v>
      </c>
    </row>
    <row r="15" spans="1:5" ht="30" customHeight="1">
      <c r="A15" s="45">
        <v>6</v>
      </c>
      <c r="B15" s="44" t="s">
        <v>160</v>
      </c>
      <c r="C15" s="124" t="s">
        <v>161</v>
      </c>
      <c r="D15" s="197"/>
      <c r="E15" s="197"/>
    </row>
    <row r="16" spans="1:5" ht="30" customHeight="1">
      <c r="A16" s="45">
        <v>7</v>
      </c>
      <c r="B16" s="44" t="s">
        <v>162</v>
      </c>
      <c r="C16" s="124" t="s">
        <v>163</v>
      </c>
      <c r="D16" s="197">
        <f>SUM([2]K!P73+[2]K!P79)</f>
        <v>4325981.5</v>
      </c>
      <c r="E16" s="197">
        <v>0</v>
      </c>
    </row>
    <row r="17" spans="1:5" ht="30" customHeight="1">
      <c r="A17" s="45">
        <v>8</v>
      </c>
      <c r="B17" s="189" t="s">
        <v>164</v>
      </c>
      <c r="C17" s="124"/>
      <c r="D17" s="196">
        <f>SUM(D11+D12+D15+D16)</f>
        <v>5434457.5</v>
      </c>
      <c r="E17" s="196">
        <f>SUM(E11+E12+E15+E16)</f>
        <v>161200</v>
      </c>
    </row>
    <row r="18" spans="1:5" ht="30" customHeight="1">
      <c r="A18" s="45">
        <v>9</v>
      </c>
      <c r="B18" s="189" t="s">
        <v>165</v>
      </c>
      <c r="C18" s="124"/>
      <c r="D18" s="196">
        <f>SUM(D8+D9+D10-D17)</f>
        <v>-5434457.5</v>
      </c>
      <c r="E18" s="196">
        <f>SUM(E8+E9+E10-E17)</f>
        <v>-161200</v>
      </c>
    </row>
    <row r="19" spans="1:5" ht="30" customHeight="1">
      <c r="A19" s="45">
        <v>10</v>
      </c>
      <c r="B19" s="44" t="s">
        <v>166</v>
      </c>
      <c r="C19" s="124" t="s">
        <v>167</v>
      </c>
      <c r="D19" s="197"/>
      <c r="E19" s="197"/>
    </row>
    <row r="20" spans="1:5" ht="30" customHeight="1">
      <c r="A20" s="45">
        <v>11</v>
      </c>
      <c r="B20" s="44" t="s">
        <v>168</v>
      </c>
      <c r="C20" s="124" t="s">
        <v>169</v>
      </c>
      <c r="D20" s="197"/>
      <c r="E20" s="197"/>
    </row>
    <row r="21" spans="1:5" ht="30" customHeight="1">
      <c r="A21" s="45">
        <v>12</v>
      </c>
      <c r="B21" s="44" t="s">
        <v>170</v>
      </c>
      <c r="C21" s="124"/>
      <c r="D21" s="197">
        <f>SUM([2]K!N98)</f>
        <v>0</v>
      </c>
      <c r="E21" s="197">
        <v>0</v>
      </c>
    </row>
    <row r="22" spans="1:5" ht="30" customHeight="1">
      <c r="A22" s="45">
        <v>12.1</v>
      </c>
      <c r="B22" s="44" t="s">
        <v>171</v>
      </c>
      <c r="C22" s="124" t="s">
        <v>172</v>
      </c>
      <c r="D22" s="197"/>
      <c r="E22" s="197"/>
    </row>
    <row r="23" spans="1:5" ht="30" customHeight="1">
      <c r="A23" s="45">
        <v>12.2</v>
      </c>
      <c r="B23" s="44" t="s">
        <v>173</v>
      </c>
      <c r="C23" s="124" t="s">
        <v>174</v>
      </c>
      <c r="D23" s="197"/>
      <c r="E23" s="197"/>
    </row>
    <row r="24" spans="1:5" ht="30" customHeight="1">
      <c r="A24" s="45">
        <v>12.3</v>
      </c>
      <c r="B24" s="44" t="s">
        <v>175</v>
      </c>
      <c r="C24" s="124" t="s">
        <v>176</v>
      </c>
      <c r="D24" s="197"/>
      <c r="E24" s="197"/>
    </row>
    <row r="25" spans="1:5" ht="30" customHeight="1">
      <c r="A25" s="45">
        <v>12.4</v>
      </c>
      <c r="B25" s="44" t="s">
        <v>177</v>
      </c>
      <c r="C25" s="124" t="s">
        <v>178</v>
      </c>
      <c r="D25" s="197"/>
      <c r="E25" s="197"/>
    </row>
    <row r="26" spans="1:5" ht="30" customHeight="1">
      <c r="A26" s="45">
        <v>13</v>
      </c>
      <c r="B26" s="189" t="s">
        <v>179</v>
      </c>
      <c r="C26" s="124"/>
      <c r="D26" s="196">
        <f>SUM(D19:D25)</f>
        <v>0</v>
      </c>
      <c r="E26" s="196">
        <f>SUM(E19:E25)</f>
        <v>0</v>
      </c>
    </row>
    <row r="27" spans="1:5" ht="30" customHeight="1">
      <c r="A27" s="45">
        <v>14</v>
      </c>
      <c r="B27" s="129" t="s">
        <v>180</v>
      </c>
      <c r="C27" s="124"/>
      <c r="D27" s="196">
        <f>SUM(D18+D26)</f>
        <v>-5434457.5</v>
      </c>
      <c r="E27" s="196">
        <f>SUM(E18+E26)</f>
        <v>-161200</v>
      </c>
    </row>
    <row r="28" spans="1:5" ht="30" customHeight="1">
      <c r="A28" s="45">
        <v>15</v>
      </c>
      <c r="B28" s="44" t="s">
        <v>181</v>
      </c>
      <c r="C28" s="188" t="s">
        <v>182</v>
      </c>
      <c r="D28" s="197">
        <f>SUM([2]J!D22)</f>
        <v>0</v>
      </c>
      <c r="E28" s="197">
        <v>0</v>
      </c>
    </row>
    <row r="29" spans="1:5" ht="30" customHeight="1">
      <c r="A29" s="45">
        <v>16</v>
      </c>
      <c r="B29" s="189" t="s">
        <v>183</v>
      </c>
      <c r="C29" s="124"/>
      <c r="D29" s="196">
        <f>SUM(D27-D28)</f>
        <v>-5434457.5</v>
      </c>
      <c r="E29" s="196">
        <f>SUM(E27-E28)</f>
        <v>-161200</v>
      </c>
    </row>
    <row r="30" spans="1:5" ht="30" customHeight="1">
      <c r="A30" s="45">
        <v>17</v>
      </c>
      <c r="B30" s="44" t="s">
        <v>184</v>
      </c>
      <c r="C30" s="124"/>
      <c r="D30" s="197"/>
      <c r="E30" s="197"/>
    </row>
    <row r="31" spans="1:5" ht="30" customHeight="1"/>
  </sheetData>
  <phoneticPr fontId="16" type="noConversion"/>
  <printOptions horizontalCentered="1"/>
  <pageMargins left="0.75" right="0.75" top="1" bottom="1" header="0.5" footer="0.5"/>
  <pageSetup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C4" sqref="C4:D30"/>
    </sheetView>
  </sheetViews>
  <sheetFormatPr defaultRowHeight="15"/>
  <cols>
    <col min="1" max="1" width="4.21875" customWidth="1"/>
    <col min="2" max="2" width="41.88671875" customWidth="1"/>
    <col min="3" max="3" width="14.5546875" customWidth="1"/>
    <col min="4" max="4" width="14.33203125" customWidth="1"/>
  </cols>
  <sheetData>
    <row r="1" spans="1:4" ht="15.75" thickBot="1"/>
    <row r="2" spans="1:4" ht="18" customHeight="1">
      <c r="A2" s="7"/>
      <c r="B2" s="7" t="s">
        <v>185</v>
      </c>
      <c r="C2" s="7" t="s">
        <v>186</v>
      </c>
      <c r="D2" s="7" t="s">
        <v>187</v>
      </c>
    </row>
    <row r="3" spans="1:4" ht="18" customHeight="1">
      <c r="A3" s="8"/>
      <c r="B3" s="8"/>
      <c r="C3" s="8" t="s">
        <v>188</v>
      </c>
      <c r="D3" s="8" t="s">
        <v>189</v>
      </c>
    </row>
    <row r="4" spans="1:4" ht="18" customHeight="1">
      <c r="A4" s="45"/>
      <c r="B4" s="189" t="s">
        <v>190</v>
      </c>
      <c r="C4" s="196"/>
      <c r="D4" s="204"/>
    </row>
    <row r="5" spans="1:4" ht="18" customHeight="1">
      <c r="A5" s="45"/>
      <c r="B5" s="44" t="s">
        <v>191</v>
      </c>
      <c r="C5" s="204">
        <f>SUM([2]K!W42+[2]K!V42)</f>
        <v>0</v>
      </c>
      <c r="D5" s="204">
        <v>0</v>
      </c>
    </row>
    <row r="6" spans="1:4" ht="18" customHeight="1">
      <c r="A6" s="45"/>
      <c r="B6" s="44" t="s">
        <v>192</v>
      </c>
      <c r="C6" s="345">
        <f>SUM([2]K!E39+[2]K!E40+[2]K!E44+[2]K!E46+[2]K!E48+[2]K!D40+[2]K!D46+[2]K!D48+[2]K!E52+[2]K!E77+[2]K!E79)</f>
        <v>803686.5</v>
      </c>
      <c r="D6" s="204">
        <v>80600</v>
      </c>
    </row>
    <row r="7" spans="1:4" ht="18" customHeight="1">
      <c r="A7" s="45"/>
      <c r="B7" s="44" t="s">
        <v>193</v>
      </c>
      <c r="C7" s="204"/>
      <c r="D7" s="204"/>
    </row>
    <row r="8" spans="1:4" ht="18" customHeight="1">
      <c r="A8" s="45"/>
      <c r="B8" s="44" t="s">
        <v>194</v>
      </c>
      <c r="C8" s="204"/>
      <c r="D8" s="204"/>
    </row>
    <row r="9" spans="1:4" ht="18" customHeight="1">
      <c r="A9" s="45"/>
      <c r="B9" s="44" t="s">
        <v>195</v>
      </c>
      <c r="C9" s="204">
        <f>SUM([2]K!E49)</f>
        <v>0</v>
      </c>
      <c r="D9" s="204">
        <v>124111</v>
      </c>
    </row>
    <row r="10" spans="1:4" ht="18" customHeight="1">
      <c r="A10" s="45"/>
      <c r="B10" s="189" t="s">
        <v>196</v>
      </c>
      <c r="C10" s="346">
        <f>SUM(C5-C6-C9)</f>
        <v>-803686.5</v>
      </c>
      <c r="D10" s="346">
        <f>SUM(D5-D6-D9)</f>
        <v>-204711</v>
      </c>
    </row>
    <row r="11" spans="1:4" ht="18" customHeight="1">
      <c r="A11" s="45"/>
      <c r="B11" s="44"/>
      <c r="C11" s="345"/>
      <c r="D11" s="204"/>
    </row>
    <row r="12" spans="1:4" ht="18" customHeight="1">
      <c r="A12" s="45"/>
      <c r="B12" s="189" t="s">
        <v>197</v>
      </c>
      <c r="C12" s="196"/>
      <c r="D12" s="196"/>
    </row>
    <row r="13" spans="1:4" ht="18" customHeight="1">
      <c r="A13" s="45"/>
      <c r="B13" s="44" t="s">
        <v>198</v>
      </c>
      <c r="C13" s="204"/>
      <c r="D13" s="204"/>
    </row>
    <row r="14" spans="1:4" ht="18" customHeight="1">
      <c r="A14" s="45"/>
      <c r="B14" s="44" t="s">
        <v>199</v>
      </c>
      <c r="C14" s="204"/>
      <c r="D14" s="204"/>
    </row>
    <row r="15" spans="1:4" ht="18" customHeight="1">
      <c r="A15" s="45"/>
      <c r="B15" s="44" t="s">
        <v>200</v>
      </c>
      <c r="C15" s="204"/>
      <c r="D15" s="204"/>
    </row>
    <row r="16" spans="1:4" ht="18" customHeight="1">
      <c r="A16" s="45"/>
      <c r="B16" s="44" t="s">
        <v>201</v>
      </c>
      <c r="C16" s="204"/>
      <c r="D16" s="204"/>
    </row>
    <row r="17" spans="1:4" ht="18" customHeight="1">
      <c r="A17" s="45"/>
      <c r="B17" s="44" t="s">
        <v>202</v>
      </c>
      <c r="C17" s="345"/>
      <c r="D17" s="345"/>
    </row>
    <row r="18" spans="1:4" ht="18" customHeight="1">
      <c r="A18" s="45"/>
      <c r="B18" s="189" t="s">
        <v>203</v>
      </c>
      <c r="C18" s="196"/>
      <c r="D18" s="196"/>
    </row>
    <row r="19" spans="1:4" ht="18" customHeight="1">
      <c r="A19" s="45"/>
      <c r="B19" s="44"/>
      <c r="C19" s="204"/>
      <c r="D19" s="204"/>
    </row>
    <row r="20" spans="1:4" ht="18" customHeight="1">
      <c r="A20" s="45"/>
      <c r="B20" s="189" t="s">
        <v>204</v>
      </c>
      <c r="C20" s="196"/>
      <c r="D20" s="196"/>
    </row>
    <row r="21" spans="1:4" ht="18" customHeight="1">
      <c r="A21" s="45"/>
      <c r="B21" s="44" t="s">
        <v>205</v>
      </c>
      <c r="C21" s="204"/>
      <c r="D21" s="204"/>
    </row>
    <row r="22" spans="1:4" ht="18" customHeight="1">
      <c r="A22" s="45"/>
      <c r="B22" s="44" t="s">
        <v>206</v>
      </c>
      <c r="C22" s="345">
        <f>SUM([2]K!W53)</f>
        <v>4096075</v>
      </c>
      <c r="D22" s="204">
        <v>12880000</v>
      </c>
    </row>
    <row r="23" spans="1:4" ht="18" customHeight="1">
      <c r="A23" s="45"/>
      <c r="B23" s="44" t="s">
        <v>207</v>
      </c>
      <c r="C23" s="204"/>
      <c r="D23" s="204"/>
    </row>
    <row r="24" spans="1:4" ht="18" customHeight="1">
      <c r="A24" s="45"/>
      <c r="B24" s="44" t="s">
        <v>208</v>
      </c>
      <c r="C24" s="204"/>
      <c r="D24" s="204"/>
    </row>
    <row r="25" spans="1:4" ht="18" customHeight="1">
      <c r="A25" s="45"/>
      <c r="B25" s="189" t="s">
        <v>209</v>
      </c>
      <c r="C25" s="196">
        <f>SUM(C21+C22-C23+C24)</f>
        <v>4096075</v>
      </c>
      <c r="D25" s="196">
        <f>SUM(D21+D22-D23+D24)</f>
        <v>12880000</v>
      </c>
    </row>
    <row r="26" spans="1:4" ht="18" customHeight="1">
      <c r="A26" s="45"/>
      <c r="B26" s="44"/>
      <c r="C26" s="204"/>
      <c r="D26" s="204"/>
    </row>
    <row r="27" spans="1:4" ht="18" customHeight="1">
      <c r="A27" s="45"/>
      <c r="B27" s="189" t="s">
        <v>210</v>
      </c>
      <c r="C27" s="204">
        <f>SUM(C29-C28)</f>
        <v>-1071591.5</v>
      </c>
      <c r="D27" s="204">
        <f>SUM(D29-D28)</f>
        <v>673673</v>
      </c>
    </row>
    <row r="28" spans="1:4" ht="18" customHeight="1">
      <c r="A28" s="45"/>
      <c r="B28" s="189" t="s">
        <v>211</v>
      </c>
      <c r="C28" s="204">
        <f>SUM([2]K!C56+[2]K!C57)</f>
        <v>1100000</v>
      </c>
      <c r="D28" s="204">
        <v>426327</v>
      </c>
    </row>
    <row r="29" spans="1:4" ht="18" customHeight="1">
      <c r="A29" s="45"/>
      <c r="B29" s="189" t="s">
        <v>212</v>
      </c>
      <c r="C29" s="204">
        <f>SUM([2]K!M56+[2]K!M57)</f>
        <v>28408.5</v>
      </c>
      <c r="D29" s="204">
        <f>SUM([2]K!C56+[2]K!C57)</f>
        <v>1100000</v>
      </c>
    </row>
    <row r="30" spans="1:4" ht="18" customHeight="1" thickBot="1">
      <c r="A30" s="191"/>
      <c r="B30" s="192"/>
      <c r="C30" s="203"/>
      <c r="D30" s="203"/>
    </row>
  </sheetData>
  <phoneticPr fontId="16" type="noConversion"/>
  <pageMargins left="0.75" right="0.75" top="1" bottom="1" header="0.5" footer="0.5"/>
  <pageSetup scale="9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opLeftCell="B1" zoomScaleNormal="100" workbookViewId="0">
      <selection activeCell="B8" sqref="B8:J41"/>
    </sheetView>
  </sheetViews>
  <sheetFormatPr defaultRowHeight="15"/>
  <cols>
    <col min="1" max="1" width="36.44140625" customWidth="1"/>
    <col min="2" max="2" width="9.77734375" customWidth="1"/>
    <col min="3" max="3" width="10.21875" customWidth="1"/>
    <col min="4" max="4" width="9.21875" customWidth="1"/>
    <col min="5" max="5" width="10" bestFit="1" customWidth="1"/>
    <col min="7" max="7" width="12.33203125" customWidth="1"/>
    <col min="8" max="8" width="12.44140625" bestFit="1" customWidth="1"/>
    <col min="10" max="10" width="12.44140625" bestFit="1" customWidth="1"/>
  </cols>
  <sheetData>
    <row r="1" spans="1:10" ht="15.75" thickBot="1"/>
    <row r="2" spans="1:10">
      <c r="A2" s="29"/>
      <c r="B2" s="30" t="s">
        <v>214</v>
      </c>
      <c r="C2" s="30"/>
      <c r="D2" s="30"/>
      <c r="E2" s="30"/>
      <c r="F2" s="30"/>
      <c r="G2" s="30"/>
      <c r="H2" s="30"/>
      <c r="I2" s="30"/>
      <c r="J2" s="31"/>
    </row>
    <row r="3" spans="1:10" ht="15.75" thickBot="1">
      <c r="A3" s="53"/>
      <c r="B3" s="37"/>
      <c r="C3" s="37"/>
      <c r="D3" s="37"/>
      <c r="E3" s="37"/>
      <c r="F3" s="37"/>
      <c r="G3" s="37"/>
      <c r="H3" s="37"/>
      <c r="I3" s="37"/>
      <c r="J3" s="54"/>
    </row>
    <row r="4" spans="1:10">
      <c r="A4" s="47"/>
      <c r="B4" s="7" t="s">
        <v>215</v>
      </c>
      <c r="C4" s="7" t="s">
        <v>216</v>
      </c>
      <c r="D4" s="7" t="s">
        <v>217</v>
      </c>
      <c r="E4" s="7" t="s">
        <v>218</v>
      </c>
      <c r="F4" s="7" t="s">
        <v>219</v>
      </c>
      <c r="G4" s="7" t="s">
        <v>220</v>
      </c>
      <c r="H4" s="7" t="s">
        <v>221</v>
      </c>
      <c r="I4" s="7" t="s">
        <v>222</v>
      </c>
      <c r="J4" s="7" t="s">
        <v>221</v>
      </c>
    </row>
    <row r="5" spans="1:10">
      <c r="A5" s="48"/>
      <c r="B5" s="8" t="s">
        <v>223</v>
      </c>
      <c r="C5" s="8" t="s">
        <v>224</v>
      </c>
      <c r="D5" s="8" t="s">
        <v>225</v>
      </c>
      <c r="E5" s="8" t="s">
        <v>226</v>
      </c>
      <c r="F5" s="8" t="s">
        <v>227</v>
      </c>
      <c r="G5" s="8" t="s">
        <v>228</v>
      </c>
      <c r="H5" s="8"/>
      <c r="I5" s="8" t="s">
        <v>229</v>
      </c>
      <c r="J5" s="8"/>
    </row>
    <row r="6" spans="1:10">
      <c r="A6" s="48"/>
      <c r="B6" s="8"/>
      <c r="C6" s="8"/>
      <c r="D6" s="8"/>
      <c r="E6" s="8" t="s">
        <v>345</v>
      </c>
      <c r="F6" s="8" t="s">
        <v>230</v>
      </c>
      <c r="G6" s="8" t="s">
        <v>231</v>
      </c>
      <c r="H6" s="8"/>
      <c r="I6" s="8" t="s">
        <v>348</v>
      </c>
      <c r="J6" s="8"/>
    </row>
    <row r="7" spans="1:10" ht="15.75" thickBot="1">
      <c r="A7" s="49"/>
      <c r="B7" s="9"/>
      <c r="C7" s="9"/>
      <c r="D7" s="9"/>
      <c r="E7" s="9" t="s">
        <v>232</v>
      </c>
      <c r="F7" s="9" t="s">
        <v>233</v>
      </c>
      <c r="G7" s="9"/>
      <c r="H7" s="9"/>
      <c r="I7" s="9" t="s">
        <v>234</v>
      </c>
      <c r="J7" s="9"/>
    </row>
    <row r="8" spans="1:10">
      <c r="A8" s="35" t="s">
        <v>378</v>
      </c>
      <c r="B8" s="347">
        <v>100000</v>
      </c>
      <c r="C8" s="347" t="s">
        <v>235</v>
      </c>
      <c r="D8" s="347" t="s">
        <v>236</v>
      </c>
      <c r="E8" s="347">
        <v>10000</v>
      </c>
      <c r="F8" s="347" t="s">
        <v>236</v>
      </c>
      <c r="G8" s="347">
        <f>SUM(G10:G25)</f>
        <v>-161200</v>
      </c>
      <c r="H8" s="347">
        <f>SUM(B8:G8)</f>
        <v>-51200</v>
      </c>
      <c r="I8" s="347"/>
      <c r="J8" s="347">
        <f>SUM(H8)</f>
        <v>-51200</v>
      </c>
    </row>
    <row r="9" spans="1:10">
      <c r="A9" s="36"/>
      <c r="B9" s="348"/>
      <c r="C9" s="348"/>
      <c r="D9" s="348"/>
      <c r="E9" s="348"/>
      <c r="F9" s="348"/>
      <c r="G9" s="348"/>
      <c r="H9" s="348"/>
      <c r="I9" s="348"/>
      <c r="J9" s="348"/>
    </row>
    <row r="10" spans="1:10">
      <c r="A10" s="35" t="s">
        <v>237</v>
      </c>
      <c r="B10" s="347"/>
      <c r="C10" s="347"/>
      <c r="D10" s="347"/>
      <c r="E10" s="347"/>
      <c r="F10" s="347"/>
      <c r="G10" s="347"/>
      <c r="H10" s="347"/>
      <c r="I10" s="347"/>
      <c r="J10" s="347"/>
    </row>
    <row r="11" spans="1:10">
      <c r="A11" s="36" t="s">
        <v>238</v>
      </c>
      <c r="B11" s="348"/>
      <c r="C11" s="348"/>
      <c r="D11" s="348"/>
      <c r="E11" s="348"/>
      <c r="F11" s="348"/>
      <c r="G11" s="348" t="s">
        <v>236</v>
      </c>
      <c r="H11" s="348"/>
      <c r="I11" s="348"/>
      <c r="J11" s="348" t="s">
        <v>236</v>
      </c>
    </row>
    <row r="12" spans="1:10">
      <c r="A12" s="35" t="s">
        <v>239</v>
      </c>
      <c r="B12" s="347" t="s">
        <v>235</v>
      </c>
      <c r="C12" s="347" t="s">
        <v>235</v>
      </c>
      <c r="D12" s="347" t="s">
        <v>236</v>
      </c>
      <c r="E12" s="347" t="s">
        <v>235</v>
      </c>
      <c r="F12" s="347" t="s">
        <v>236</v>
      </c>
      <c r="G12" s="347" t="s">
        <v>235</v>
      </c>
      <c r="H12" s="347"/>
      <c r="I12" s="347"/>
      <c r="J12" s="347" t="s">
        <v>235</v>
      </c>
    </row>
    <row r="13" spans="1:10">
      <c r="A13" s="36"/>
      <c r="B13" s="348"/>
      <c r="C13" s="348"/>
      <c r="D13" s="348"/>
      <c r="E13" s="348"/>
      <c r="F13" s="348"/>
      <c r="G13" s="348"/>
      <c r="H13" s="348"/>
      <c r="I13" s="348"/>
      <c r="J13" s="348"/>
    </row>
    <row r="14" spans="1:10">
      <c r="A14" s="35" t="s">
        <v>240</v>
      </c>
      <c r="B14" s="347"/>
      <c r="C14" s="347"/>
      <c r="D14" s="347"/>
      <c r="E14" s="347"/>
      <c r="F14" s="347"/>
      <c r="G14" s="347"/>
      <c r="H14" s="347"/>
      <c r="I14" s="347"/>
      <c r="J14" s="347" t="s">
        <v>331</v>
      </c>
    </row>
    <row r="15" spans="1:10">
      <c r="A15" s="36" t="s">
        <v>241</v>
      </c>
      <c r="B15" s="348"/>
      <c r="C15" s="348"/>
      <c r="D15" s="348"/>
      <c r="E15" s="348"/>
      <c r="F15" s="348" t="s">
        <v>235</v>
      </c>
      <c r="G15" s="348"/>
      <c r="H15" s="348"/>
      <c r="I15" s="348"/>
      <c r="J15" s="348" t="s">
        <v>235</v>
      </c>
    </row>
    <row r="16" spans="1:10">
      <c r="A16" s="35" t="s">
        <v>242</v>
      </c>
      <c r="B16" s="347"/>
      <c r="C16" s="347"/>
      <c r="D16" s="347"/>
      <c r="E16" s="347"/>
      <c r="F16" s="347" t="s">
        <v>331</v>
      </c>
      <c r="G16" s="347"/>
      <c r="H16" s="347"/>
      <c r="I16" s="347"/>
      <c r="J16" s="347" t="s">
        <v>331</v>
      </c>
    </row>
    <row r="17" spans="1:10">
      <c r="A17" s="36" t="s">
        <v>243</v>
      </c>
      <c r="B17" s="348"/>
      <c r="C17" s="348"/>
      <c r="D17" s="348"/>
      <c r="E17" s="348"/>
      <c r="F17" s="348" t="s">
        <v>235</v>
      </c>
      <c r="G17" s="348"/>
      <c r="H17" s="348"/>
      <c r="I17" s="348"/>
      <c r="J17" s="348" t="s">
        <v>235</v>
      </c>
    </row>
    <row r="18" spans="1:10">
      <c r="A18" s="35" t="s">
        <v>244</v>
      </c>
      <c r="B18" s="347"/>
      <c r="C18" s="347"/>
      <c r="D18" s="347"/>
      <c r="E18" s="347"/>
      <c r="F18" s="347"/>
      <c r="G18" s="347">
        <f>SUM([2]K!N12)</f>
        <v>-161200</v>
      </c>
      <c r="H18" s="347">
        <f>SUM(B18:G18)</f>
        <v>-161200</v>
      </c>
      <c r="I18" s="347"/>
      <c r="J18" s="347">
        <f>SUM(H18)</f>
        <v>-161200</v>
      </c>
    </row>
    <row r="19" spans="1:10">
      <c r="A19" s="36"/>
      <c r="B19" s="348"/>
      <c r="C19" s="348"/>
      <c r="D19" s="348"/>
      <c r="E19" s="348"/>
      <c r="F19" s="348"/>
      <c r="G19" s="348" t="s">
        <v>331</v>
      </c>
      <c r="H19" s="348"/>
      <c r="I19" s="348"/>
      <c r="J19" s="348" t="s">
        <v>331</v>
      </c>
    </row>
    <row r="20" spans="1:10">
      <c r="A20" s="35" t="s">
        <v>213</v>
      </c>
      <c r="B20" s="347"/>
      <c r="C20" s="347"/>
      <c r="D20" s="347"/>
      <c r="E20" s="347"/>
      <c r="F20" s="347"/>
      <c r="G20" s="347" t="s">
        <v>236</v>
      </c>
      <c r="H20" s="347"/>
      <c r="I20" s="347"/>
      <c r="J20" s="347" t="s">
        <v>236</v>
      </c>
    </row>
    <row r="21" spans="1:10">
      <c r="A21" s="36"/>
      <c r="B21" s="348"/>
      <c r="C21" s="348"/>
      <c r="D21" s="348"/>
      <c r="E21" s="348"/>
      <c r="F21" s="348"/>
      <c r="G21" s="348"/>
      <c r="H21" s="348"/>
      <c r="I21" s="348"/>
      <c r="J21" s="348"/>
    </row>
    <row r="22" spans="1:10">
      <c r="A22" s="35" t="s">
        <v>245</v>
      </c>
      <c r="B22" s="347"/>
      <c r="C22" s="347"/>
      <c r="D22" s="347"/>
      <c r="E22" s="347"/>
      <c r="F22" s="347"/>
      <c r="G22" s="347"/>
      <c r="H22" s="347"/>
      <c r="I22" s="347"/>
      <c r="J22" s="347"/>
    </row>
    <row r="23" spans="1:10">
      <c r="A23" s="36" t="s">
        <v>226</v>
      </c>
      <c r="B23" s="348"/>
      <c r="C23" s="348"/>
      <c r="D23" s="348"/>
      <c r="E23" s="348" t="s">
        <v>235</v>
      </c>
      <c r="F23" s="348"/>
      <c r="G23" s="348" t="s">
        <v>236</v>
      </c>
      <c r="H23" s="348"/>
      <c r="I23" s="348"/>
      <c r="J23" s="348"/>
    </row>
    <row r="24" spans="1:10">
      <c r="A24" s="35" t="s">
        <v>246</v>
      </c>
      <c r="B24" s="347" t="s">
        <v>235</v>
      </c>
      <c r="C24" s="347" t="s">
        <v>235</v>
      </c>
      <c r="D24" s="347"/>
      <c r="E24" s="347"/>
      <c r="F24" s="347"/>
      <c r="G24" s="347"/>
      <c r="H24" s="347"/>
      <c r="I24" s="347"/>
      <c r="J24" s="347" t="s">
        <v>235</v>
      </c>
    </row>
    <row r="25" spans="1:10">
      <c r="A25" s="36"/>
      <c r="B25" s="348"/>
      <c r="C25" s="348"/>
      <c r="D25" s="348"/>
      <c r="E25" s="348"/>
      <c r="F25" s="348"/>
      <c r="G25" s="348"/>
      <c r="H25" s="348"/>
      <c r="I25" s="348"/>
      <c r="J25" s="348"/>
    </row>
    <row r="26" spans="1:10">
      <c r="A26" s="35" t="s">
        <v>378</v>
      </c>
      <c r="B26" s="347">
        <v>100000</v>
      </c>
      <c r="C26" s="347" t="s">
        <v>235</v>
      </c>
      <c r="D26" s="347" t="s">
        <v>236</v>
      </c>
      <c r="E26" s="347">
        <v>10000</v>
      </c>
      <c r="F26" s="347" t="s">
        <v>236</v>
      </c>
      <c r="G26" s="347">
        <f>SUM(G8)</f>
        <v>-161200</v>
      </c>
      <c r="H26" s="347">
        <f>SUM(H8)</f>
        <v>-51200</v>
      </c>
      <c r="I26" s="347"/>
      <c r="J26" s="347">
        <f>SUM(H26)</f>
        <v>-51200</v>
      </c>
    </row>
    <row r="27" spans="1:10">
      <c r="A27" s="36"/>
      <c r="B27" s="348"/>
      <c r="C27" s="348"/>
      <c r="D27" s="348"/>
      <c r="E27" s="348"/>
      <c r="F27" s="348"/>
      <c r="G27" s="348"/>
      <c r="H27" s="348"/>
      <c r="I27" s="348"/>
      <c r="J27" s="348"/>
    </row>
    <row r="28" spans="1:10">
      <c r="A28" s="35" t="s">
        <v>247</v>
      </c>
      <c r="B28" s="347"/>
      <c r="C28" s="347"/>
      <c r="D28" s="347"/>
      <c r="E28" s="347"/>
      <c r="F28" s="347"/>
      <c r="G28" s="347"/>
      <c r="H28" s="347"/>
      <c r="I28" s="347"/>
      <c r="J28" s="347"/>
    </row>
    <row r="29" spans="1:10">
      <c r="A29" s="36" t="s">
        <v>248</v>
      </c>
      <c r="B29" s="348"/>
      <c r="C29" s="348"/>
      <c r="D29" s="348"/>
      <c r="E29" s="348"/>
      <c r="F29" s="348" t="s">
        <v>236</v>
      </c>
      <c r="G29" s="348"/>
      <c r="H29" s="348"/>
      <c r="I29" s="348"/>
      <c r="J29" s="348" t="s">
        <v>236</v>
      </c>
    </row>
    <row r="30" spans="1:10">
      <c r="A30" s="35" t="s">
        <v>242</v>
      </c>
      <c r="B30" s="347"/>
      <c r="C30" s="347"/>
      <c r="D30" s="347"/>
      <c r="E30" s="347"/>
      <c r="F30" s="347"/>
      <c r="G30" s="347"/>
      <c r="H30" s="347"/>
      <c r="I30" s="347"/>
      <c r="J30" s="347"/>
    </row>
    <row r="31" spans="1:10">
      <c r="A31" s="36" t="s">
        <v>243</v>
      </c>
      <c r="B31" s="348"/>
      <c r="C31" s="348"/>
      <c r="D31" s="348"/>
      <c r="E31" s="348"/>
      <c r="F31" s="348" t="s">
        <v>236</v>
      </c>
      <c r="G31" s="348"/>
      <c r="H31" s="348"/>
      <c r="I31" s="348"/>
      <c r="J31" s="348" t="s">
        <v>236</v>
      </c>
    </row>
    <row r="32" spans="1:10">
      <c r="A32" s="35" t="s">
        <v>249</v>
      </c>
      <c r="B32" s="347" t="s">
        <v>331</v>
      </c>
      <c r="C32" s="347" t="s">
        <v>331</v>
      </c>
      <c r="D32" s="347"/>
      <c r="E32" s="347"/>
      <c r="F32" s="347"/>
      <c r="G32" s="347">
        <f>SUM([2]K!N15)</f>
        <v>-5434457.5</v>
      </c>
      <c r="H32" s="347">
        <f>SUM(E32+G32)</f>
        <v>-5434457.5</v>
      </c>
      <c r="I32" s="347"/>
      <c r="J32" s="347">
        <f>SUM(H32)</f>
        <v>-5434457.5</v>
      </c>
    </row>
    <row r="33" spans="1:12">
      <c r="A33" s="36"/>
      <c r="B33" s="348"/>
      <c r="C33" s="348"/>
      <c r="D33" s="348"/>
      <c r="E33" s="348"/>
      <c r="F33" s="348"/>
      <c r="G33" s="348"/>
      <c r="H33" s="348"/>
      <c r="I33" s="348"/>
      <c r="J33" s="348"/>
    </row>
    <row r="34" spans="1:12">
      <c r="A34" s="35" t="s">
        <v>213</v>
      </c>
      <c r="B34" s="347"/>
      <c r="C34" s="347"/>
      <c r="D34" s="347"/>
      <c r="E34" s="347" t="s">
        <v>235</v>
      </c>
      <c r="F34" s="347"/>
      <c r="G34" s="347" t="s">
        <v>235</v>
      </c>
      <c r="H34" s="347"/>
      <c r="I34" s="347"/>
      <c r="J34" s="347">
        <f>SUM(H34)</f>
        <v>0</v>
      </c>
    </row>
    <row r="35" spans="1:12">
      <c r="A35" s="36"/>
      <c r="B35" s="348"/>
      <c r="C35" s="348"/>
      <c r="D35" s="348"/>
      <c r="E35" s="348"/>
      <c r="F35" s="348"/>
      <c r="G35" s="348"/>
      <c r="H35" s="348"/>
      <c r="I35" s="348"/>
      <c r="J35" s="348"/>
    </row>
    <row r="36" spans="1:12">
      <c r="A36" s="35" t="s">
        <v>246</v>
      </c>
      <c r="B36" s="347"/>
      <c r="C36" s="347" t="s">
        <v>235</v>
      </c>
      <c r="D36" s="347"/>
      <c r="E36" s="347" t="s">
        <v>235</v>
      </c>
      <c r="F36" s="347"/>
      <c r="G36" s="347" t="s">
        <v>235</v>
      </c>
      <c r="H36" s="347">
        <f>SUM(B36:G36)</f>
        <v>0</v>
      </c>
      <c r="I36" s="347"/>
      <c r="J36" s="347">
        <f>SUM(H36)</f>
        <v>0</v>
      </c>
    </row>
    <row r="37" spans="1:12">
      <c r="A37" s="36"/>
      <c r="B37" s="348"/>
      <c r="C37" s="348"/>
      <c r="D37" s="348"/>
      <c r="E37" s="348"/>
      <c r="F37" s="348"/>
      <c r="G37" s="348"/>
      <c r="H37" s="348"/>
      <c r="I37" s="348"/>
      <c r="J37" s="348"/>
    </row>
    <row r="38" spans="1:12">
      <c r="A38" s="35" t="s">
        <v>250</v>
      </c>
      <c r="B38" s="347"/>
      <c r="C38" s="347"/>
      <c r="D38" s="347" t="s">
        <v>236</v>
      </c>
      <c r="E38" s="347"/>
      <c r="F38" s="347"/>
      <c r="G38" s="347"/>
      <c r="H38" s="347"/>
      <c r="I38" s="347"/>
      <c r="J38" s="347" t="s">
        <v>236</v>
      </c>
    </row>
    <row r="39" spans="1:12">
      <c r="A39" s="36"/>
      <c r="B39" s="348"/>
      <c r="C39" s="348"/>
      <c r="D39" s="348"/>
      <c r="E39" s="348"/>
      <c r="F39" s="348"/>
      <c r="G39" s="348"/>
      <c r="H39" s="348"/>
      <c r="I39" s="348"/>
      <c r="J39" s="348"/>
    </row>
    <row r="40" spans="1:12">
      <c r="A40" s="35" t="s">
        <v>382</v>
      </c>
      <c r="B40" s="347">
        <f>SUM(B26:B39)</f>
        <v>100000</v>
      </c>
      <c r="C40" s="347" t="s">
        <v>235</v>
      </c>
      <c r="D40" s="347" t="s">
        <v>236</v>
      </c>
      <c r="E40" s="347">
        <f>SUM(E26:E39)</f>
        <v>10000</v>
      </c>
      <c r="F40" s="347" t="s">
        <v>236</v>
      </c>
      <c r="G40" s="347">
        <f>SUM(G26:G39)</f>
        <v>-5595657.5</v>
      </c>
      <c r="H40" s="347">
        <f>SUM(H26:H39)</f>
        <v>-5485657.5</v>
      </c>
      <c r="I40" s="347"/>
      <c r="J40" s="347">
        <f>SUM(J26:J39)</f>
        <v>-5485657.5</v>
      </c>
      <c r="L40" s="50"/>
    </row>
    <row r="41" spans="1:12">
      <c r="A41" s="36"/>
      <c r="B41" s="348"/>
      <c r="C41" s="348"/>
      <c r="D41" s="348"/>
      <c r="E41" s="348"/>
      <c r="F41" s="348"/>
      <c r="G41" s="348"/>
      <c r="H41" s="348"/>
      <c r="I41" s="348"/>
      <c r="J41" s="348"/>
    </row>
  </sheetData>
  <phoneticPr fontId="16" type="noConversion"/>
  <printOptions horizontalCentered="1"/>
  <pageMargins left="0.75" right="0.75" top="1" bottom="1" header="0.5" footer="0.5"/>
  <pageSetup scale="7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topLeftCell="A22" zoomScaleNormal="100" workbookViewId="0">
      <selection activeCell="F38" sqref="F38"/>
    </sheetView>
  </sheetViews>
  <sheetFormatPr defaultRowHeight="15"/>
  <cols>
    <col min="1" max="1" width="9.5546875" customWidth="1"/>
    <col min="2" max="2" width="12.88671875" customWidth="1"/>
    <col min="4" max="4" width="11.88671875" customWidth="1"/>
    <col min="6" max="6" width="11.44140625" customWidth="1"/>
    <col min="7" max="7" width="7.33203125" customWidth="1"/>
  </cols>
  <sheetData>
    <row r="2" spans="1:7">
      <c r="A2" s="13"/>
      <c r="B2" s="14"/>
      <c r="C2" s="14"/>
      <c r="D2" s="14"/>
      <c r="E2" s="14"/>
      <c r="F2" s="14"/>
      <c r="G2" s="15"/>
    </row>
    <row r="3" spans="1:7">
      <c r="A3" s="16"/>
      <c r="B3" s="1"/>
      <c r="C3" s="1"/>
      <c r="D3" s="1"/>
      <c r="E3" s="1"/>
      <c r="F3" s="1"/>
      <c r="G3" s="17"/>
    </row>
    <row r="4" spans="1:7" ht="15.75">
      <c r="A4" s="18"/>
      <c r="B4" s="2" t="s">
        <v>352</v>
      </c>
      <c r="C4" s="2"/>
      <c r="D4" s="2"/>
      <c r="E4" s="2"/>
      <c r="F4" s="2"/>
      <c r="G4" s="19"/>
    </row>
    <row r="5" spans="1:7">
      <c r="A5" s="16"/>
      <c r="B5" s="1"/>
      <c r="C5" s="1"/>
      <c r="D5" s="1"/>
      <c r="E5" s="1"/>
      <c r="F5" s="1"/>
      <c r="G5" s="17"/>
    </row>
    <row r="6" spans="1:7" ht="15.75">
      <c r="A6" s="16"/>
      <c r="B6" s="2" t="s">
        <v>353</v>
      </c>
      <c r="C6" s="2"/>
      <c r="D6" s="2"/>
      <c r="E6" s="2"/>
      <c r="F6" s="1"/>
      <c r="G6" s="17"/>
    </row>
    <row r="7" spans="1:7">
      <c r="A7" s="16"/>
      <c r="B7" s="1"/>
      <c r="C7" s="1"/>
      <c r="D7" s="1"/>
      <c r="E7" s="1"/>
      <c r="F7" s="1"/>
      <c r="G7" s="17"/>
    </row>
    <row r="8" spans="1:7" ht="18">
      <c r="A8" s="16"/>
      <c r="B8" s="1"/>
      <c r="C8" s="20" t="s">
        <v>336</v>
      </c>
      <c r="D8" s="1"/>
      <c r="E8" s="1"/>
      <c r="F8" s="1"/>
      <c r="G8" s="17"/>
    </row>
    <row r="9" spans="1:7" ht="18">
      <c r="A9" s="16"/>
      <c r="B9" s="21" t="s">
        <v>383</v>
      </c>
      <c r="C9" s="1"/>
      <c r="D9" s="1"/>
      <c r="E9" s="1"/>
      <c r="F9" s="1"/>
      <c r="G9" s="17"/>
    </row>
    <row r="10" spans="1:7" ht="18">
      <c r="A10" s="16"/>
      <c r="B10" s="21" t="s">
        <v>251</v>
      </c>
      <c r="C10" s="1"/>
      <c r="D10" s="1"/>
      <c r="E10" s="1"/>
      <c r="F10" s="1"/>
      <c r="G10" s="17"/>
    </row>
    <row r="11" spans="1:7" ht="18">
      <c r="A11" s="16"/>
      <c r="B11" s="21" t="s">
        <v>252</v>
      </c>
      <c r="C11" s="1"/>
      <c r="D11" s="1"/>
      <c r="E11" s="1"/>
      <c r="F11" s="1"/>
      <c r="G11" s="17"/>
    </row>
    <row r="12" spans="1:7" ht="18">
      <c r="A12" s="16"/>
      <c r="B12" s="21" t="s">
        <v>253</v>
      </c>
      <c r="C12" s="1"/>
      <c r="D12" s="1"/>
      <c r="E12" s="1"/>
      <c r="F12" s="1"/>
      <c r="G12" s="17"/>
    </row>
    <row r="13" spans="1:7" ht="18">
      <c r="A13" s="16"/>
      <c r="B13" s="1"/>
      <c r="C13" s="21" t="s">
        <v>354</v>
      </c>
      <c r="D13" s="1"/>
      <c r="E13" s="1"/>
      <c r="F13" s="1"/>
      <c r="G13" s="17"/>
    </row>
    <row r="14" spans="1:7" ht="18">
      <c r="A14" s="16"/>
      <c r="B14" s="21" t="s">
        <v>355</v>
      </c>
      <c r="C14" s="1"/>
      <c r="D14" s="1"/>
      <c r="E14" s="1"/>
      <c r="F14" s="1"/>
      <c r="G14" s="17"/>
    </row>
    <row r="15" spans="1:7" ht="18">
      <c r="A15" s="16"/>
      <c r="B15" s="21" t="s">
        <v>356</v>
      </c>
      <c r="C15" s="1"/>
      <c r="D15" s="1"/>
      <c r="E15" s="1"/>
      <c r="F15" s="1"/>
      <c r="G15" s="17"/>
    </row>
    <row r="16" spans="1:7">
      <c r="A16" s="16"/>
      <c r="B16" s="1"/>
      <c r="C16" s="1"/>
      <c r="D16" s="1"/>
      <c r="E16" s="1"/>
      <c r="F16" s="1"/>
      <c r="G16" s="17"/>
    </row>
    <row r="17" spans="1:7">
      <c r="A17" s="16"/>
      <c r="B17" s="1"/>
      <c r="C17" s="1"/>
      <c r="D17" s="1"/>
      <c r="E17" s="1"/>
      <c r="F17" s="1"/>
      <c r="G17" s="17"/>
    </row>
    <row r="18" spans="1:7">
      <c r="A18" s="16"/>
      <c r="B18" s="1"/>
      <c r="C18" s="1"/>
      <c r="D18" s="1"/>
      <c r="E18" s="1"/>
      <c r="F18" s="1"/>
      <c r="G18" s="17"/>
    </row>
    <row r="19" spans="1:7">
      <c r="A19" s="16"/>
      <c r="B19" s="1"/>
      <c r="C19" s="1"/>
      <c r="D19" s="1"/>
      <c r="E19" s="1"/>
      <c r="F19" s="1"/>
      <c r="G19" s="17"/>
    </row>
    <row r="20" spans="1:7">
      <c r="A20" s="16"/>
      <c r="B20" s="1"/>
      <c r="C20" s="1"/>
      <c r="D20" s="1"/>
      <c r="E20" s="1"/>
      <c r="F20" s="1"/>
      <c r="G20" s="17"/>
    </row>
    <row r="21" spans="1:7">
      <c r="A21" s="16"/>
      <c r="B21" s="1"/>
      <c r="C21" s="1"/>
      <c r="D21" s="1"/>
      <c r="E21" s="1"/>
      <c r="F21" s="1"/>
      <c r="G21" s="17"/>
    </row>
    <row r="22" spans="1:7">
      <c r="A22" s="16"/>
      <c r="B22" s="1"/>
      <c r="C22" s="1"/>
      <c r="D22" s="1"/>
      <c r="E22" s="1"/>
      <c r="F22" s="1"/>
      <c r="G22" s="17"/>
    </row>
    <row r="23" spans="1:7">
      <c r="A23" s="16"/>
      <c r="B23" s="1"/>
      <c r="C23" s="1"/>
      <c r="D23" s="1"/>
      <c r="E23" s="1"/>
      <c r="F23" s="1"/>
      <c r="G23" s="17"/>
    </row>
    <row r="24" spans="1:7">
      <c r="A24" s="16"/>
      <c r="B24" s="1"/>
      <c r="C24" s="1"/>
      <c r="D24" s="1"/>
      <c r="E24" s="1"/>
      <c r="F24" s="1"/>
      <c r="G24" s="17"/>
    </row>
    <row r="25" spans="1:7">
      <c r="A25" s="16"/>
      <c r="B25" s="1"/>
      <c r="C25" s="1"/>
      <c r="D25" s="1"/>
      <c r="E25" s="1"/>
      <c r="F25" s="1"/>
      <c r="G25" s="17"/>
    </row>
    <row r="26" spans="1:7">
      <c r="A26" s="16"/>
      <c r="B26" s="1"/>
      <c r="C26" s="1"/>
      <c r="D26" s="1"/>
      <c r="E26" s="1"/>
      <c r="F26" s="1"/>
      <c r="G26" s="17"/>
    </row>
    <row r="27" spans="1:7">
      <c r="A27" s="16"/>
      <c r="B27" s="1"/>
      <c r="C27" s="1"/>
      <c r="D27" s="1"/>
      <c r="E27" s="1"/>
      <c r="F27" s="1"/>
      <c r="G27" s="17"/>
    </row>
    <row r="28" spans="1:7">
      <c r="A28" s="16"/>
      <c r="B28" s="1"/>
      <c r="C28" s="1"/>
      <c r="D28" s="1"/>
      <c r="E28" s="1"/>
      <c r="F28" s="1"/>
      <c r="G28" s="17"/>
    </row>
    <row r="29" spans="1:7">
      <c r="A29" s="16"/>
      <c r="B29" s="1"/>
      <c r="C29" s="1"/>
      <c r="D29" s="1"/>
      <c r="E29" s="1"/>
      <c r="F29" s="1"/>
      <c r="G29" s="17"/>
    </row>
    <row r="30" spans="1:7">
      <c r="A30" s="16"/>
      <c r="B30" s="1"/>
      <c r="C30" s="1"/>
      <c r="D30" s="1"/>
      <c r="E30" s="1"/>
      <c r="F30" s="1"/>
      <c r="G30" s="17"/>
    </row>
    <row r="31" spans="1:7">
      <c r="A31" s="16"/>
      <c r="B31" s="1"/>
      <c r="C31" s="1"/>
      <c r="D31" s="1"/>
      <c r="E31" s="1"/>
      <c r="F31" s="1"/>
      <c r="G31" s="17"/>
    </row>
    <row r="32" spans="1:7">
      <c r="A32" s="16"/>
      <c r="B32" s="1"/>
      <c r="C32" s="1"/>
      <c r="D32" s="1"/>
      <c r="E32" s="1"/>
      <c r="F32" s="1"/>
      <c r="G32" s="17"/>
    </row>
    <row r="33" spans="1:7">
      <c r="A33" s="16"/>
      <c r="B33" s="1"/>
      <c r="C33" s="1"/>
      <c r="D33" s="1"/>
      <c r="E33" s="1"/>
      <c r="F33" s="1"/>
      <c r="G33" s="17"/>
    </row>
    <row r="34" spans="1:7">
      <c r="A34" s="16"/>
      <c r="B34" s="1"/>
      <c r="C34" s="1"/>
      <c r="D34" s="1"/>
      <c r="E34" s="1"/>
      <c r="F34" s="1"/>
      <c r="G34" s="17"/>
    </row>
    <row r="35" spans="1:7">
      <c r="A35" s="16"/>
      <c r="B35" s="1"/>
      <c r="C35" s="1"/>
      <c r="D35" s="1"/>
      <c r="E35" s="1"/>
      <c r="F35" s="1"/>
      <c r="G35" s="17"/>
    </row>
    <row r="36" spans="1:7">
      <c r="A36" s="16"/>
      <c r="B36" s="1"/>
      <c r="C36" s="1"/>
      <c r="D36" s="1"/>
      <c r="E36" s="1"/>
      <c r="F36" s="1"/>
      <c r="G36" s="17"/>
    </row>
    <row r="37" spans="1:7">
      <c r="A37" s="16"/>
      <c r="B37" s="1"/>
      <c r="C37" s="1"/>
      <c r="D37" s="1"/>
      <c r="E37" s="1"/>
      <c r="F37" s="1"/>
      <c r="G37" s="17"/>
    </row>
    <row r="38" spans="1:7">
      <c r="A38" s="16"/>
      <c r="B38" s="1"/>
      <c r="C38" s="1"/>
      <c r="D38" s="1"/>
      <c r="E38" s="1"/>
      <c r="F38" s="1"/>
      <c r="G38" s="17"/>
    </row>
    <row r="39" spans="1:7">
      <c r="A39" s="16"/>
      <c r="B39" s="1"/>
      <c r="C39" s="1"/>
      <c r="D39" s="1"/>
      <c r="E39" s="1"/>
      <c r="F39" s="1"/>
      <c r="G39" s="17"/>
    </row>
    <row r="40" spans="1:7">
      <c r="A40" s="16"/>
      <c r="B40" s="1"/>
      <c r="C40" s="1"/>
      <c r="D40" s="1"/>
      <c r="E40" s="1"/>
      <c r="F40" s="1"/>
      <c r="G40" s="17"/>
    </row>
    <row r="41" spans="1:7" ht="15.75">
      <c r="A41" s="16"/>
      <c r="B41" s="1"/>
      <c r="C41" s="1"/>
      <c r="D41" s="22" t="s">
        <v>357</v>
      </c>
      <c r="E41" s="22"/>
      <c r="F41" s="1"/>
      <c r="G41" s="17"/>
    </row>
    <row r="42" spans="1:7" ht="15.75">
      <c r="A42" s="16"/>
      <c r="B42" s="23" t="s">
        <v>358</v>
      </c>
      <c r="C42" s="1"/>
      <c r="D42" s="1"/>
      <c r="E42" s="1"/>
      <c r="F42" s="23" t="s">
        <v>359</v>
      </c>
      <c r="G42" s="17"/>
    </row>
    <row r="43" spans="1:7">
      <c r="A43" s="16"/>
      <c r="B43" s="40" t="s">
        <v>370</v>
      </c>
      <c r="C43" s="1"/>
      <c r="D43" s="1"/>
      <c r="E43" s="1"/>
      <c r="F43" s="40" t="s">
        <v>513</v>
      </c>
      <c r="G43" s="17"/>
    </row>
    <row r="44" spans="1:7">
      <c r="A44" s="16"/>
      <c r="B44" s="1"/>
      <c r="C44" s="1"/>
      <c r="D44" s="1"/>
      <c r="E44" s="1"/>
      <c r="F44" s="1"/>
      <c r="G44" s="17"/>
    </row>
    <row r="45" spans="1:7">
      <c r="A45" s="24"/>
      <c r="B45" s="3"/>
      <c r="C45" s="3"/>
      <c r="D45" s="3"/>
      <c r="E45" s="3"/>
      <c r="F45" s="3"/>
      <c r="G45" s="25"/>
    </row>
    <row r="46" spans="1:7">
      <c r="A46" s="24"/>
      <c r="B46" s="3"/>
      <c r="C46" s="3"/>
      <c r="D46" s="3"/>
      <c r="E46" s="3"/>
      <c r="F46" s="3"/>
      <c r="G46" s="25"/>
    </row>
    <row r="47" spans="1:7">
      <c r="A47" s="26"/>
      <c r="B47" s="27"/>
      <c r="C47" s="27"/>
      <c r="D47" s="27"/>
      <c r="E47" s="27"/>
      <c r="F47" s="27"/>
      <c r="G47" s="28"/>
    </row>
  </sheetData>
  <phoneticPr fontId="16" type="noConversion"/>
  <printOptions horizontalCentered="1"/>
  <pageMargins left="0.5" right="0.5" top="0.75" bottom="0.75" header="0.5" footer="0.5"/>
  <pageSetup scale="92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7"/>
  <sheetViews>
    <sheetView view="pageBreakPreview" topLeftCell="A47" zoomScaleNormal="100" workbookViewId="0">
      <selection activeCell="B12" sqref="B12:E67"/>
    </sheetView>
  </sheetViews>
  <sheetFormatPr defaultRowHeight="15"/>
  <cols>
    <col min="1" max="1" width="61.88671875" customWidth="1"/>
    <col min="2" max="2" width="3.33203125" customWidth="1"/>
    <col min="3" max="3" width="16" customWidth="1"/>
    <col min="4" max="4" width="3.21875" customWidth="1"/>
    <col min="5" max="5" width="17.6640625" customWidth="1"/>
  </cols>
  <sheetData>
    <row r="2" spans="1:5" ht="15.75" thickBot="1"/>
    <row r="3" spans="1:5">
      <c r="A3" s="29"/>
      <c r="B3" s="56" t="s">
        <v>0</v>
      </c>
      <c r="C3" s="57"/>
      <c r="D3" s="57"/>
      <c r="E3" s="58"/>
    </row>
    <row r="4" spans="1:5">
      <c r="A4" s="59" t="s">
        <v>1</v>
      </c>
      <c r="B4" s="60" t="s">
        <v>2</v>
      </c>
      <c r="C4" s="61"/>
      <c r="D4" s="61"/>
      <c r="E4" s="62"/>
    </row>
    <row r="5" spans="1:5">
      <c r="A5" s="59" t="s">
        <v>3</v>
      </c>
      <c r="B5" s="63"/>
      <c r="C5" s="64"/>
      <c r="D5" s="64"/>
      <c r="E5" s="144"/>
    </row>
    <row r="6" spans="1:5">
      <c r="A6" s="65"/>
      <c r="B6" s="34"/>
      <c r="C6" s="34"/>
      <c r="D6" s="34"/>
      <c r="E6" s="32"/>
    </row>
    <row r="7" spans="1:5">
      <c r="A7" s="66" t="s">
        <v>521</v>
      </c>
      <c r="B7" s="68" t="s">
        <v>384</v>
      </c>
      <c r="C7" s="67"/>
      <c r="D7" s="69"/>
      <c r="E7" s="32"/>
    </row>
    <row r="8" spans="1:5">
      <c r="A8" s="66" t="s">
        <v>520</v>
      </c>
      <c r="B8" s="51"/>
      <c r="C8" s="52"/>
      <c r="D8" s="38"/>
      <c r="E8" s="32"/>
    </row>
    <row r="9" spans="1:5">
      <c r="A9" s="66" t="s">
        <v>337</v>
      </c>
      <c r="B9" s="39"/>
      <c r="C9" s="34"/>
      <c r="D9" s="38"/>
      <c r="E9" s="32"/>
    </row>
    <row r="10" spans="1:5">
      <c r="A10" s="71"/>
      <c r="B10" s="39"/>
      <c r="C10" s="34"/>
      <c r="D10" s="38"/>
      <c r="E10" s="32"/>
    </row>
    <row r="11" spans="1:5">
      <c r="A11" s="72" t="s">
        <v>4</v>
      </c>
      <c r="B11" s="74" t="s">
        <v>5</v>
      </c>
      <c r="C11" s="75"/>
      <c r="D11" s="76" t="s">
        <v>6</v>
      </c>
      <c r="E11" s="145"/>
    </row>
    <row r="12" spans="1:5">
      <c r="A12" s="59" t="s">
        <v>7</v>
      </c>
      <c r="B12" s="77" t="s">
        <v>8</v>
      </c>
      <c r="C12" s="78">
        <f>SUM([2]K!O93)</f>
        <v>0</v>
      </c>
      <c r="D12" s="79" t="s">
        <v>9</v>
      </c>
      <c r="E12" s="78">
        <f>SUM([2]K!O93)</f>
        <v>0</v>
      </c>
    </row>
    <row r="13" spans="1:5">
      <c r="A13" s="59" t="s">
        <v>10</v>
      </c>
      <c r="B13" s="79" t="s">
        <v>11</v>
      </c>
      <c r="C13" s="78">
        <f>SUM([2]K!P61)</f>
        <v>5434457.5</v>
      </c>
      <c r="D13" s="79" t="s">
        <v>12</v>
      </c>
      <c r="E13" s="78">
        <f>SUM([2]K!P61)</f>
        <v>5434457.5</v>
      </c>
    </row>
    <row r="14" spans="1:5">
      <c r="A14" s="59" t="s">
        <v>13</v>
      </c>
      <c r="B14" s="80"/>
      <c r="C14" s="81"/>
      <c r="D14" s="82" t="s">
        <v>14</v>
      </c>
      <c r="E14" s="146">
        <f>SUM(E15:E38)</f>
        <v>0</v>
      </c>
    </row>
    <row r="15" spans="1:5">
      <c r="A15" s="83" t="s">
        <v>15</v>
      </c>
      <c r="B15" s="85"/>
      <c r="C15" s="86"/>
      <c r="D15" s="87" t="s">
        <v>16</v>
      </c>
      <c r="E15" s="147"/>
    </row>
    <row r="16" spans="1:5">
      <c r="A16" s="88" t="s">
        <v>17</v>
      </c>
      <c r="B16" s="85"/>
      <c r="C16" s="86"/>
      <c r="D16" s="89" t="s">
        <v>18</v>
      </c>
      <c r="E16" s="148"/>
    </row>
    <row r="17" spans="1:5">
      <c r="A17" s="88" t="s">
        <v>19</v>
      </c>
      <c r="B17" s="85"/>
      <c r="C17" s="90"/>
      <c r="D17" s="89" t="s">
        <v>20</v>
      </c>
      <c r="E17" s="148"/>
    </row>
    <row r="18" spans="1:5">
      <c r="A18" s="83" t="s">
        <v>21</v>
      </c>
      <c r="B18" s="85"/>
      <c r="C18" s="90"/>
      <c r="D18" s="91"/>
      <c r="E18" s="149"/>
    </row>
    <row r="19" spans="1:5">
      <c r="A19" s="88" t="s">
        <v>22</v>
      </c>
      <c r="B19" s="85"/>
      <c r="C19" s="86"/>
      <c r="D19" s="91" t="s">
        <v>23</v>
      </c>
      <c r="E19" s="149"/>
    </row>
    <row r="20" spans="1:5">
      <c r="A20" s="83" t="s">
        <v>24</v>
      </c>
      <c r="B20" s="85"/>
      <c r="C20" s="86"/>
      <c r="D20" s="91" t="s">
        <v>25</v>
      </c>
      <c r="E20" s="149"/>
    </row>
    <row r="21" spans="1:5">
      <c r="A21" s="83" t="s">
        <v>26</v>
      </c>
      <c r="B21" s="85"/>
      <c r="C21" s="86"/>
      <c r="D21" s="91" t="s">
        <v>27</v>
      </c>
      <c r="E21" s="149"/>
    </row>
    <row r="22" spans="1:5">
      <c r="A22" s="88" t="s">
        <v>28</v>
      </c>
      <c r="B22" s="85"/>
      <c r="C22" s="86"/>
      <c r="D22" s="87" t="s">
        <v>29</v>
      </c>
      <c r="E22" s="147"/>
    </row>
    <row r="23" spans="1:5">
      <c r="A23" s="83" t="s">
        <v>30</v>
      </c>
      <c r="B23" s="85"/>
      <c r="C23" s="86"/>
      <c r="D23" s="91"/>
      <c r="E23" s="149"/>
    </row>
    <row r="24" spans="1:5">
      <c r="A24" s="88" t="s">
        <v>31</v>
      </c>
      <c r="B24" s="85"/>
      <c r="C24" s="86"/>
      <c r="D24" s="91" t="s">
        <v>32</v>
      </c>
      <c r="E24" s="205">
        <f>SUM([2]K!P88)</f>
        <v>0</v>
      </c>
    </row>
    <row r="25" spans="1:5">
      <c r="A25" s="88" t="s">
        <v>33</v>
      </c>
      <c r="B25" s="85"/>
      <c r="C25" s="86"/>
      <c r="D25" s="91" t="s">
        <v>34</v>
      </c>
      <c r="E25" s="149"/>
    </row>
    <row r="26" spans="1:5">
      <c r="A26" s="88" t="s">
        <v>35</v>
      </c>
      <c r="B26" s="85"/>
      <c r="C26" s="86"/>
      <c r="D26" s="87" t="s">
        <v>36</v>
      </c>
      <c r="E26" s="147"/>
    </row>
    <row r="27" spans="1:5">
      <c r="A27" s="83" t="s">
        <v>37</v>
      </c>
      <c r="B27" s="85"/>
      <c r="C27" s="86"/>
      <c r="D27" s="91"/>
      <c r="E27" s="149"/>
    </row>
    <row r="28" spans="1:5">
      <c r="A28" s="88" t="s">
        <v>38</v>
      </c>
      <c r="B28" s="85"/>
      <c r="C28" s="90"/>
      <c r="D28" s="91" t="s">
        <v>39</v>
      </c>
      <c r="E28" s="149"/>
    </row>
    <row r="29" spans="1:5">
      <c r="A29" s="88" t="s">
        <v>40</v>
      </c>
      <c r="B29" s="85"/>
      <c r="C29" s="90"/>
      <c r="D29" s="91" t="s">
        <v>41</v>
      </c>
      <c r="E29" s="149"/>
    </row>
    <row r="30" spans="1:5">
      <c r="A30" s="88" t="s">
        <v>42</v>
      </c>
      <c r="B30" s="85"/>
      <c r="C30" s="90"/>
      <c r="D30" s="91" t="s">
        <v>43</v>
      </c>
      <c r="E30" s="149"/>
    </row>
    <row r="31" spans="1:5">
      <c r="A31" s="88" t="s">
        <v>44</v>
      </c>
      <c r="B31" s="85"/>
      <c r="C31" s="90"/>
      <c r="D31" s="91" t="s">
        <v>45</v>
      </c>
      <c r="E31" s="149"/>
    </row>
    <row r="32" spans="1:5">
      <c r="A32" s="88" t="s">
        <v>254</v>
      </c>
      <c r="B32" s="85"/>
      <c r="C32" s="86"/>
      <c r="D32" s="92" t="s">
        <v>255</v>
      </c>
      <c r="E32" s="150"/>
    </row>
    <row r="33" spans="1:5">
      <c r="A33" s="88" t="s">
        <v>256</v>
      </c>
      <c r="B33" s="85"/>
      <c r="C33" s="86"/>
      <c r="D33" s="87" t="s">
        <v>257</v>
      </c>
      <c r="E33" s="147"/>
    </row>
    <row r="34" spans="1:5">
      <c r="A34" s="83" t="s">
        <v>258</v>
      </c>
      <c r="B34" s="85"/>
      <c r="C34" s="86"/>
      <c r="D34" s="91"/>
      <c r="E34" s="149"/>
    </row>
    <row r="35" spans="1:5">
      <c r="A35" s="88" t="s">
        <v>259</v>
      </c>
      <c r="B35" s="85"/>
      <c r="C35" s="86"/>
      <c r="D35" s="91" t="s">
        <v>260</v>
      </c>
      <c r="E35" s="149"/>
    </row>
    <row r="36" spans="1:5">
      <c r="A36" s="88" t="s">
        <v>261</v>
      </c>
      <c r="B36" s="85"/>
      <c r="C36" s="86"/>
      <c r="D36" s="87" t="s">
        <v>262</v>
      </c>
      <c r="E36" s="148"/>
    </row>
    <row r="37" spans="1:5">
      <c r="A37" s="83" t="s">
        <v>263</v>
      </c>
      <c r="B37" s="85"/>
      <c r="C37" s="86"/>
      <c r="D37" s="91"/>
      <c r="E37" s="149"/>
    </row>
    <row r="38" spans="1:5">
      <c r="A38" s="88" t="s">
        <v>264</v>
      </c>
      <c r="B38" s="93"/>
      <c r="C38" s="94"/>
      <c r="D38" s="91" t="s">
        <v>265</v>
      </c>
      <c r="E38" s="149"/>
    </row>
    <row r="39" spans="1:5">
      <c r="A39" s="59" t="s">
        <v>266</v>
      </c>
      <c r="B39" s="95"/>
      <c r="C39" s="96">
        <f>SUM(C12-C13)</f>
        <v>-5434457.5</v>
      </c>
      <c r="D39" s="97"/>
      <c r="E39" s="151">
        <f>SUM(E12-E13+E14)</f>
        <v>-5434457.5</v>
      </c>
    </row>
    <row r="40" spans="1:5">
      <c r="A40" s="59" t="s">
        <v>267</v>
      </c>
      <c r="B40" s="98" t="s">
        <v>268</v>
      </c>
      <c r="C40" s="99"/>
      <c r="D40" s="98" t="s">
        <v>269</v>
      </c>
      <c r="E40" s="152"/>
    </row>
    <row r="41" spans="1:5">
      <c r="A41" s="59" t="s">
        <v>270</v>
      </c>
      <c r="B41" s="98" t="s">
        <v>271</v>
      </c>
      <c r="C41" s="100">
        <f>SUM(C39)</f>
        <v>-5434457.5</v>
      </c>
      <c r="D41" s="101" t="s">
        <v>272</v>
      </c>
      <c r="E41" s="153">
        <f>SUM(E39)</f>
        <v>-5434457.5</v>
      </c>
    </row>
    <row r="42" spans="1:5">
      <c r="A42" s="83" t="s">
        <v>273</v>
      </c>
      <c r="B42" s="102"/>
      <c r="C42" s="103"/>
      <c r="D42" s="87" t="s">
        <v>274</v>
      </c>
      <c r="E42" s="150"/>
    </row>
    <row r="43" spans="1:5">
      <c r="A43" s="83" t="s">
        <v>275</v>
      </c>
      <c r="B43" s="102"/>
      <c r="C43" s="103"/>
      <c r="D43" s="91" t="s">
        <v>276</v>
      </c>
      <c r="E43" s="149"/>
    </row>
    <row r="44" spans="1:5">
      <c r="A44" s="83" t="s">
        <v>277</v>
      </c>
      <c r="B44" s="102"/>
      <c r="C44" s="103"/>
      <c r="D44" s="87" t="s">
        <v>278</v>
      </c>
      <c r="E44" s="147"/>
    </row>
    <row r="45" spans="1:5">
      <c r="A45" s="59" t="s">
        <v>279</v>
      </c>
      <c r="B45" s="98" t="s">
        <v>280</v>
      </c>
      <c r="C45" s="99"/>
      <c r="D45" s="98" t="s">
        <v>281</v>
      </c>
      <c r="E45" s="152"/>
    </row>
    <row r="46" spans="1:5" ht="15.75" thickBot="1">
      <c r="A46" s="104" t="s">
        <v>282</v>
      </c>
      <c r="B46" s="106"/>
      <c r="C46" s="107"/>
      <c r="D46" s="108" t="s">
        <v>283</v>
      </c>
      <c r="E46" s="154"/>
    </row>
    <row r="47" spans="1:5" ht="15.75" thickBot="1">
      <c r="A47" s="33"/>
      <c r="B47" s="34"/>
      <c r="C47" s="34"/>
      <c r="D47" s="34"/>
      <c r="E47" s="32"/>
    </row>
    <row r="48" spans="1:5">
      <c r="A48" s="109" t="s">
        <v>284</v>
      </c>
      <c r="B48" s="110"/>
      <c r="C48" s="110"/>
      <c r="D48" s="111" t="s">
        <v>285</v>
      </c>
      <c r="E48" s="155">
        <f>E39</f>
        <v>-5434457.5</v>
      </c>
    </row>
    <row r="49" spans="1:5">
      <c r="A49" s="112" t="s">
        <v>286</v>
      </c>
      <c r="B49" s="113"/>
      <c r="C49" s="113"/>
      <c r="D49" s="51" t="s">
        <v>287</v>
      </c>
      <c r="E49" s="156">
        <v>0</v>
      </c>
    </row>
    <row r="50" spans="1:5">
      <c r="A50" s="33"/>
      <c r="B50" s="34"/>
      <c r="C50" s="34"/>
      <c r="D50" s="51"/>
      <c r="E50" s="32"/>
    </row>
    <row r="51" spans="1:5">
      <c r="A51" s="114" t="s">
        <v>288</v>
      </c>
      <c r="B51" s="51" t="s">
        <v>289</v>
      </c>
      <c r="C51" s="52"/>
      <c r="D51" s="51" t="s">
        <v>290</v>
      </c>
      <c r="E51" s="157"/>
    </row>
    <row r="52" spans="1:5">
      <c r="A52" s="114" t="s">
        <v>291</v>
      </c>
      <c r="B52" s="115"/>
      <c r="C52" s="34"/>
      <c r="D52" s="116" t="s">
        <v>292</v>
      </c>
      <c r="E52" s="158"/>
    </row>
    <row r="53" spans="1:5">
      <c r="A53" s="114" t="s">
        <v>293</v>
      </c>
      <c r="B53" s="73"/>
      <c r="C53" s="73"/>
      <c r="D53" s="51" t="s">
        <v>294</v>
      </c>
      <c r="E53" s="158"/>
    </row>
    <row r="54" spans="1:5">
      <c r="A54" s="59" t="s">
        <v>295</v>
      </c>
      <c r="B54" s="73"/>
      <c r="C54" s="73"/>
      <c r="D54" s="116" t="s">
        <v>296</v>
      </c>
      <c r="E54" s="157"/>
    </row>
    <row r="55" spans="1:5">
      <c r="A55" s="59" t="s">
        <v>297</v>
      </c>
      <c r="B55" s="73"/>
      <c r="C55" s="73"/>
      <c r="D55" s="116" t="s">
        <v>298</v>
      </c>
      <c r="E55" s="158"/>
    </row>
    <row r="56" spans="1:5">
      <c r="A56" s="59" t="s">
        <v>299</v>
      </c>
      <c r="B56" s="73"/>
      <c r="C56" s="73"/>
      <c r="D56" s="51" t="s">
        <v>300</v>
      </c>
      <c r="E56" s="157"/>
    </row>
    <row r="57" spans="1:5">
      <c r="A57" s="59" t="s">
        <v>301</v>
      </c>
      <c r="B57" s="73"/>
      <c r="C57" s="73"/>
      <c r="D57" s="39"/>
      <c r="E57" s="32"/>
    </row>
    <row r="58" spans="1:5">
      <c r="A58" s="59" t="s">
        <v>302</v>
      </c>
      <c r="B58" s="117" t="s">
        <v>303</v>
      </c>
      <c r="C58" s="159">
        <f>SUM(C59:C62)</f>
        <v>0</v>
      </c>
      <c r="D58" s="51" t="s">
        <v>304</v>
      </c>
      <c r="E58" s="159">
        <f>SUM(E59:E62)</f>
        <v>0</v>
      </c>
    </row>
    <row r="59" spans="1:5">
      <c r="A59" s="118" t="s">
        <v>305</v>
      </c>
      <c r="B59" s="119" t="s">
        <v>306</v>
      </c>
      <c r="C59" s="73">
        <f>SUM([2]J!J10)</f>
        <v>0</v>
      </c>
      <c r="D59" s="116" t="s">
        <v>307</v>
      </c>
      <c r="E59" s="73">
        <f>SUM([2]J!J10)</f>
        <v>0</v>
      </c>
    </row>
    <row r="60" spans="1:5">
      <c r="A60" s="118" t="s">
        <v>308</v>
      </c>
      <c r="B60" s="117" t="s">
        <v>309</v>
      </c>
      <c r="C60" s="70"/>
      <c r="D60" s="51" t="s">
        <v>310</v>
      </c>
      <c r="E60" s="160"/>
    </row>
    <row r="61" spans="1:5">
      <c r="A61" s="118" t="s">
        <v>311</v>
      </c>
      <c r="B61" s="119" t="s">
        <v>312</v>
      </c>
      <c r="C61" s="120"/>
      <c r="D61" s="39" t="s">
        <v>313</v>
      </c>
      <c r="E61" s="161"/>
    </row>
    <row r="62" spans="1:5">
      <c r="A62" s="118" t="s">
        <v>314</v>
      </c>
      <c r="B62" s="117" t="s">
        <v>315</v>
      </c>
      <c r="C62" s="70"/>
      <c r="D62" s="51" t="s">
        <v>316</v>
      </c>
      <c r="E62" s="157"/>
    </row>
    <row r="63" spans="1:5">
      <c r="A63" s="59" t="s">
        <v>317</v>
      </c>
      <c r="B63" s="117"/>
      <c r="C63" s="70"/>
      <c r="D63" s="51" t="s">
        <v>318</v>
      </c>
      <c r="E63" s="162">
        <v>0</v>
      </c>
    </row>
    <row r="64" spans="1:5">
      <c r="A64" s="118"/>
      <c r="B64" s="73"/>
      <c r="C64" s="73"/>
      <c r="D64" s="34"/>
      <c r="E64" s="32"/>
    </row>
    <row r="65" spans="1:5">
      <c r="A65" s="118"/>
      <c r="B65" s="73"/>
      <c r="C65" s="73"/>
      <c r="D65" s="34"/>
      <c r="E65" s="32"/>
    </row>
    <row r="66" spans="1:5">
      <c r="A66" s="114" t="s">
        <v>332</v>
      </c>
      <c r="B66" s="84"/>
      <c r="C66" s="84"/>
      <c r="D66" s="121"/>
      <c r="E66" s="122"/>
    </row>
    <row r="67" spans="1:5" ht="15.75" thickBot="1">
      <c r="A67" s="123"/>
      <c r="B67" s="105"/>
      <c r="C67" s="105"/>
      <c r="D67" s="37"/>
      <c r="E67" s="54"/>
    </row>
  </sheetData>
  <phoneticPr fontId="16" type="noConversion"/>
  <printOptions horizontalCentered="1"/>
  <pageMargins left="0.75" right="0.75" top="1" bottom="1" header="0.5" footer="0.5"/>
  <pageSetup scale="6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"/>
  <sheetViews>
    <sheetView view="pageBreakPreview" zoomScale="60" zoomScaleNormal="100" workbookViewId="0">
      <selection activeCell="C4" sqref="C4:D42"/>
    </sheetView>
  </sheetViews>
  <sheetFormatPr defaultRowHeight="15"/>
  <cols>
    <col min="1" max="1" width="9.33203125" customWidth="1"/>
    <col min="2" max="2" width="44.44140625" customWidth="1"/>
    <col min="3" max="3" width="22.44140625" customWidth="1"/>
    <col min="4" max="4" width="23.5546875" customWidth="1"/>
    <col min="5" max="5" width="11.44140625" customWidth="1"/>
  </cols>
  <sheetData>
    <row r="1" spans="1:4" ht="18.75">
      <c r="B1" s="125" t="s">
        <v>515</v>
      </c>
    </row>
    <row r="2" spans="1:4">
      <c r="B2" s="126" t="s">
        <v>371</v>
      </c>
      <c r="C2" s="126"/>
      <c r="D2" s="126"/>
    </row>
    <row r="4" spans="1:4">
      <c r="A4" s="127">
        <v>601</v>
      </c>
      <c r="B4" s="44" t="s">
        <v>369</v>
      </c>
      <c r="C4" s="44"/>
      <c r="D4" s="197">
        <f>SUM([2]K!P62)</f>
        <v>120276</v>
      </c>
    </row>
    <row r="5" spans="1:4">
      <c r="A5" s="127">
        <v>605</v>
      </c>
      <c r="B5" s="44" t="s">
        <v>342</v>
      </c>
      <c r="C5" s="44"/>
      <c r="D5" s="197">
        <f>SUM([2]K!P66)</f>
        <v>0</v>
      </c>
    </row>
    <row r="6" spans="1:4">
      <c r="A6" s="127">
        <v>6035</v>
      </c>
      <c r="B6" s="44" t="s">
        <v>379</v>
      </c>
      <c r="C6" s="44"/>
      <c r="D6" s="197">
        <f>SUM([2]K!P64)</f>
        <v>0</v>
      </c>
    </row>
    <row r="7" spans="1:4">
      <c r="A7" s="127">
        <v>617</v>
      </c>
      <c r="B7" s="44" t="s">
        <v>524</v>
      </c>
      <c r="C7" s="44"/>
      <c r="D7" s="197">
        <f>SUM([2]K!P73)</f>
        <v>4308265</v>
      </c>
    </row>
    <row r="8" spans="1:4">
      <c r="A8" s="127">
        <v>626</v>
      </c>
      <c r="B8" s="44" t="s">
        <v>380</v>
      </c>
      <c r="C8" s="44"/>
      <c r="D8" s="197">
        <f>SUM([2]K!P77)</f>
        <v>0</v>
      </c>
    </row>
    <row r="9" spans="1:4">
      <c r="A9" s="127">
        <v>628</v>
      </c>
      <c r="B9" s="44" t="s">
        <v>374</v>
      </c>
      <c r="C9" s="44"/>
      <c r="D9" s="197">
        <f>SUM([2]K!P79)</f>
        <v>17716.5</v>
      </c>
    </row>
    <row r="10" spans="1:4">
      <c r="A10" s="127">
        <v>638</v>
      </c>
      <c r="B10" s="44" t="s">
        <v>381</v>
      </c>
      <c r="C10" s="44"/>
      <c r="D10" s="197">
        <f>SUM([2]K!P83)</f>
        <v>0</v>
      </c>
    </row>
    <row r="11" spans="1:4">
      <c r="A11" s="127">
        <v>641</v>
      </c>
      <c r="B11" s="44" t="s">
        <v>372</v>
      </c>
      <c r="C11" s="44"/>
      <c r="D11" s="197">
        <f>SUM([2]K!P84)</f>
        <v>988200</v>
      </c>
    </row>
    <row r="12" spans="1:4">
      <c r="A12" s="127">
        <v>644</v>
      </c>
      <c r="B12" s="44" t="s">
        <v>373</v>
      </c>
      <c r="C12" s="44"/>
      <c r="D12" s="197">
        <f>SUM([2]K!P85)</f>
        <v>0</v>
      </c>
    </row>
    <row r="13" spans="1:4">
      <c r="A13" s="127">
        <v>657</v>
      </c>
      <c r="B13" s="44" t="s">
        <v>509</v>
      </c>
      <c r="C13" s="44"/>
      <c r="D13" s="197">
        <f>SUM([2]K!P88)</f>
        <v>0</v>
      </c>
    </row>
    <row r="14" spans="1:4">
      <c r="A14" s="127"/>
      <c r="B14" s="44"/>
      <c r="C14" s="44"/>
      <c r="D14" s="197"/>
    </row>
    <row r="15" spans="1:4">
      <c r="A15" s="127">
        <v>681</v>
      </c>
      <c r="B15" s="44" t="s">
        <v>510</v>
      </c>
      <c r="C15" s="44"/>
      <c r="D15" s="197">
        <f>SUM([2]K!P92)</f>
        <v>0</v>
      </c>
    </row>
    <row r="16" spans="1:4" ht="15.75">
      <c r="A16" s="44"/>
      <c r="B16" s="129" t="s">
        <v>330</v>
      </c>
      <c r="C16" s="44"/>
      <c r="D16" s="196">
        <f>SUM(D4:D15)</f>
        <v>5434457.5</v>
      </c>
    </row>
    <row r="17" spans="1:4">
      <c r="D17" s="164"/>
    </row>
    <row r="18" spans="1:4">
      <c r="D18" s="164"/>
    </row>
    <row r="19" spans="1:4">
      <c r="D19" s="164"/>
    </row>
    <row r="20" spans="1:4">
      <c r="B20" s="126" t="s">
        <v>333</v>
      </c>
      <c r="D20" s="164"/>
    </row>
    <row r="21" spans="1:4">
      <c r="D21" s="164"/>
    </row>
    <row r="22" spans="1:4">
      <c r="A22" s="127">
        <v>1</v>
      </c>
      <c r="B22" s="44" t="s">
        <v>363</v>
      </c>
      <c r="C22" s="44"/>
      <c r="D22" s="197">
        <f>SUM([2]K!C32)</f>
        <v>0</v>
      </c>
    </row>
    <row r="23" spans="1:4">
      <c r="A23" s="127">
        <v>2</v>
      </c>
      <c r="B23" s="44" t="s">
        <v>364</v>
      </c>
      <c r="C23" s="44"/>
      <c r="D23" s="197">
        <f>SUM([2]K!M32)</f>
        <v>0</v>
      </c>
    </row>
    <row r="24" spans="1:4">
      <c r="A24" s="44"/>
      <c r="B24" s="131" t="s">
        <v>319</v>
      </c>
      <c r="C24" s="131"/>
      <c r="D24" s="200">
        <f>D22-D23</f>
        <v>0</v>
      </c>
    </row>
    <row r="25" spans="1:4">
      <c r="D25" s="164"/>
    </row>
    <row r="26" spans="1:4">
      <c r="D26" s="164"/>
    </row>
    <row r="27" spans="1:4">
      <c r="B27" s="126" t="s">
        <v>375</v>
      </c>
      <c r="D27" s="164"/>
    </row>
    <row r="28" spans="1:4">
      <c r="D28" s="164"/>
    </row>
    <row r="29" spans="1:4">
      <c r="A29" s="127">
        <v>1</v>
      </c>
      <c r="B29" s="44" t="s">
        <v>363</v>
      </c>
      <c r="C29" s="44"/>
      <c r="D29" s="197">
        <f>SUM([2]K!C38)</f>
        <v>0</v>
      </c>
    </row>
    <row r="30" spans="1:4">
      <c r="A30" s="127">
        <v>2</v>
      </c>
      <c r="B30" s="44" t="s">
        <v>365</v>
      </c>
      <c r="C30" s="44"/>
      <c r="D30" s="197">
        <f>SUM([2]K!M38)</f>
        <v>0</v>
      </c>
    </row>
    <row r="31" spans="1:4" ht="15.75">
      <c r="A31" s="44"/>
      <c r="B31" s="131" t="s">
        <v>319</v>
      </c>
      <c r="C31" s="131"/>
      <c r="D31" s="201">
        <f>D29-D30</f>
        <v>0</v>
      </c>
    </row>
    <row r="32" spans="1:4">
      <c r="D32" s="164"/>
    </row>
    <row r="33" spans="1:4">
      <c r="D33" s="164"/>
    </row>
    <row r="34" spans="1:4">
      <c r="D34" s="164"/>
    </row>
    <row r="35" spans="1:4">
      <c r="B35" s="132" t="s">
        <v>331</v>
      </c>
      <c r="D35" s="164"/>
    </row>
    <row r="36" spans="1:4">
      <c r="B36" s="126" t="s">
        <v>320</v>
      </c>
      <c r="D36" s="164"/>
    </row>
    <row r="37" spans="1:4">
      <c r="A37" s="131"/>
      <c r="B37" s="131"/>
      <c r="C37" s="131" t="s">
        <v>321</v>
      </c>
      <c r="D37" s="200" t="s">
        <v>322</v>
      </c>
    </row>
    <row r="38" spans="1:4">
      <c r="A38" s="133">
        <v>1</v>
      </c>
      <c r="B38" s="44" t="s">
        <v>323</v>
      </c>
      <c r="C38" s="128"/>
      <c r="D38" s="197">
        <f>SUM([2]K!N49)</f>
        <v>0</v>
      </c>
    </row>
    <row r="39" spans="1:4">
      <c r="A39" s="133">
        <v>2</v>
      </c>
      <c r="B39" s="44" t="s">
        <v>324</v>
      </c>
      <c r="C39" s="128">
        <f>SUM([2]K!M50)</f>
        <v>40103</v>
      </c>
      <c r="D39" s="197"/>
    </row>
    <row r="40" spans="1:4">
      <c r="A40" s="133"/>
      <c r="B40" s="44" t="s">
        <v>325</v>
      </c>
      <c r="C40" s="128"/>
      <c r="D40" s="197">
        <f>SUM([2]K!N48)</f>
        <v>8410</v>
      </c>
    </row>
    <row r="41" spans="1:4">
      <c r="A41" s="133">
        <v>3</v>
      </c>
      <c r="B41" s="44" t="s">
        <v>326</v>
      </c>
      <c r="C41" s="128"/>
      <c r="D41" s="197">
        <f>SUM([2]K!N46)</f>
        <v>0</v>
      </c>
    </row>
    <row r="42" spans="1:4">
      <c r="A42" s="55"/>
      <c r="B42" s="129" t="s">
        <v>330</v>
      </c>
      <c r="C42" s="130">
        <f>SUM(C38:C41)</f>
        <v>40103</v>
      </c>
      <c r="D42" s="199">
        <f>SUM(D38:D41)</f>
        <v>8410</v>
      </c>
    </row>
    <row r="44" spans="1:4" ht="18.75">
      <c r="B44" s="134" t="s">
        <v>327</v>
      </c>
    </row>
    <row r="46" spans="1:4">
      <c r="A46" s="126" t="s">
        <v>516</v>
      </c>
      <c r="B46" s="126"/>
      <c r="C46" s="126"/>
      <c r="D46" s="126"/>
    </row>
    <row r="47" spans="1:4">
      <c r="A47" s="126" t="s">
        <v>517</v>
      </c>
      <c r="B47" s="126"/>
      <c r="C47" s="126"/>
      <c r="D47" s="126"/>
    </row>
    <row r="48" spans="1:4">
      <c r="A48" s="126" t="s">
        <v>518</v>
      </c>
      <c r="B48" s="126"/>
      <c r="C48" s="126"/>
      <c r="D48" s="126"/>
    </row>
    <row r="49" spans="1:4">
      <c r="A49" s="126" t="s">
        <v>519</v>
      </c>
      <c r="B49" s="126"/>
      <c r="C49" s="126"/>
      <c r="D49" s="126"/>
    </row>
    <row r="50" spans="1:4">
      <c r="A50" s="126"/>
      <c r="B50" s="126"/>
      <c r="C50" s="126"/>
      <c r="D50" s="126"/>
    </row>
    <row r="52" spans="1:4" ht="18.75">
      <c r="A52" s="125" t="s">
        <v>514</v>
      </c>
      <c r="B52" s="125"/>
    </row>
    <row r="53" spans="1:4" ht="18.75">
      <c r="A53" s="125"/>
      <c r="B53" s="125"/>
    </row>
    <row r="54" spans="1:4" ht="15.75">
      <c r="A54" s="55">
        <v>1</v>
      </c>
      <c r="B54" s="135" t="s">
        <v>334</v>
      </c>
      <c r="C54" s="163">
        <v>515210019</v>
      </c>
      <c r="D54" s="52" t="s">
        <v>339</v>
      </c>
    </row>
    <row r="55" spans="1:4" ht="15.75">
      <c r="A55" s="55">
        <v>2</v>
      </c>
      <c r="B55" s="135" t="s">
        <v>338</v>
      </c>
      <c r="C55" s="163">
        <v>515210019</v>
      </c>
      <c r="D55" s="52" t="s">
        <v>340</v>
      </c>
    </row>
    <row r="56" spans="1:4" ht="15.75">
      <c r="A56" s="55">
        <v>3</v>
      </c>
      <c r="B56" s="135" t="s">
        <v>338</v>
      </c>
      <c r="C56" s="163">
        <v>515210019</v>
      </c>
      <c r="D56" s="52" t="s">
        <v>341</v>
      </c>
    </row>
    <row r="59" spans="1:4">
      <c r="C59" s="350" t="s">
        <v>447</v>
      </c>
    </row>
    <row r="60" spans="1:4">
      <c r="C60" s="238" t="s">
        <v>513</v>
      </c>
    </row>
  </sheetData>
  <phoneticPr fontId="16" type="noConversion"/>
  <printOptions horizontalCentered="1"/>
  <pageMargins left="0.75" right="0.75" top="1" bottom="1" header="0.5" footer="0.5"/>
  <pageSetup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</vt:lpstr>
      <vt:lpstr>M</vt:lpstr>
      <vt:lpstr>N</vt:lpstr>
      <vt:lpstr>O</vt:lpstr>
      <vt:lpstr>P</vt:lpstr>
      <vt:lpstr>Q</vt:lpstr>
      <vt:lpstr>R</vt:lpstr>
      <vt:lpstr>DEKL TATIM</vt:lpstr>
      <vt:lpstr>ANALIZSHPENZ</vt:lpstr>
      <vt:lpstr>AAMONETARE</vt:lpstr>
      <vt:lpstr>IVLLOGBANK</vt:lpstr>
      <vt:lpstr>AA MATERJALE</vt:lpstr>
      <vt:lpstr>STATISTIKA1</vt:lpstr>
      <vt:lpstr>STATISTIKA2</vt:lpstr>
    </vt:vector>
  </TitlesOfParts>
  <Company>ART- ARB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Baftjar Xhaferasi</dc:creator>
  <cp:lastModifiedBy>User</cp:lastModifiedBy>
  <cp:lastPrinted>2011-03-30T10:41:39Z</cp:lastPrinted>
  <dcterms:created xsi:type="dcterms:W3CDTF">2000-02-15T02:00:39Z</dcterms:created>
  <dcterms:modified xsi:type="dcterms:W3CDTF">2018-05-02T08:08:29Z</dcterms:modified>
</cp:coreProperties>
</file>