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8150" windowHeight="3990" activeTab="3"/>
  </bookViews>
  <sheets>
    <sheet name="B.Aktiv" sheetId="4" r:id="rId1"/>
    <sheet name="B.Pasiv" sheetId="5" r:id="rId2"/>
    <sheet name="P.N.Kapitalit" sheetId="6" r:id="rId3"/>
    <sheet name="PASH" sheetId="1" r:id="rId4"/>
    <sheet name="Sheet3" sheetId="16" r:id="rId5"/>
  </sheets>
  <calcPr calcId="152511"/>
</workbook>
</file>

<file path=xl/calcChain.xml><?xml version="1.0" encoding="utf-8"?>
<calcChain xmlns="http://schemas.openxmlformats.org/spreadsheetml/2006/main">
  <c r="E13" i="1" l="1"/>
  <c r="E18" i="1"/>
  <c r="E9" i="1"/>
  <c r="E37" i="5"/>
  <c r="E26" i="5"/>
  <c r="E25" i="5"/>
  <c r="E35" i="5" s="1"/>
  <c r="E10" i="5"/>
  <c r="E6" i="5"/>
  <c r="E4" i="5"/>
  <c r="E51" i="5" s="1"/>
  <c r="E40" i="4"/>
  <c r="E34" i="4" s="1"/>
  <c r="E29" i="4"/>
  <c r="E19" i="4"/>
  <c r="E10" i="4"/>
  <c r="E5" i="4"/>
  <c r="E31" i="4"/>
  <c r="D10" i="5"/>
  <c r="D26" i="5"/>
  <c r="D25" i="5"/>
  <c r="D35" i="5" s="1"/>
  <c r="H11" i="6"/>
  <c r="H4" i="6"/>
  <c r="D13" i="1"/>
  <c r="D18" i="1"/>
  <c r="D37" i="5"/>
  <c r="D40" i="4"/>
  <c r="D34" i="4" s="1"/>
  <c r="D29" i="4"/>
  <c r="D19" i="4"/>
  <c r="D10" i="4"/>
  <c r="D4" i="4" s="1"/>
  <c r="H12" i="6"/>
  <c r="H13" i="6"/>
  <c r="H14" i="6"/>
  <c r="H15" i="6"/>
  <c r="H16" i="6"/>
  <c r="H5" i="6"/>
  <c r="H6" i="6"/>
  <c r="H7" i="6"/>
  <c r="H8" i="6"/>
  <c r="H9" i="6"/>
  <c r="H10" i="6"/>
  <c r="D6" i="5"/>
  <c r="D4" i="5" s="1"/>
  <c r="D51" i="5" s="1"/>
  <c r="D9" i="1"/>
  <c r="D19" i="1" s="1"/>
  <c r="D27" i="1" s="1"/>
  <c r="D29" i="1" s="1"/>
  <c r="D31" i="1" s="1"/>
  <c r="C9" i="1"/>
  <c r="C13" i="1"/>
  <c r="C18" i="1"/>
  <c r="C19" i="1" s="1"/>
  <c r="C27" i="1" s="1"/>
  <c r="C29" i="1" s="1"/>
  <c r="C26" i="1"/>
  <c r="E19" i="1"/>
  <c r="E27" i="1" s="1"/>
  <c r="E29" i="1" s="1"/>
  <c r="E4" i="4"/>
  <c r="D31" i="4"/>
  <c r="D50" i="4" l="1"/>
  <c r="D51" i="4" s="1"/>
  <c r="E30" i="1"/>
  <c r="E31" i="1" s="1"/>
  <c r="C30" i="1"/>
  <c r="C31" i="1" s="1"/>
  <c r="D52" i="5"/>
  <c r="E50" i="4"/>
</calcChain>
</file>

<file path=xl/sharedStrings.xml><?xml version="1.0" encoding="utf-8"?>
<sst xmlns="http://schemas.openxmlformats.org/spreadsheetml/2006/main" count="177" uniqueCount="160">
  <si>
    <t xml:space="preserve"> </t>
  </si>
  <si>
    <t xml:space="preserve">                 (Bazuar  ne  klasifikimin  e  shpenzimeve  sipas  natyres)</t>
  </si>
  <si>
    <t>Nr.</t>
  </si>
  <si>
    <t>Pershkrimi i elementeve</t>
  </si>
  <si>
    <t xml:space="preserve">    Periudha</t>
  </si>
  <si>
    <t xml:space="preserve">    Periudha </t>
  </si>
  <si>
    <t xml:space="preserve"> para ardhese</t>
  </si>
  <si>
    <t>Shitjet neto</t>
  </si>
  <si>
    <t>Te ardhura te tjera nga veprimtarite e shfrytezimit</t>
  </si>
  <si>
    <t>Totali  I  te  ardhurave  ( 1  +  2 )</t>
  </si>
  <si>
    <t>Ndryshimet ne inventarin e prod.gat.e prodh.proces</t>
  </si>
  <si>
    <t>Puna e kryer nganjesite ekonomike raportuese per qellimet e veta dhe e kapitalizuar</t>
  </si>
  <si>
    <t xml:space="preserve">Mallrat lende e pare dhe materiale </t>
  </si>
  <si>
    <t>Shpenzime personeli</t>
  </si>
  <si>
    <t>Paga</t>
  </si>
  <si>
    <t xml:space="preserve">sigurime shoqerore </t>
  </si>
  <si>
    <t>Renia ne vlere (amortizimi dhe zhvleresimi)</t>
  </si>
  <si>
    <t>Shpenzime te tjera nga veprimtarite e shfrytezimit</t>
  </si>
  <si>
    <t>Totali  I  shpenzimeve  ( 3 - 8 )</t>
  </si>
  <si>
    <t>Fitimi (humbja) nga veprimtarite e shfrytezimit</t>
  </si>
  <si>
    <t>Te ardhurat e shpenz nga njesite e kontrolluara</t>
  </si>
  <si>
    <t>Te ardhurat dhe shpenz.financiare nga pjesemarr.</t>
  </si>
  <si>
    <t>Te ardhura dhe shpenz financiare te tjera</t>
  </si>
  <si>
    <t>121   Te ardhura e shpenz.nga interesat</t>
  </si>
  <si>
    <t>122   Fitimet (humbjet) nga kembimet valutore</t>
  </si>
  <si>
    <t>123 Te ardhurat dhe shpenzimet financiare te tjera</t>
  </si>
  <si>
    <t>Totali I te ardhurave dhe shpenz.financiare</t>
  </si>
  <si>
    <t>Fitim (humbja) para tatimit  ( 9 +/- 13 )</t>
  </si>
  <si>
    <t xml:space="preserve"> Shpenzime te panjohura fiskale</t>
  </si>
  <si>
    <t xml:space="preserve"> Fitim(humbje) Fiskale para tatimit(14+15)</t>
  </si>
  <si>
    <t>Shpenzimet e tatim fitimit(16*10%)</t>
  </si>
  <si>
    <t>Fitimi (humbja) neto e vitit financiar(16-17)</t>
  </si>
  <si>
    <t>raportuese</t>
  </si>
  <si>
    <t xml:space="preserve"> Periudha</t>
  </si>
  <si>
    <t xml:space="preserve">       Periudha </t>
  </si>
  <si>
    <t>A   K   T   I   V   E   T</t>
  </si>
  <si>
    <t>Shenime</t>
  </si>
  <si>
    <t>I</t>
  </si>
  <si>
    <t>A K T I V E T     A F A T S H K U R T R A</t>
  </si>
  <si>
    <t>1   Aktivet monetare</t>
  </si>
  <si>
    <t xml:space="preserve">        &gt;   Banka</t>
  </si>
  <si>
    <t xml:space="preserve">        &gt;   Arka</t>
  </si>
  <si>
    <t xml:space="preserve">        &gt;   Hua dhe letra me vlere afatshkurtra</t>
  </si>
  <si>
    <t>2   Derivative dhe akt. finanz te mbajtura per tregtim</t>
  </si>
  <si>
    <t>dif konv kred</t>
  </si>
  <si>
    <t>3   Aktive te tjera financiare afatshkurtra</t>
  </si>
  <si>
    <t xml:space="preserve">   </t>
  </si>
  <si>
    <t xml:space="preserve">        &gt;   Investime te tjera financiare</t>
  </si>
  <si>
    <t>4   Inventari</t>
  </si>
  <si>
    <t xml:space="preserve">        &gt;   Lendet e para</t>
  </si>
  <si>
    <t xml:space="preserve">        &gt;   Prodhimi ne proces</t>
  </si>
  <si>
    <t xml:space="preserve">        &gt;   Produkte te gatshme</t>
  </si>
  <si>
    <t xml:space="preserve">        &gt;   Mallra per rishitje</t>
  </si>
  <si>
    <t xml:space="preserve">        &gt;   Parapagesa per furnizime </t>
  </si>
  <si>
    <t>5   Aktive biologjike afatshkurtra</t>
  </si>
  <si>
    <t>6   Aktivet afatshkurtra te mbajtura per shitje</t>
  </si>
  <si>
    <t>7   Parapagimet dhe shpenzimet e shtyra</t>
  </si>
  <si>
    <t>II</t>
  </si>
  <si>
    <t>A K T I V E T     A F A T G J A T A</t>
  </si>
  <si>
    <t>1   Investimet financiare afatgjata</t>
  </si>
  <si>
    <t>2   Aktivet afatgjata materiale</t>
  </si>
  <si>
    <t xml:space="preserve">        &gt;   Toka</t>
  </si>
  <si>
    <t xml:space="preserve">        &gt;   Ndertesa</t>
  </si>
  <si>
    <t xml:space="preserve">        &gt;   Makineri dhe paisje</t>
  </si>
  <si>
    <t>T O T A L I     A K T I V E V E    (I + II)</t>
  </si>
  <si>
    <t>TOTALI  I  AKTIVEVE  AFATSHKURTRA</t>
  </si>
  <si>
    <t xml:space="preserve">        &gt;  Pjesmarrje te tjera ne njesi te kontrolluara </t>
  </si>
  <si>
    <t xml:space="preserve">        &gt; Aksione dhe investime te tjera ne pjesmarrje </t>
  </si>
  <si>
    <t xml:space="preserve">        &gt; Aksione dhe letra te tjera me vlere </t>
  </si>
  <si>
    <t xml:space="preserve">        &gt; Llogari/Kerkesa te arketueshme afatgjata</t>
  </si>
  <si>
    <t xml:space="preserve">        &gt;   Aktive tjera afatgjata materiale (me vl kontabel)</t>
  </si>
  <si>
    <t>P A S I V E T   D H E   K A P I T A L I</t>
  </si>
  <si>
    <t xml:space="preserve">   Periudha</t>
  </si>
  <si>
    <t>P A S I V E T      A F A T S H K U R T R A</t>
  </si>
  <si>
    <t>1   Derivativet</t>
  </si>
  <si>
    <t>2   Huamarrjet</t>
  </si>
  <si>
    <t>3   Huat dhe parapagimet</t>
  </si>
  <si>
    <t xml:space="preserve">        &gt;   Te pagueshme ndaj punonjesve</t>
  </si>
  <si>
    <t>4   Grante dhe te ardhura te shtyra</t>
  </si>
  <si>
    <t>5   Provizionet afatshkurtra</t>
  </si>
  <si>
    <t>P A S I V E T   A F A T G J A T A</t>
  </si>
  <si>
    <t>1   Huate afatgjata</t>
  </si>
  <si>
    <t>2   Huamarrje te tjera afatgjata</t>
  </si>
  <si>
    <t>T O T A L I   P A S I V E V E     (I + II)</t>
  </si>
  <si>
    <t>III</t>
  </si>
  <si>
    <t>K A P I T A L I</t>
  </si>
  <si>
    <t>1    Aksionet e pakices</t>
  </si>
  <si>
    <t>2    Kapitali aksionereve te shoqerise meme</t>
  </si>
  <si>
    <t>3    Kapitali aksionar</t>
  </si>
  <si>
    <t>7    Rezeva ligjore</t>
  </si>
  <si>
    <t>TOTALI   PASIVEVE   DHE  KAPITALIT  (I + II + III)</t>
  </si>
  <si>
    <t xml:space="preserve">        &gt;   Hua te tjera</t>
  </si>
  <si>
    <t xml:space="preserve">        </t>
  </si>
  <si>
    <t xml:space="preserve">T O T A L I   D E T Y R I M  E V E    </t>
  </si>
  <si>
    <t xml:space="preserve">Kapitali Aksionar </t>
  </si>
  <si>
    <t xml:space="preserve">Primi i Aksionit </t>
  </si>
  <si>
    <t>Aksione te Thesarit</t>
  </si>
  <si>
    <t>TOTALI</t>
  </si>
  <si>
    <t xml:space="preserve">Fitimi i Pashperndare </t>
  </si>
  <si>
    <t>Efekti i ndryshimeve ne politikat kontabel</t>
  </si>
  <si>
    <t>Pozicioni I rregulluar</t>
  </si>
  <si>
    <t>Fitimi neto per periudhen kontabel</t>
  </si>
  <si>
    <t>Dividentet e paguar</t>
  </si>
  <si>
    <t>Rritje e rezerves se kapitalit</t>
  </si>
  <si>
    <t xml:space="preserve">Emetimi I aksioneve </t>
  </si>
  <si>
    <t>Emetimi I kapitalit aksionar</t>
  </si>
  <si>
    <t>Aksione te thesarit te riblera</t>
  </si>
  <si>
    <t xml:space="preserve">Pozicioni me 31 Dhjetor </t>
  </si>
  <si>
    <t>PASQYRA E NDRYSHIMEVE NE KAPITAL</t>
  </si>
  <si>
    <t xml:space="preserve">        &gt;  Kliente per mallra produkte e sherbime </t>
  </si>
  <si>
    <t xml:space="preserve">        &gt;   Debitore, kreditore te tjere</t>
  </si>
  <si>
    <t xml:space="preserve">        &gt;   T.V.SH</t>
  </si>
  <si>
    <t xml:space="preserve">        &gt;   Tatim Fitimi</t>
  </si>
  <si>
    <t xml:space="preserve">        &gt;   Te drejta e detyrime ndaj ortakeve</t>
  </si>
  <si>
    <t xml:space="preserve">        &gt;   Parapagime te dhena </t>
  </si>
  <si>
    <t xml:space="preserve">        &gt;   Materiale te tjera </t>
  </si>
  <si>
    <t xml:space="preserve">        &gt;   Inventari I imet dhe Amballazhi</t>
  </si>
  <si>
    <t xml:space="preserve">        &gt;   Shpenzime te periudhave te ardhshme  </t>
  </si>
  <si>
    <t>3  Aktivet afatgjata ne proces</t>
  </si>
  <si>
    <t>4   Aktive biologjike afatgjata</t>
  </si>
  <si>
    <t xml:space="preserve">5  Aktivet afatgjata jomateriale </t>
  </si>
  <si>
    <t>6 Kapitali aksioner i papaguar</t>
  </si>
  <si>
    <t>7 Aktive te tjera afatgjata</t>
  </si>
  <si>
    <t xml:space="preserve">        &gt;   Llogari bankare te zbuluara</t>
  </si>
  <si>
    <t xml:space="preserve">        &gt;   Huamarrjet nga bankat </t>
  </si>
  <si>
    <t xml:space="preserve">        &gt;   Huamarrje nga te tretet </t>
  </si>
  <si>
    <t xml:space="preserve">        &gt;   Detyrimet per Sigurime Shoqerore</t>
  </si>
  <si>
    <t xml:space="preserve">        &gt;   Detyrimet per tatim fitimin</t>
  </si>
  <si>
    <t xml:space="preserve">        &gt;   Detyrimet per TVSH</t>
  </si>
  <si>
    <t xml:space="preserve">        &gt;   Detyrimet per akcize</t>
  </si>
  <si>
    <t xml:space="preserve">        &gt;   Parapagimet te marra</t>
  </si>
  <si>
    <t xml:space="preserve">        &gt;   Te drejta e detyrime ndaj ortakeve/aksioner</t>
  </si>
  <si>
    <t xml:space="preserve">        &gt;   Debitore e kreditore te tjere</t>
  </si>
  <si>
    <t xml:space="preserve">        &gt;   Huate nga banka </t>
  </si>
  <si>
    <t xml:space="preserve">        &gt;   Detyrime nga qeraja financiare </t>
  </si>
  <si>
    <t xml:space="preserve">        &gt;   Huate nga te tretet </t>
  </si>
  <si>
    <t>3   Grante dhe te ardhura te shtyra</t>
  </si>
  <si>
    <t>4   Provizione afatgjata</t>
  </si>
  <si>
    <t>4    Aksionet e thesarit</t>
  </si>
  <si>
    <t xml:space="preserve">5    Prime te lidhura me kapitalin </t>
  </si>
  <si>
    <t>8    Rezerva statusore</t>
  </si>
  <si>
    <t>10  Fitim/humbja e pashperndare</t>
  </si>
  <si>
    <t>11  Fitimi (Humbja) e vitit financiar</t>
  </si>
  <si>
    <t xml:space="preserve">Rezerva per investime </t>
  </si>
  <si>
    <t xml:space="preserve"> raportuse</t>
  </si>
  <si>
    <t>Pozicioni me 31 Dhjetor 2012</t>
  </si>
  <si>
    <t xml:space="preserve">                        ADMINISTRATOR</t>
  </si>
  <si>
    <t xml:space="preserve">        &gt;   Detyrimet te tjera tatimore  TAP</t>
  </si>
  <si>
    <t>ADMINISTRATORI</t>
  </si>
  <si>
    <t>9    Rezerva te tjera</t>
  </si>
  <si>
    <t xml:space="preserve">&gt;   Rezerva nga rivlersimi </t>
  </si>
  <si>
    <t>&gt;   Rezerva te tjera (Per investime)</t>
  </si>
  <si>
    <t>Rezerva ligjo</t>
  </si>
  <si>
    <t>RAMADAN    TOSKA</t>
  </si>
  <si>
    <t xml:space="preserve">       &gt;   Tatim ne Burim</t>
  </si>
  <si>
    <t xml:space="preserve">      &gt;   Te pagueshme ndaj furnitoreve (Dogane)</t>
  </si>
  <si>
    <r>
      <t xml:space="preserve">                                    </t>
    </r>
    <r>
      <rPr>
        <b/>
        <sz val="14"/>
        <rFont val="Times New Roman"/>
        <family val="1"/>
      </rPr>
      <t xml:space="preserve"> Pasqyrat   Financiare   te   Vitit</t>
    </r>
    <r>
      <rPr>
        <sz val="14"/>
        <rFont val="Times New Roman"/>
        <family val="1"/>
      </rPr>
      <t xml:space="preserve">   </t>
    </r>
    <r>
      <rPr>
        <b/>
        <sz val="14"/>
        <rFont val="Times New Roman"/>
        <family val="1"/>
      </rPr>
      <t>2013</t>
    </r>
  </si>
  <si>
    <t xml:space="preserve">                                 Pasqyrat   Financiare   te   Vitit   2013</t>
  </si>
  <si>
    <t>Pozicioni me 31 Dhjetor 2013</t>
  </si>
  <si>
    <t xml:space="preserve">         PASQYRA E TE ARDHURAVE DHE SHPENZIMEVE 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</si>
</sst>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19" x14ac:knownFonts="1">
    <font>
      <sz val="10"/>
      <name val="Arial"/>
    </font>
    <font>
      <sz val="8"/>
      <name val="Arial"/>
      <family val="2"/>
    </font>
    <font>
      <b/>
      <sz val="12"/>
      <name val="Arial Black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 Black"/>
      <family val="2"/>
    </font>
    <font>
      <sz val="12"/>
      <color indexed="10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0"/>
      <name val="Arial Black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2" fillId="0" borderId="0" xfId="0" applyFont="1"/>
    <xf numFmtId="3" fontId="3" fillId="0" borderId="0" xfId="0" applyNumberFormat="1" applyFont="1"/>
    <xf numFmtId="3" fontId="0" fillId="0" borderId="0" xfId="0" applyNumberFormat="1"/>
    <xf numFmtId="0" fontId="4" fillId="0" borderId="0" xfId="0" applyFont="1"/>
    <xf numFmtId="3" fontId="4" fillId="0" borderId="1" xfId="0" applyNumberFormat="1" applyFont="1" applyBorder="1" applyAlignment="1">
      <alignment horizontal="left"/>
    </xf>
    <xf numFmtId="3" fontId="4" fillId="0" borderId="2" xfId="0" applyNumberFormat="1" applyFont="1" applyBorder="1" applyAlignment="1">
      <alignment horizontal="left"/>
    </xf>
    <xf numFmtId="3" fontId="4" fillId="0" borderId="3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 shrinkToFit="1" readingOrder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/>
    </xf>
    <xf numFmtId="3" fontId="4" fillId="0" borderId="6" xfId="0" applyNumberFormat="1" applyFont="1" applyBorder="1"/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/>
    <xf numFmtId="3" fontId="5" fillId="0" borderId="8" xfId="0" applyNumberFormat="1" applyFont="1" applyBorder="1"/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3" fontId="5" fillId="0" borderId="10" xfId="0" applyNumberFormat="1" applyFont="1" applyBorder="1"/>
    <xf numFmtId="3" fontId="5" fillId="0" borderId="11" xfId="0" applyNumberFormat="1" applyFont="1" applyBorder="1"/>
    <xf numFmtId="0" fontId="5" fillId="0" borderId="9" xfId="0" applyFont="1" applyBorder="1" applyAlignment="1">
      <alignment horizontal="center" vertical="center" wrapText="1"/>
    </xf>
    <xf numFmtId="0" fontId="6" fillId="0" borderId="10" xfId="0" applyFont="1" applyBorder="1"/>
    <xf numFmtId="0" fontId="5" fillId="0" borderId="12" xfId="0" applyFont="1" applyBorder="1" applyAlignment="1">
      <alignment vertical="center" wrapText="1"/>
    </xf>
    <xf numFmtId="3" fontId="5" fillId="0" borderId="12" xfId="0" applyNumberFormat="1" applyFont="1" applyBorder="1"/>
    <xf numFmtId="0" fontId="5" fillId="0" borderId="10" xfId="0" applyFont="1" applyBorder="1"/>
    <xf numFmtId="0" fontId="4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3" fontId="4" fillId="0" borderId="10" xfId="0" applyNumberFormat="1" applyFont="1" applyBorder="1"/>
    <xf numFmtId="3" fontId="4" fillId="0" borderId="11" xfId="0" applyNumberFormat="1" applyFont="1" applyBorder="1"/>
    <xf numFmtId="3" fontId="0" fillId="0" borderId="10" xfId="0" applyNumberFormat="1" applyBorder="1"/>
    <xf numFmtId="0" fontId="8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10" xfId="0" applyFont="1" applyFill="1" applyBorder="1"/>
    <xf numFmtId="0" fontId="7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/>
    </xf>
    <xf numFmtId="3" fontId="3" fillId="0" borderId="10" xfId="0" applyNumberFormat="1" applyFont="1" applyBorder="1"/>
    <xf numFmtId="0" fontId="4" fillId="0" borderId="10" xfId="0" applyFont="1" applyBorder="1" applyAlignment="1">
      <alignment horizontal="left" vertical="center"/>
    </xf>
    <xf numFmtId="0" fontId="4" fillId="0" borderId="10" xfId="0" applyFont="1" applyBorder="1"/>
    <xf numFmtId="0" fontId="7" fillId="0" borderId="13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vertical="center"/>
    </xf>
    <xf numFmtId="3" fontId="3" fillId="0" borderId="14" xfId="0" applyNumberFormat="1" applyFont="1" applyBorder="1"/>
    <xf numFmtId="0" fontId="0" fillId="0" borderId="0" xfId="0" applyBorder="1" applyAlignment="1">
      <alignment horizontal="center"/>
    </xf>
    <xf numFmtId="0" fontId="0" fillId="0" borderId="0" xfId="0" applyBorder="1"/>
    <xf numFmtId="3" fontId="0" fillId="0" borderId="0" xfId="0" applyNumberFormat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3" fontId="5" fillId="0" borderId="6" xfId="0" applyNumberFormat="1" applyFont="1" applyBorder="1"/>
    <xf numFmtId="3" fontId="5" fillId="0" borderId="15" xfId="0" applyNumberFormat="1" applyFont="1" applyBorder="1"/>
    <xf numFmtId="0" fontId="5" fillId="0" borderId="16" xfId="0" applyFont="1" applyBorder="1" applyAlignment="1">
      <alignment horizontal="center" vertical="center" wrapText="1"/>
    </xf>
    <xf numFmtId="37" fontId="5" fillId="0" borderId="10" xfId="0" applyNumberFormat="1" applyFont="1" applyBorder="1"/>
    <xf numFmtId="3" fontId="4" fillId="0" borderId="14" xfId="0" applyNumberFormat="1" applyFont="1" applyBorder="1"/>
    <xf numFmtId="0" fontId="9" fillId="0" borderId="0" xfId="0" applyFont="1"/>
    <xf numFmtId="3" fontId="9" fillId="0" borderId="0" xfId="0" applyNumberFormat="1" applyFont="1"/>
    <xf numFmtId="0" fontId="0" fillId="0" borderId="17" xfId="0" applyBorder="1"/>
    <xf numFmtId="0" fontId="11" fillId="0" borderId="1" xfId="0" applyFont="1" applyBorder="1"/>
    <xf numFmtId="0" fontId="11" fillId="0" borderId="2" xfId="0" applyFont="1" applyBorder="1" applyAlignment="1">
      <alignment horizontal="left"/>
    </xf>
    <xf numFmtId="0" fontId="11" fillId="0" borderId="18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0" fillId="0" borderId="20" xfId="0" applyBorder="1"/>
    <xf numFmtId="3" fontId="4" fillId="0" borderId="21" xfId="0" applyNumberFormat="1" applyFont="1" applyBorder="1"/>
    <xf numFmtId="0" fontId="0" fillId="0" borderId="9" xfId="0" applyBorder="1"/>
    <xf numFmtId="0" fontId="11" fillId="0" borderId="10" xfId="0" applyFont="1" applyBorder="1"/>
    <xf numFmtId="0" fontId="0" fillId="0" borderId="10" xfId="0" applyBorder="1"/>
    <xf numFmtId="0" fontId="3" fillId="0" borderId="10" xfId="0" applyFont="1" applyBorder="1"/>
    <xf numFmtId="0" fontId="3" fillId="0" borderId="0" xfId="0" applyFont="1"/>
    <xf numFmtId="0" fontId="11" fillId="0" borderId="10" xfId="0" applyFont="1" applyFill="1" applyBorder="1"/>
    <xf numFmtId="0" fontId="13" fillId="0" borderId="10" xfId="0" applyFont="1" applyBorder="1" applyAlignment="1">
      <alignment horizontal="center"/>
    </xf>
    <xf numFmtId="0" fontId="13" fillId="0" borderId="10" xfId="0" applyFont="1" applyBorder="1"/>
    <xf numFmtId="0" fontId="0" fillId="0" borderId="19" xfId="0" applyBorder="1"/>
    <xf numFmtId="0" fontId="14" fillId="0" borderId="20" xfId="0" applyFont="1" applyBorder="1" applyAlignment="1">
      <alignment horizontal="center"/>
    </xf>
    <xf numFmtId="0" fontId="0" fillId="0" borderId="5" xfId="0" applyBorder="1"/>
    <xf numFmtId="0" fontId="4" fillId="0" borderId="6" xfId="0" applyFont="1" applyBorder="1"/>
    <xf numFmtId="0" fontId="0" fillId="0" borderId="6" xfId="0" applyBorder="1"/>
    <xf numFmtId="0" fontId="11" fillId="0" borderId="0" xfId="0" applyFont="1" applyBorder="1"/>
    <xf numFmtId="3" fontId="5" fillId="0" borderId="11" xfId="0" applyNumberFormat="1" applyFont="1" applyFill="1" applyBorder="1"/>
    <xf numFmtId="0" fontId="0" fillId="0" borderId="14" xfId="0" applyBorder="1"/>
    <xf numFmtId="3" fontId="5" fillId="0" borderId="22" xfId="0" applyNumberFormat="1" applyFont="1" applyBorder="1"/>
    <xf numFmtId="3" fontId="5" fillId="0" borderId="23" xfId="0" applyNumberFormat="1" applyFont="1" applyBorder="1"/>
    <xf numFmtId="3" fontId="5" fillId="0" borderId="24" xfId="0" applyNumberFormat="1" applyFont="1" applyBorder="1"/>
    <xf numFmtId="3" fontId="4" fillId="0" borderId="24" xfId="0" applyNumberFormat="1" applyFont="1" applyBorder="1"/>
    <xf numFmtId="0" fontId="4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9" xfId="0" applyFont="1" applyBorder="1"/>
    <xf numFmtId="0" fontId="4" fillId="0" borderId="9" xfId="0" applyFont="1" applyBorder="1"/>
    <xf numFmtId="0" fontId="4" fillId="0" borderId="14" xfId="0" applyFont="1" applyBorder="1"/>
    <xf numFmtId="0" fontId="4" fillId="0" borderId="13" xfId="0" applyFont="1" applyBorder="1"/>
    <xf numFmtId="3" fontId="11" fillId="0" borderId="1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0" fillId="0" borderId="0" xfId="0" applyFont="1"/>
    <xf numFmtId="3" fontId="10" fillId="0" borderId="0" xfId="0" applyNumberFormat="1" applyFont="1"/>
    <xf numFmtId="0" fontId="11" fillId="0" borderId="25" xfId="0" applyFont="1" applyBorder="1"/>
    <xf numFmtId="0" fontId="12" fillId="0" borderId="26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1" fillId="0" borderId="27" xfId="0" applyFont="1" applyBorder="1"/>
    <xf numFmtId="0" fontId="11" fillId="0" borderId="7" xfId="0" applyFont="1" applyBorder="1"/>
    <xf numFmtId="0" fontId="13" fillId="0" borderId="8" xfId="0" applyFont="1" applyBorder="1"/>
    <xf numFmtId="0" fontId="11" fillId="0" borderId="9" xfId="0" applyFont="1" applyBorder="1"/>
    <xf numFmtId="0" fontId="3" fillId="0" borderId="9" xfId="0" applyFont="1" applyBorder="1"/>
    <xf numFmtId="0" fontId="0" fillId="0" borderId="9" xfId="0" applyBorder="1" applyAlignment="1">
      <alignment horizontal="center"/>
    </xf>
    <xf numFmtId="0" fontId="5" fillId="0" borderId="0" xfId="0" applyFont="1"/>
    <xf numFmtId="0" fontId="4" fillId="0" borderId="10" xfId="0" applyFont="1" applyBorder="1" applyAlignment="1">
      <alignment horizontal="left"/>
    </xf>
    <xf numFmtId="3" fontId="5" fillId="0" borderId="0" xfId="0" applyNumberFormat="1" applyFont="1"/>
    <xf numFmtId="0" fontId="15" fillId="0" borderId="9" xfId="0" applyFont="1" applyBorder="1"/>
    <xf numFmtId="0" fontId="16" fillId="0" borderId="10" xfId="0" applyFont="1" applyBorder="1"/>
    <xf numFmtId="0" fontId="15" fillId="0" borderId="0" xfId="0" applyFont="1"/>
    <xf numFmtId="3" fontId="15" fillId="0" borderId="0" xfId="0" applyNumberFormat="1" applyFont="1"/>
    <xf numFmtId="0" fontId="5" fillId="0" borderId="19" xfId="0" applyFont="1" applyBorder="1"/>
    <xf numFmtId="0" fontId="18" fillId="0" borderId="20" xfId="0" applyFont="1" applyBorder="1" applyAlignment="1">
      <alignment horizontal="center"/>
    </xf>
    <xf numFmtId="0" fontId="5" fillId="0" borderId="27" xfId="0" applyFont="1" applyBorder="1"/>
    <xf numFmtId="3" fontId="4" fillId="0" borderId="28" xfId="0" applyNumberFormat="1" applyFont="1" applyBorder="1"/>
    <xf numFmtId="0" fontId="11" fillId="0" borderId="29" xfId="0" applyFont="1" applyBorder="1"/>
    <xf numFmtId="0" fontId="11" fillId="0" borderId="30" xfId="0" applyFont="1" applyBorder="1"/>
    <xf numFmtId="0" fontId="0" fillId="0" borderId="30" xfId="0" applyBorder="1"/>
    <xf numFmtId="0" fontId="5" fillId="0" borderId="30" xfId="0" applyFont="1" applyBorder="1"/>
    <xf numFmtId="0" fontId="15" fillId="0" borderId="30" xfId="0" applyFont="1" applyBorder="1"/>
    <xf numFmtId="3" fontId="11" fillId="0" borderId="31" xfId="0" applyNumberFormat="1" applyFont="1" applyBorder="1"/>
    <xf numFmtId="3" fontId="11" fillId="0" borderId="24" xfId="0" applyNumberFormat="1" applyFont="1" applyBorder="1"/>
    <xf numFmtId="3" fontId="17" fillId="0" borderId="32" xfId="0" applyNumberFormat="1" applyFont="1" applyBorder="1"/>
    <xf numFmtId="3" fontId="11" fillId="0" borderId="33" xfId="0" applyNumberFormat="1" applyFont="1" applyBorder="1" applyAlignment="1">
      <alignment horizontal="center"/>
    </xf>
    <xf numFmtId="3" fontId="11" fillId="0" borderId="34" xfId="0" applyNumberFormat="1" applyFont="1" applyBorder="1" applyAlignment="1">
      <alignment horizontal="center"/>
    </xf>
    <xf numFmtId="3" fontId="6" fillId="0" borderId="35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wrapText="1"/>
    </xf>
    <xf numFmtId="0" fontId="8" fillId="0" borderId="9" xfId="0" applyFont="1" applyBorder="1" applyAlignment="1">
      <alignment wrapText="1"/>
    </xf>
    <xf numFmtId="0" fontId="3" fillId="0" borderId="9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41" fontId="8" fillId="0" borderId="6" xfId="0" applyNumberFormat="1" applyFont="1" applyBorder="1" applyAlignment="1">
      <alignment horizontal="center" wrapText="1"/>
    </xf>
    <xf numFmtId="41" fontId="0" fillId="0" borderId="10" xfId="0" applyNumberFormat="1" applyBorder="1"/>
    <xf numFmtId="41" fontId="0" fillId="0" borderId="10" xfId="0" applyNumberFormat="1" applyBorder="1" applyAlignment="1">
      <alignment wrapText="1"/>
    </xf>
    <xf numFmtId="41" fontId="0" fillId="0" borderId="14" xfId="0" applyNumberFormat="1" applyBorder="1"/>
    <xf numFmtId="41" fontId="0" fillId="0" borderId="0" xfId="0" applyNumberFormat="1"/>
    <xf numFmtId="41" fontId="8" fillId="0" borderId="15" xfId="0" applyNumberFormat="1" applyFont="1" applyBorder="1" applyAlignment="1">
      <alignment horizontal="center" wrapText="1"/>
    </xf>
    <xf numFmtId="41" fontId="0" fillId="0" borderId="11" xfId="0" applyNumberFormat="1" applyBorder="1"/>
    <xf numFmtId="41" fontId="0" fillId="0" borderId="11" xfId="0" applyNumberFormat="1" applyBorder="1" applyAlignment="1">
      <alignment wrapText="1"/>
    </xf>
    <xf numFmtId="41" fontId="0" fillId="0" borderId="22" xfId="0" applyNumberFormat="1" applyBorder="1" applyAlignment="1">
      <alignment wrapText="1"/>
    </xf>
    <xf numFmtId="41" fontId="8" fillId="0" borderId="10" xfId="0" applyNumberFormat="1" applyFont="1" applyBorder="1"/>
    <xf numFmtId="3" fontId="11" fillId="0" borderId="23" xfId="0" applyNumberFormat="1" applyFont="1" applyBorder="1"/>
    <xf numFmtId="3" fontId="5" fillId="0" borderId="3" xfId="0" applyNumberFormat="1" applyFont="1" applyBorder="1" applyAlignment="1"/>
    <xf numFmtId="0" fontId="5" fillId="0" borderId="4" xfId="0" applyFont="1" applyBorder="1" applyAlignment="1">
      <alignment shrinkToFit="1" readingOrder="1"/>
    </xf>
    <xf numFmtId="3" fontId="5" fillId="0" borderId="36" xfId="0" applyNumberFormat="1" applyFont="1" applyBorder="1" applyAlignment="1">
      <alignment horizont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1" fontId="3" fillId="0" borderId="0" xfId="0" applyNumberFormat="1" applyFont="1"/>
    <xf numFmtId="0" fontId="11" fillId="0" borderId="17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workbookViewId="0">
      <selection activeCell="D55" sqref="D55"/>
    </sheetView>
  </sheetViews>
  <sheetFormatPr defaultRowHeight="12.75" x14ac:dyDescent="0.2"/>
  <cols>
    <col min="1" max="1" width="3" customWidth="1"/>
    <col min="2" max="2" width="50.140625" customWidth="1"/>
    <col min="3" max="3" width="10.42578125" customWidth="1"/>
    <col min="4" max="4" width="13.28515625" style="3" customWidth="1"/>
    <col min="5" max="5" width="15" customWidth="1"/>
    <col min="7" max="7" width="25.140625" customWidth="1"/>
  </cols>
  <sheetData>
    <row r="1" spans="1:6" s="52" customFormat="1" ht="19.5" thickBot="1" x14ac:dyDescent="0.35">
      <c r="B1" s="52" t="s">
        <v>156</v>
      </c>
      <c r="D1" s="53"/>
    </row>
    <row r="2" spans="1:6" ht="15" x14ac:dyDescent="0.2">
      <c r="A2" s="54"/>
      <c r="B2" s="55"/>
      <c r="C2" s="55"/>
      <c r="D2" s="89" t="s">
        <v>33</v>
      </c>
      <c r="E2" s="56" t="s">
        <v>34</v>
      </c>
    </row>
    <row r="3" spans="1:6" ht="18.75" customHeight="1" thickBot="1" x14ac:dyDescent="0.3">
      <c r="A3" s="57" t="s">
        <v>2</v>
      </c>
      <c r="B3" s="58" t="s">
        <v>35</v>
      </c>
      <c r="C3" s="90" t="s">
        <v>36</v>
      </c>
      <c r="D3" s="142" t="s">
        <v>144</v>
      </c>
      <c r="E3" s="143" t="s">
        <v>6</v>
      </c>
    </row>
    <row r="4" spans="1:6" ht="23.25" customHeight="1" thickBot="1" x14ac:dyDescent="0.3">
      <c r="A4" s="59" t="s">
        <v>37</v>
      </c>
      <c r="B4" s="60" t="s">
        <v>38</v>
      </c>
      <c r="C4" s="61"/>
      <c r="D4" s="62">
        <f>D5+D10+D19+D27+D28+D29</f>
        <v>21334080</v>
      </c>
      <c r="E4" s="62">
        <f>E5+E10+E19+E27+E28+E29</f>
        <v>21816311</v>
      </c>
    </row>
    <row r="5" spans="1:6" ht="18" customHeight="1" x14ac:dyDescent="0.25">
      <c r="A5" s="73"/>
      <c r="B5" s="74" t="s">
        <v>39</v>
      </c>
      <c r="C5" s="75"/>
      <c r="D5" s="48"/>
      <c r="E5" s="48">
        <f>E6+E7</f>
        <v>911284</v>
      </c>
    </row>
    <row r="6" spans="1:6" ht="18" customHeight="1" x14ac:dyDescent="0.2">
      <c r="A6" s="63"/>
      <c r="B6" s="64" t="s">
        <v>40</v>
      </c>
      <c r="C6" s="65"/>
      <c r="D6" s="18"/>
      <c r="E6" s="18">
        <v>911284</v>
      </c>
    </row>
    <row r="7" spans="1:6" ht="18.75" customHeight="1" x14ac:dyDescent="0.2">
      <c r="A7" s="63"/>
      <c r="B7" s="64" t="s">
        <v>41</v>
      </c>
      <c r="C7" s="65"/>
      <c r="D7" s="18"/>
      <c r="E7" s="18"/>
    </row>
    <row r="8" spans="1:6" ht="18" customHeight="1" x14ac:dyDescent="0.2">
      <c r="A8" s="63"/>
      <c r="B8" s="76" t="s">
        <v>42</v>
      </c>
      <c r="C8" s="65"/>
      <c r="D8" s="18"/>
      <c r="E8" s="18"/>
    </row>
    <row r="9" spans="1:6" ht="18" customHeight="1" x14ac:dyDescent="0.2">
      <c r="A9" s="63"/>
      <c r="B9" s="66" t="s">
        <v>43</v>
      </c>
      <c r="C9" s="65" t="s">
        <v>44</v>
      </c>
      <c r="D9" s="77"/>
      <c r="E9" s="77"/>
    </row>
    <row r="10" spans="1:6" ht="18" customHeight="1" x14ac:dyDescent="0.25">
      <c r="A10" s="63"/>
      <c r="B10" s="37" t="s">
        <v>45</v>
      </c>
      <c r="C10" s="65"/>
      <c r="D10" s="28">
        <f>SUM(D11:D17)</f>
        <v>1143814</v>
      </c>
      <c r="E10" s="28">
        <f>SUM(E11:E17)</f>
        <v>7148050</v>
      </c>
      <c r="F10" s="67"/>
    </row>
    <row r="11" spans="1:6" ht="18" customHeight="1" x14ac:dyDescent="0.2">
      <c r="A11" s="63"/>
      <c r="B11" s="23" t="s">
        <v>109</v>
      </c>
      <c r="C11" s="65"/>
      <c r="D11" s="18"/>
      <c r="E11" s="18">
        <v>1930850</v>
      </c>
    </row>
    <row r="12" spans="1:6" ht="18" customHeight="1" x14ac:dyDescent="0.2">
      <c r="A12" s="63"/>
      <c r="B12" s="23" t="s">
        <v>110</v>
      </c>
      <c r="C12" s="65"/>
      <c r="D12" s="18"/>
      <c r="E12" s="18">
        <v>4896457</v>
      </c>
    </row>
    <row r="13" spans="1:6" ht="18" customHeight="1" x14ac:dyDescent="0.2">
      <c r="A13" s="63"/>
      <c r="B13" s="23" t="s">
        <v>111</v>
      </c>
      <c r="C13" s="65"/>
      <c r="D13" s="18">
        <v>1143814</v>
      </c>
      <c r="E13" s="18">
        <v>320743</v>
      </c>
    </row>
    <row r="14" spans="1:6" ht="18" customHeight="1" x14ac:dyDescent="0.2">
      <c r="A14" s="63" t="s">
        <v>46</v>
      </c>
      <c r="B14" s="23" t="s">
        <v>112</v>
      </c>
      <c r="C14" s="65"/>
      <c r="D14" s="18"/>
      <c r="E14" s="18"/>
    </row>
    <row r="15" spans="1:6" ht="18" customHeight="1" x14ac:dyDescent="0.2">
      <c r="A15" s="63"/>
      <c r="B15" s="23" t="s">
        <v>113</v>
      </c>
      <c r="C15" s="65"/>
      <c r="D15" s="18"/>
      <c r="E15" s="18"/>
    </row>
    <row r="16" spans="1:6" ht="18" customHeight="1" x14ac:dyDescent="0.2">
      <c r="A16" s="63"/>
      <c r="B16" s="23" t="s">
        <v>114</v>
      </c>
      <c r="C16" s="65"/>
      <c r="D16" s="18"/>
      <c r="E16" s="18"/>
    </row>
    <row r="17" spans="1:8" ht="18" customHeight="1" x14ac:dyDescent="0.2">
      <c r="A17" s="63"/>
      <c r="B17" s="23" t="s">
        <v>47</v>
      </c>
      <c r="C17" s="65"/>
      <c r="D17" s="18"/>
      <c r="E17" s="18"/>
    </row>
    <row r="18" spans="1:8" ht="18" customHeight="1" x14ac:dyDescent="0.2">
      <c r="A18" s="63"/>
      <c r="B18" s="68" t="s">
        <v>92</v>
      </c>
      <c r="C18" s="65"/>
      <c r="D18" s="18"/>
      <c r="E18" s="18"/>
    </row>
    <row r="19" spans="1:8" ht="18" customHeight="1" x14ac:dyDescent="0.25">
      <c r="A19" s="63"/>
      <c r="B19" s="37" t="s">
        <v>48</v>
      </c>
      <c r="C19" s="65"/>
      <c r="D19" s="28">
        <f>SUM(D20:D26)</f>
        <v>15449368</v>
      </c>
      <c r="E19" s="28">
        <f>SUM(E20:E26)</f>
        <v>9016079</v>
      </c>
    </row>
    <row r="20" spans="1:8" ht="18" customHeight="1" x14ac:dyDescent="0.2">
      <c r="A20" s="63"/>
      <c r="B20" s="23" t="s">
        <v>49</v>
      </c>
      <c r="C20" s="65"/>
      <c r="D20" s="18">
        <v>15449368</v>
      </c>
      <c r="E20" s="18">
        <v>9016079</v>
      </c>
      <c r="H20" s="42"/>
    </row>
    <row r="21" spans="1:8" ht="18" customHeight="1" x14ac:dyDescent="0.2">
      <c r="A21" s="63"/>
      <c r="B21" s="23" t="s">
        <v>115</v>
      </c>
      <c r="C21" s="65"/>
      <c r="D21" s="18"/>
      <c r="E21" s="18"/>
      <c r="H21" s="42"/>
    </row>
    <row r="22" spans="1:8" ht="18" customHeight="1" x14ac:dyDescent="0.2">
      <c r="A22" s="63"/>
      <c r="B22" s="23" t="s">
        <v>50</v>
      </c>
      <c r="C22" s="65"/>
      <c r="D22" s="18"/>
      <c r="E22" s="18"/>
    </row>
    <row r="23" spans="1:8" ht="18" customHeight="1" x14ac:dyDescent="0.2">
      <c r="A23" s="63"/>
      <c r="B23" s="23" t="s">
        <v>51</v>
      </c>
      <c r="C23" s="65"/>
      <c r="D23" s="18"/>
      <c r="E23" s="18"/>
    </row>
    <row r="24" spans="1:8" ht="18" customHeight="1" x14ac:dyDescent="0.2">
      <c r="A24" s="63"/>
      <c r="B24" s="23" t="s">
        <v>52</v>
      </c>
      <c r="C24" s="65"/>
      <c r="D24" s="18"/>
      <c r="E24" s="18"/>
    </row>
    <row r="25" spans="1:8" ht="18" customHeight="1" x14ac:dyDescent="0.2">
      <c r="A25" s="63"/>
      <c r="B25" s="23" t="s">
        <v>116</v>
      </c>
      <c r="C25" s="65"/>
      <c r="D25" s="18"/>
      <c r="E25" s="18"/>
    </row>
    <row r="26" spans="1:8" ht="18" customHeight="1" x14ac:dyDescent="0.2">
      <c r="A26" s="63"/>
      <c r="B26" s="23" t="s">
        <v>53</v>
      </c>
      <c r="C26" s="65"/>
      <c r="D26" s="18"/>
      <c r="E26" s="18"/>
    </row>
    <row r="27" spans="1:8" ht="18" customHeight="1" x14ac:dyDescent="0.25">
      <c r="A27" s="63"/>
      <c r="B27" s="37" t="s">
        <v>54</v>
      </c>
      <c r="C27" s="65"/>
      <c r="D27" s="18"/>
      <c r="E27" s="18"/>
    </row>
    <row r="28" spans="1:8" ht="18" customHeight="1" x14ac:dyDescent="0.25">
      <c r="A28" s="63"/>
      <c r="B28" s="37" t="s">
        <v>55</v>
      </c>
      <c r="C28" s="65"/>
      <c r="D28" s="18"/>
      <c r="E28" s="18"/>
    </row>
    <row r="29" spans="1:8" ht="18" customHeight="1" x14ac:dyDescent="0.25">
      <c r="A29" s="63"/>
      <c r="B29" s="37" t="s">
        <v>56</v>
      </c>
      <c r="C29" s="65"/>
      <c r="D29" s="28">
        <f>D30</f>
        <v>4740898</v>
      </c>
      <c r="E29" s="28">
        <f>E30</f>
        <v>4740898</v>
      </c>
    </row>
    <row r="30" spans="1:8" ht="18" customHeight="1" x14ac:dyDescent="0.2">
      <c r="A30" s="63"/>
      <c r="B30" s="23" t="s">
        <v>117</v>
      </c>
      <c r="C30" s="65"/>
      <c r="D30" s="18">
        <v>4740898</v>
      </c>
      <c r="E30" s="18">
        <v>4740898</v>
      </c>
    </row>
    <row r="31" spans="1:8" ht="18" customHeight="1" x14ac:dyDescent="0.25">
      <c r="A31" s="63"/>
      <c r="B31" s="83" t="s">
        <v>65</v>
      </c>
      <c r="C31" s="65"/>
      <c r="D31" s="28">
        <f>D5+D10+D19+D27+D28+D29</f>
        <v>21334080</v>
      </c>
      <c r="E31" s="28">
        <f>E5+E10+E19+E27+E28+E29</f>
        <v>21816311</v>
      </c>
    </row>
    <row r="32" spans="1:8" ht="18" customHeight="1" x14ac:dyDescent="0.25">
      <c r="A32" s="63"/>
      <c r="B32" s="37"/>
      <c r="C32" s="65"/>
      <c r="D32" s="28"/>
      <c r="E32" s="28"/>
    </row>
    <row r="33" spans="1:7" ht="18" customHeight="1" x14ac:dyDescent="0.2">
      <c r="A33" s="63"/>
      <c r="B33" s="64"/>
      <c r="C33" s="65"/>
      <c r="D33" s="18"/>
      <c r="E33" s="18"/>
    </row>
    <row r="34" spans="1:7" ht="21" customHeight="1" x14ac:dyDescent="0.25">
      <c r="A34" s="24" t="s">
        <v>57</v>
      </c>
      <c r="B34" s="69" t="s">
        <v>58</v>
      </c>
      <c r="C34" s="65"/>
      <c r="D34" s="28">
        <f>SUM(D40+D35+D45+D46+D47+D48+D49)</f>
        <v>30520242</v>
      </c>
      <c r="E34" s="28">
        <f>SUM(E40+E35+E45+E46+E47+E48+E49)</f>
        <v>30520242</v>
      </c>
    </row>
    <row r="35" spans="1:7" ht="18" customHeight="1" x14ac:dyDescent="0.25">
      <c r="A35" s="63"/>
      <c r="B35" s="70" t="s">
        <v>59</v>
      </c>
      <c r="C35" s="65"/>
      <c r="D35" s="18"/>
      <c r="E35" s="18"/>
      <c r="G35" s="3"/>
    </row>
    <row r="36" spans="1:7" ht="16.5" customHeight="1" x14ac:dyDescent="0.2">
      <c r="A36" s="63"/>
      <c r="B36" s="23" t="s">
        <v>66</v>
      </c>
      <c r="C36" s="65"/>
      <c r="D36" s="18"/>
      <c r="E36" s="18"/>
    </row>
    <row r="37" spans="1:7" ht="15" customHeight="1" x14ac:dyDescent="0.2">
      <c r="A37" s="63"/>
      <c r="B37" s="23" t="s">
        <v>67</v>
      </c>
      <c r="C37" s="65"/>
      <c r="D37" s="18"/>
      <c r="E37" s="18"/>
    </row>
    <row r="38" spans="1:7" ht="15" customHeight="1" x14ac:dyDescent="0.2">
      <c r="A38" s="63"/>
      <c r="B38" s="23" t="s">
        <v>68</v>
      </c>
      <c r="C38" s="65"/>
      <c r="D38" s="18"/>
      <c r="E38" s="18"/>
    </row>
    <row r="39" spans="1:7" ht="15" customHeight="1" x14ac:dyDescent="0.2">
      <c r="A39" s="63"/>
      <c r="B39" s="23" t="s">
        <v>69</v>
      </c>
      <c r="C39" s="65"/>
      <c r="D39" s="18"/>
      <c r="E39" s="18"/>
    </row>
    <row r="40" spans="1:7" ht="18" customHeight="1" x14ac:dyDescent="0.25">
      <c r="A40" s="63"/>
      <c r="B40" s="70" t="s">
        <v>60</v>
      </c>
      <c r="C40" s="65"/>
      <c r="D40" s="28">
        <f>SUM(D41:D44)</f>
        <v>30520242</v>
      </c>
      <c r="E40" s="28">
        <f>SUM(E41:E44)</f>
        <v>30520242</v>
      </c>
      <c r="G40" s="3"/>
    </row>
    <row r="41" spans="1:7" ht="18" customHeight="1" x14ac:dyDescent="0.2">
      <c r="A41" s="63"/>
      <c r="B41" s="64" t="s">
        <v>61</v>
      </c>
      <c r="C41" s="65"/>
      <c r="D41" s="18"/>
      <c r="E41" s="18"/>
    </row>
    <row r="42" spans="1:7" ht="18" customHeight="1" x14ac:dyDescent="0.2">
      <c r="A42" s="63"/>
      <c r="B42" s="64" t="s">
        <v>62</v>
      </c>
      <c r="C42" s="65"/>
      <c r="D42" s="18">
        <v>30520242</v>
      </c>
      <c r="E42" s="18">
        <v>30520242</v>
      </c>
    </row>
    <row r="43" spans="1:7" ht="18" customHeight="1" x14ac:dyDescent="0.2">
      <c r="A43" s="63"/>
      <c r="B43" s="64" t="s">
        <v>63</v>
      </c>
      <c r="C43" s="65"/>
      <c r="D43" s="18"/>
      <c r="E43" s="18"/>
    </row>
    <row r="44" spans="1:7" ht="18" customHeight="1" x14ac:dyDescent="0.2">
      <c r="A44" s="63"/>
      <c r="B44" s="23" t="s">
        <v>70</v>
      </c>
      <c r="C44" s="65"/>
      <c r="D44" s="18"/>
      <c r="E44" s="18"/>
    </row>
    <row r="45" spans="1:7" ht="18" customHeight="1" x14ac:dyDescent="0.25">
      <c r="A45" s="37">
        <v>3</v>
      </c>
      <c r="B45" s="37" t="s">
        <v>118</v>
      </c>
      <c r="C45" s="65"/>
      <c r="D45" s="18"/>
      <c r="E45" s="18"/>
    </row>
    <row r="46" spans="1:7" ht="18" customHeight="1" x14ac:dyDescent="0.25">
      <c r="A46" s="37">
        <v>4</v>
      </c>
      <c r="B46" s="37" t="s">
        <v>119</v>
      </c>
      <c r="C46" s="65"/>
      <c r="D46" s="18"/>
      <c r="E46" s="18"/>
    </row>
    <row r="47" spans="1:7" ht="18" customHeight="1" x14ac:dyDescent="0.25">
      <c r="A47" s="37">
        <v>5</v>
      </c>
      <c r="B47" s="37" t="s">
        <v>120</v>
      </c>
      <c r="C47" s="65"/>
      <c r="D47" s="18"/>
      <c r="E47" s="18"/>
    </row>
    <row r="48" spans="1:7" ht="18" customHeight="1" x14ac:dyDescent="0.25">
      <c r="A48" s="86">
        <v>6</v>
      </c>
      <c r="B48" s="37" t="s">
        <v>121</v>
      </c>
      <c r="C48" s="65"/>
      <c r="D48" s="18"/>
      <c r="E48" s="18"/>
    </row>
    <row r="49" spans="1:5" ht="18" customHeight="1" thickBot="1" x14ac:dyDescent="0.3">
      <c r="A49" s="88">
        <v>7</v>
      </c>
      <c r="B49" s="87" t="s">
        <v>122</v>
      </c>
      <c r="C49" s="78"/>
      <c r="D49" s="79"/>
      <c r="E49" s="79"/>
    </row>
    <row r="50" spans="1:5" ht="24" customHeight="1" thickBot="1" x14ac:dyDescent="0.45">
      <c r="A50" s="71"/>
      <c r="B50" s="72" t="s">
        <v>64</v>
      </c>
      <c r="C50" s="61"/>
      <c r="D50" s="62">
        <f>D31+D34</f>
        <v>51854322</v>
      </c>
      <c r="E50" s="62">
        <f>E31+E34</f>
        <v>52336553</v>
      </c>
    </row>
    <row r="51" spans="1:5" ht="14.25" customHeight="1" x14ac:dyDescent="0.25">
      <c r="B51" s="145" t="s">
        <v>146</v>
      </c>
      <c r="D51" s="3">
        <f>D50-B.Pasiv!D51</f>
        <v>0</v>
      </c>
    </row>
    <row r="52" spans="1:5" ht="14.25" customHeight="1" x14ac:dyDescent="0.25">
      <c r="B52" s="146" t="s">
        <v>153</v>
      </c>
    </row>
    <row r="53" spans="1:5" ht="14.25" customHeight="1" x14ac:dyDescent="0.2"/>
    <row r="54" spans="1:5" ht="14.25" customHeight="1" x14ac:dyDescent="0.2"/>
    <row r="55" spans="1:5" ht="14.25" customHeight="1" x14ac:dyDescent="0.2"/>
    <row r="56" spans="1:5" ht="14.25" customHeight="1" x14ac:dyDescent="0.2"/>
    <row r="57" spans="1:5" ht="14.25" customHeight="1" x14ac:dyDescent="0.2"/>
    <row r="58" spans="1:5" ht="14.25" customHeight="1" x14ac:dyDescent="0.2"/>
  </sheetData>
  <printOptions horizontalCentered="1" verticalCentered="1"/>
  <pageMargins left="0.7" right="0.7" top="0.75" bottom="0.75" header="0.3" footer="0.3"/>
  <pageSetup scale="7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workbookViewId="0">
      <selection activeCell="G27" sqref="G27"/>
    </sheetView>
  </sheetViews>
  <sheetFormatPr defaultRowHeight="12.75" x14ac:dyDescent="0.2"/>
  <cols>
    <col min="1" max="1" width="3.42578125" customWidth="1"/>
    <col min="2" max="2" width="47.85546875" customWidth="1"/>
    <col min="3" max="3" width="9.28515625" customWidth="1"/>
    <col min="4" max="4" width="17.28515625" style="3" customWidth="1"/>
    <col min="5" max="5" width="15.42578125" style="3" customWidth="1"/>
    <col min="7" max="7" width="26.28515625" customWidth="1"/>
    <col min="8" max="8" width="12.7109375" bestFit="1" customWidth="1"/>
  </cols>
  <sheetData>
    <row r="1" spans="1:6" s="91" customFormat="1" ht="22.5" customHeight="1" thickBot="1" x14ac:dyDescent="0.35">
      <c r="B1" s="91" t="s">
        <v>157</v>
      </c>
      <c r="D1" s="92"/>
      <c r="E1" s="92"/>
    </row>
    <row r="2" spans="1:6" ht="12.75" customHeight="1" x14ac:dyDescent="0.2">
      <c r="A2" s="149" t="s">
        <v>2</v>
      </c>
      <c r="B2" s="151" t="s">
        <v>71</v>
      </c>
      <c r="C2" s="93"/>
      <c r="D2" s="122" t="s">
        <v>72</v>
      </c>
      <c r="E2" s="123" t="s">
        <v>34</v>
      </c>
    </row>
    <row r="3" spans="1:6" ht="12.75" customHeight="1" thickBot="1" x14ac:dyDescent="0.25">
      <c r="A3" s="150"/>
      <c r="B3" s="152"/>
      <c r="C3" s="94" t="s">
        <v>36</v>
      </c>
      <c r="D3" s="144" t="s">
        <v>144</v>
      </c>
      <c r="E3" s="124" t="s">
        <v>6</v>
      </c>
    </row>
    <row r="4" spans="1:6" ht="22.5" customHeight="1" thickBot="1" x14ac:dyDescent="0.3">
      <c r="A4" s="95" t="s">
        <v>37</v>
      </c>
      <c r="B4" s="96" t="s">
        <v>73</v>
      </c>
      <c r="C4" s="97"/>
      <c r="D4" s="62">
        <f>D5+D6+D10+D23+D24</f>
        <v>11547131</v>
      </c>
      <c r="E4" s="62">
        <f>E5+E6+E10+E23+E24</f>
        <v>10223747</v>
      </c>
    </row>
    <row r="5" spans="1:6" ht="17.100000000000001" customHeight="1" x14ac:dyDescent="0.25">
      <c r="A5" s="98"/>
      <c r="B5" s="99" t="s">
        <v>74</v>
      </c>
      <c r="C5" s="114"/>
      <c r="D5" s="119"/>
      <c r="E5" s="119"/>
    </row>
    <row r="6" spans="1:6" ht="17.100000000000001" customHeight="1" x14ac:dyDescent="0.25">
      <c r="A6" s="100"/>
      <c r="B6" s="70" t="s">
        <v>75</v>
      </c>
      <c r="C6" s="115"/>
      <c r="D6" s="82">
        <f>D7+D8+D9</f>
        <v>3859445</v>
      </c>
      <c r="E6" s="82">
        <f>E7+E8+E9</f>
        <v>3859445</v>
      </c>
    </row>
    <row r="7" spans="1:6" ht="18" customHeight="1" x14ac:dyDescent="0.2">
      <c r="A7" s="100"/>
      <c r="B7" s="23" t="s">
        <v>123</v>
      </c>
      <c r="C7" s="115"/>
      <c r="D7" s="120"/>
      <c r="E7" s="120"/>
    </row>
    <row r="8" spans="1:6" ht="18" customHeight="1" x14ac:dyDescent="0.2">
      <c r="A8" s="100"/>
      <c r="B8" s="23" t="s">
        <v>124</v>
      </c>
      <c r="C8" s="115"/>
      <c r="D8" s="120"/>
      <c r="E8" s="120"/>
    </row>
    <row r="9" spans="1:6" ht="18" customHeight="1" x14ac:dyDescent="0.2">
      <c r="A9" s="100"/>
      <c r="B9" s="23" t="s">
        <v>125</v>
      </c>
      <c r="C9" s="115"/>
      <c r="D9" s="120">
        <v>3859445</v>
      </c>
      <c r="E9" s="120">
        <v>3859445</v>
      </c>
    </row>
    <row r="10" spans="1:6" ht="18" customHeight="1" x14ac:dyDescent="0.25">
      <c r="A10" s="100"/>
      <c r="B10" s="70" t="s">
        <v>76</v>
      </c>
      <c r="C10" s="115"/>
      <c r="D10" s="82">
        <f>D11+D12+D13+D17+D22</f>
        <v>7687686</v>
      </c>
      <c r="E10" s="82">
        <f>E11+E12+E13+E17+E22</f>
        <v>6364302</v>
      </c>
    </row>
    <row r="11" spans="1:6" ht="18" customHeight="1" x14ac:dyDescent="0.2">
      <c r="A11" s="100"/>
      <c r="B11" s="23" t="s">
        <v>155</v>
      </c>
      <c r="C11" s="115"/>
      <c r="D11" s="120">
        <v>4896457</v>
      </c>
      <c r="E11" s="120">
        <v>4896457</v>
      </c>
    </row>
    <row r="12" spans="1:6" ht="18" customHeight="1" x14ac:dyDescent="0.2">
      <c r="A12" s="100"/>
      <c r="B12" s="64" t="s">
        <v>77</v>
      </c>
      <c r="C12" s="115"/>
      <c r="D12" s="120">
        <v>1878000</v>
      </c>
      <c r="E12" s="120">
        <v>903878</v>
      </c>
      <c r="F12" s="3"/>
    </row>
    <row r="13" spans="1:6" ht="18" customHeight="1" x14ac:dyDescent="0.2">
      <c r="A13" s="100"/>
      <c r="B13" s="23" t="s">
        <v>126</v>
      </c>
      <c r="C13" s="115"/>
      <c r="D13" s="120">
        <v>660931</v>
      </c>
      <c r="E13" s="120">
        <v>388069</v>
      </c>
      <c r="F13" s="3"/>
    </row>
    <row r="14" spans="1:6" ht="18" customHeight="1" x14ac:dyDescent="0.2">
      <c r="A14" s="100"/>
      <c r="B14" s="23" t="s">
        <v>127</v>
      </c>
      <c r="C14" s="115"/>
      <c r="D14" s="120"/>
      <c r="E14" s="120"/>
      <c r="F14" s="3"/>
    </row>
    <row r="15" spans="1:6" ht="18" customHeight="1" x14ac:dyDescent="0.2">
      <c r="A15" s="100"/>
      <c r="B15" s="23" t="s">
        <v>128</v>
      </c>
      <c r="C15" s="115"/>
      <c r="D15" s="120"/>
      <c r="E15" s="120"/>
      <c r="F15" s="3"/>
    </row>
    <row r="16" spans="1:6" ht="18" customHeight="1" x14ac:dyDescent="0.2">
      <c r="A16" s="100"/>
      <c r="B16" s="23" t="s">
        <v>129</v>
      </c>
      <c r="C16" s="115"/>
      <c r="D16" s="120"/>
      <c r="E16" s="120"/>
      <c r="F16" s="3"/>
    </row>
    <row r="17" spans="1:7" ht="18" customHeight="1" x14ac:dyDescent="0.2">
      <c r="A17" s="100"/>
      <c r="B17" s="23" t="s">
        <v>147</v>
      </c>
      <c r="C17" s="115"/>
      <c r="D17" s="120">
        <v>154454</v>
      </c>
      <c r="E17" s="120">
        <v>78054</v>
      </c>
    </row>
    <row r="18" spans="1:7" ht="18" customHeight="1" x14ac:dyDescent="0.2">
      <c r="A18" s="100"/>
      <c r="B18" s="23" t="s">
        <v>91</v>
      </c>
      <c r="C18" s="115"/>
      <c r="D18" s="120"/>
      <c r="E18" s="120"/>
    </row>
    <row r="19" spans="1:7" ht="18" customHeight="1" x14ac:dyDescent="0.2">
      <c r="A19" s="100"/>
      <c r="B19" s="23" t="s">
        <v>130</v>
      </c>
      <c r="C19" s="115"/>
      <c r="D19" s="120"/>
      <c r="E19" s="120"/>
    </row>
    <row r="20" spans="1:7" ht="18" customHeight="1" x14ac:dyDescent="0.2">
      <c r="A20" s="100"/>
      <c r="B20" s="20" t="s">
        <v>131</v>
      </c>
      <c r="C20" s="115"/>
      <c r="D20" s="141"/>
      <c r="E20" s="141"/>
    </row>
    <row r="21" spans="1:7" ht="18" customHeight="1" x14ac:dyDescent="0.2">
      <c r="A21" s="100"/>
      <c r="B21" s="23" t="s">
        <v>132</v>
      </c>
      <c r="C21" s="115"/>
      <c r="D21" s="141"/>
      <c r="E21" s="141"/>
    </row>
    <row r="22" spans="1:7" ht="18" customHeight="1" x14ac:dyDescent="0.2">
      <c r="A22" s="63"/>
      <c r="B22" s="23" t="s">
        <v>154</v>
      </c>
      <c r="C22" s="117"/>
      <c r="D22" s="80">
        <v>97844</v>
      </c>
      <c r="E22" s="80">
        <v>97844</v>
      </c>
    </row>
    <row r="23" spans="1:7" ht="18" customHeight="1" x14ac:dyDescent="0.25">
      <c r="A23" s="101"/>
      <c r="B23" s="37" t="s">
        <v>78</v>
      </c>
      <c r="C23" s="117"/>
      <c r="D23" s="81"/>
      <c r="E23" s="81"/>
    </row>
    <row r="24" spans="1:7" ht="17.100000000000001" customHeight="1" x14ac:dyDescent="0.25">
      <c r="A24" s="101"/>
      <c r="B24" s="37" t="s">
        <v>79</v>
      </c>
      <c r="C24" s="117"/>
      <c r="D24" s="81"/>
      <c r="E24" s="81"/>
    </row>
    <row r="25" spans="1:7" ht="22.5" customHeight="1" x14ac:dyDescent="0.25">
      <c r="A25" s="84" t="s">
        <v>57</v>
      </c>
      <c r="B25" s="83" t="s">
        <v>80</v>
      </c>
      <c r="C25" s="117"/>
      <c r="D25" s="82">
        <f>D26+D31+D32+D33</f>
        <v>40556597</v>
      </c>
      <c r="E25" s="82">
        <f>E26+E31+E32+E33</f>
        <v>42012806</v>
      </c>
    </row>
    <row r="26" spans="1:7" ht="17.100000000000001" customHeight="1" x14ac:dyDescent="0.25">
      <c r="A26" s="102"/>
      <c r="B26" s="37" t="s">
        <v>81</v>
      </c>
      <c r="C26" s="117"/>
      <c r="D26" s="82">
        <f>D27</f>
        <v>40556597</v>
      </c>
      <c r="E26" s="82">
        <f>E27</f>
        <v>42012806</v>
      </c>
    </row>
    <row r="27" spans="1:7" ht="18" customHeight="1" x14ac:dyDescent="0.2">
      <c r="A27" s="102"/>
      <c r="B27" s="23" t="s">
        <v>133</v>
      </c>
      <c r="C27" s="117"/>
      <c r="D27" s="81">
        <v>40556597</v>
      </c>
      <c r="E27" s="81">
        <v>42012806</v>
      </c>
      <c r="G27" s="3"/>
    </row>
    <row r="28" spans="1:7" ht="18" customHeight="1" x14ac:dyDescent="0.2">
      <c r="A28" s="102"/>
      <c r="B28" s="23" t="s">
        <v>134</v>
      </c>
      <c r="C28" s="117"/>
      <c r="D28" s="81"/>
      <c r="E28" s="81"/>
    </row>
    <row r="29" spans="1:7" ht="18" customHeight="1" x14ac:dyDescent="0.2">
      <c r="A29" s="102"/>
      <c r="B29" s="23" t="s">
        <v>135</v>
      </c>
      <c r="C29" s="117"/>
      <c r="D29" s="81"/>
      <c r="E29" s="81"/>
    </row>
    <row r="30" spans="1:7" ht="18" customHeight="1" x14ac:dyDescent="0.2">
      <c r="A30" s="102"/>
      <c r="B30" s="23"/>
      <c r="C30" s="117"/>
      <c r="D30" s="81"/>
      <c r="E30" s="81"/>
    </row>
    <row r="31" spans="1:7" ht="17.100000000000001" customHeight="1" x14ac:dyDescent="0.25">
      <c r="A31" s="102"/>
      <c r="B31" s="37" t="s">
        <v>82</v>
      </c>
      <c r="C31" s="117"/>
      <c r="D31" s="81"/>
      <c r="E31" s="81"/>
    </row>
    <row r="32" spans="1:7" ht="17.100000000000001" customHeight="1" x14ac:dyDescent="0.25">
      <c r="A32" s="102"/>
      <c r="B32" s="37" t="s">
        <v>136</v>
      </c>
      <c r="C32" s="116"/>
      <c r="D32" s="120"/>
      <c r="E32" s="120"/>
    </row>
    <row r="33" spans="1:7" ht="17.100000000000001" customHeight="1" x14ac:dyDescent="0.25">
      <c r="A33" s="102"/>
      <c r="B33" s="37" t="s">
        <v>137</v>
      </c>
      <c r="C33" s="116"/>
      <c r="D33" s="120"/>
      <c r="E33" s="120"/>
    </row>
    <row r="34" spans="1:7" ht="17.100000000000001" customHeight="1" x14ac:dyDescent="0.2">
      <c r="A34" s="102"/>
      <c r="C34" s="116"/>
      <c r="D34" s="120"/>
      <c r="E34" s="120"/>
    </row>
    <row r="35" spans="1:7" ht="22.5" customHeight="1" x14ac:dyDescent="0.25">
      <c r="A35" s="102"/>
      <c r="B35" s="83" t="s">
        <v>83</v>
      </c>
      <c r="C35" s="116"/>
      <c r="D35" s="82">
        <f>SUM(D25+D4)</f>
        <v>52103728</v>
      </c>
      <c r="E35" s="82">
        <f>SUM(E25+E4)</f>
        <v>52236553</v>
      </c>
      <c r="G35" s="3"/>
    </row>
    <row r="36" spans="1:7" ht="22.5" customHeight="1" x14ac:dyDescent="0.25">
      <c r="A36" s="102"/>
      <c r="B36" s="83" t="s">
        <v>93</v>
      </c>
      <c r="C36" s="116"/>
      <c r="D36" s="82"/>
      <c r="E36" s="82"/>
    </row>
    <row r="37" spans="1:7" s="103" customFormat="1" ht="18" customHeight="1" x14ac:dyDescent="0.25">
      <c r="A37" s="24" t="s">
        <v>84</v>
      </c>
      <c r="B37" s="83" t="s">
        <v>85</v>
      </c>
      <c r="C37" s="117"/>
      <c r="D37" s="82">
        <f>D40+D43+D45+D49</f>
        <v>-249406</v>
      </c>
      <c r="E37" s="82">
        <f>E40+E43+E45+E49</f>
        <v>100000</v>
      </c>
    </row>
    <row r="38" spans="1:7" s="103" customFormat="1" ht="18" customHeight="1" x14ac:dyDescent="0.25">
      <c r="A38" s="24"/>
      <c r="B38" s="104" t="s">
        <v>86</v>
      </c>
      <c r="C38" s="117"/>
      <c r="D38" s="81"/>
      <c r="E38" s="81"/>
    </row>
    <row r="39" spans="1:7" s="103" customFormat="1" ht="17.25" customHeight="1" x14ac:dyDescent="0.25">
      <c r="A39" s="85"/>
      <c r="B39" s="37" t="s">
        <v>87</v>
      </c>
      <c r="C39" s="117"/>
      <c r="D39" s="81"/>
      <c r="E39" s="81"/>
    </row>
    <row r="40" spans="1:7" s="103" customFormat="1" ht="18" customHeight="1" x14ac:dyDescent="0.25">
      <c r="A40" s="85"/>
      <c r="B40" s="37" t="s">
        <v>88</v>
      </c>
      <c r="C40" s="117"/>
      <c r="D40" s="81">
        <v>100000</v>
      </c>
      <c r="E40" s="81">
        <v>100000</v>
      </c>
    </row>
    <row r="41" spans="1:7" s="103" customFormat="1" ht="18" customHeight="1" x14ac:dyDescent="0.25">
      <c r="A41" s="85"/>
      <c r="B41" s="37" t="s">
        <v>138</v>
      </c>
      <c r="C41" s="117"/>
      <c r="D41" s="81"/>
      <c r="E41" s="81"/>
    </row>
    <row r="42" spans="1:7" s="103" customFormat="1" ht="18" customHeight="1" x14ac:dyDescent="0.25">
      <c r="A42" s="85"/>
      <c r="B42" s="37" t="s">
        <v>139</v>
      </c>
      <c r="C42" s="117"/>
      <c r="D42" s="81"/>
      <c r="E42" s="81"/>
    </row>
    <row r="43" spans="1:7" s="103" customFormat="1" ht="18" customHeight="1" x14ac:dyDescent="0.25">
      <c r="A43" s="85"/>
      <c r="B43" s="37" t="s">
        <v>89</v>
      </c>
      <c r="C43" s="117"/>
      <c r="D43" s="81"/>
      <c r="E43" s="81"/>
    </row>
    <row r="44" spans="1:7" s="103" customFormat="1" ht="18" customHeight="1" x14ac:dyDescent="0.25">
      <c r="A44" s="85"/>
      <c r="B44" s="37" t="s">
        <v>140</v>
      </c>
      <c r="C44" s="117"/>
      <c r="D44" s="81"/>
      <c r="E44" s="81"/>
    </row>
    <row r="45" spans="1:7" s="103" customFormat="1" ht="18" customHeight="1" x14ac:dyDescent="0.25">
      <c r="A45" s="85"/>
      <c r="B45" s="37" t="s">
        <v>149</v>
      </c>
      <c r="C45" s="117"/>
      <c r="D45" s="82"/>
      <c r="E45" s="82"/>
    </row>
    <row r="46" spans="1:7" s="103" customFormat="1" ht="18" customHeight="1" x14ac:dyDescent="0.25">
      <c r="A46" s="85"/>
      <c r="B46" s="37" t="s">
        <v>150</v>
      </c>
      <c r="C46" s="117"/>
      <c r="D46" s="81"/>
      <c r="E46" s="81"/>
    </row>
    <row r="47" spans="1:7" s="103" customFormat="1" ht="18" customHeight="1" x14ac:dyDescent="0.25">
      <c r="A47" s="85"/>
      <c r="B47" s="37" t="s">
        <v>151</v>
      </c>
      <c r="C47" s="117"/>
      <c r="D47" s="81"/>
      <c r="E47" s="81"/>
    </row>
    <row r="48" spans="1:7" s="103" customFormat="1" ht="18" customHeight="1" x14ac:dyDescent="0.25">
      <c r="A48" s="85"/>
      <c r="B48" s="37" t="s">
        <v>141</v>
      </c>
      <c r="C48" s="117"/>
      <c r="D48" s="81"/>
      <c r="E48" s="81"/>
    </row>
    <row r="49" spans="1:8" s="103" customFormat="1" ht="18" customHeight="1" x14ac:dyDescent="0.25">
      <c r="A49" s="85"/>
      <c r="B49" s="107" t="s">
        <v>142</v>
      </c>
      <c r="C49" s="117"/>
      <c r="D49" s="81">
        <v>-349406</v>
      </c>
      <c r="E49" s="81"/>
      <c r="H49" s="105"/>
    </row>
    <row r="50" spans="1:8" s="108" customFormat="1" ht="18" customHeight="1" thickBot="1" x14ac:dyDescent="0.25">
      <c r="A50" s="106"/>
      <c r="C50" s="118"/>
      <c r="D50" s="121"/>
      <c r="E50" s="121"/>
      <c r="G50" s="3"/>
      <c r="H50" s="109"/>
    </row>
    <row r="51" spans="1:8" s="103" customFormat="1" ht="24.75" customHeight="1" thickBot="1" x14ac:dyDescent="0.35">
      <c r="A51" s="110"/>
      <c r="B51" s="111" t="s">
        <v>90</v>
      </c>
      <c r="C51" s="112"/>
      <c r="D51" s="113">
        <f>D4+D25+D37</f>
        <v>51854322</v>
      </c>
      <c r="E51" s="113">
        <f>E4+E25+E37</f>
        <v>52336553</v>
      </c>
    </row>
    <row r="52" spans="1:8" ht="14.25" customHeight="1" x14ac:dyDescent="0.2">
      <c r="D52" s="3">
        <f>D51-B.Aktiv!D50</f>
        <v>0</v>
      </c>
    </row>
    <row r="53" spans="1:8" ht="14.25" customHeight="1" x14ac:dyDescent="0.2">
      <c r="B53" s="147" t="s">
        <v>148</v>
      </c>
    </row>
    <row r="54" spans="1:8" ht="14.25" customHeight="1" x14ac:dyDescent="0.2">
      <c r="B54" s="147" t="s">
        <v>153</v>
      </c>
    </row>
    <row r="55" spans="1:8" ht="14.25" customHeight="1" x14ac:dyDescent="0.2"/>
    <row r="56" spans="1:8" ht="14.25" customHeight="1" x14ac:dyDescent="0.2"/>
    <row r="57" spans="1:8" ht="14.25" customHeight="1" x14ac:dyDescent="0.2"/>
    <row r="58" spans="1:8" ht="14.25" customHeight="1" x14ac:dyDescent="0.2"/>
    <row r="59" spans="1:8" ht="14.25" customHeight="1" x14ac:dyDescent="0.2"/>
  </sheetData>
  <mergeCells count="2">
    <mergeCell ref="A2:A3"/>
    <mergeCell ref="B2:B3"/>
  </mergeCells>
  <printOptions horizontalCentered="1" verticalCentered="1"/>
  <pageMargins left="0.7" right="0.7" top="0.75" bottom="0.75" header="0.3" footer="0.3"/>
  <pageSetup scale="7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opLeftCell="A2" workbookViewId="0">
      <selection activeCell="G12" sqref="G12"/>
    </sheetView>
  </sheetViews>
  <sheetFormatPr defaultRowHeight="12.75" x14ac:dyDescent="0.2"/>
  <cols>
    <col min="1" max="1" width="14.5703125" customWidth="1"/>
    <col min="2" max="2" width="12.5703125" style="135" customWidth="1"/>
    <col min="3" max="3" width="11.7109375" style="135" customWidth="1"/>
    <col min="4" max="4" width="11.28515625" style="135" customWidth="1"/>
    <col min="5" max="5" width="12" style="135" customWidth="1"/>
    <col min="6" max="6" width="12.7109375" style="135" customWidth="1"/>
    <col min="7" max="7" width="12.5703125" style="135" customWidth="1"/>
    <col min="8" max="8" width="11.42578125" style="135" customWidth="1"/>
  </cols>
  <sheetData>
    <row r="1" spans="1:8" ht="38.25" customHeight="1" thickBot="1" x14ac:dyDescent="0.3">
      <c r="A1" s="153" t="s">
        <v>108</v>
      </c>
      <c r="B1" s="153"/>
      <c r="C1" s="153"/>
      <c r="D1" s="153"/>
      <c r="E1" s="153"/>
      <c r="F1" s="153"/>
      <c r="G1" s="153"/>
      <c r="H1" s="153"/>
    </row>
    <row r="2" spans="1:8" s="126" customFormat="1" ht="25.5" x14ac:dyDescent="0.2">
      <c r="A2" s="127"/>
      <c r="B2" s="131" t="s">
        <v>94</v>
      </c>
      <c r="C2" s="131" t="s">
        <v>95</v>
      </c>
      <c r="D2" s="131" t="s">
        <v>96</v>
      </c>
      <c r="E2" s="131" t="s">
        <v>152</v>
      </c>
      <c r="F2" s="131" t="s">
        <v>143</v>
      </c>
      <c r="G2" s="131" t="s">
        <v>98</v>
      </c>
      <c r="H2" s="136" t="s">
        <v>97</v>
      </c>
    </row>
    <row r="3" spans="1:8" x14ac:dyDescent="0.2">
      <c r="A3" s="63"/>
      <c r="B3" s="132"/>
      <c r="C3" s="132"/>
      <c r="D3" s="132"/>
      <c r="E3" s="132"/>
      <c r="F3" s="132"/>
      <c r="G3" s="132"/>
      <c r="H3" s="137"/>
    </row>
    <row r="4" spans="1:8" s="125" customFormat="1" ht="38.25" x14ac:dyDescent="0.2">
      <c r="A4" s="129" t="s">
        <v>145</v>
      </c>
      <c r="B4" s="133">
        <v>100000</v>
      </c>
      <c r="C4" s="133"/>
      <c r="D4" s="133"/>
      <c r="E4" s="133"/>
      <c r="F4" s="133"/>
      <c r="G4" s="133"/>
      <c r="H4" s="138">
        <f>B4+C4+D4+F4+G4+E4</f>
        <v>100000</v>
      </c>
    </row>
    <row r="5" spans="1:8" s="125" customFormat="1" ht="51" customHeight="1" x14ac:dyDescent="0.2">
      <c r="A5" s="128" t="s">
        <v>99</v>
      </c>
      <c r="B5" s="133"/>
      <c r="C5" s="133"/>
      <c r="D5" s="133"/>
      <c r="E5" s="133"/>
      <c r="F5" s="133"/>
      <c r="G5" s="133"/>
      <c r="H5" s="138">
        <f t="shared" ref="H5:H16" si="0">B5+C5+D5+F5+G5</f>
        <v>0</v>
      </c>
    </row>
    <row r="6" spans="1:8" s="125" customFormat="1" ht="30" customHeight="1" x14ac:dyDescent="0.2">
      <c r="A6" s="128" t="s">
        <v>100</v>
      </c>
      <c r="B6" s="133"/>
      <c r="C6" s="133"/>
      <c r="D6" s="133"/>
      <c r="E6" s="133"/>
      <c r="F6" s="133"/>
      <c r="G6" s="133"/>
      <c r="H6" s="138">
        <f t="shared" si="0"/>
        <v>0</v>
      </c>
    </row>
    <row r="7" spans="1:8" s="125" customFormat="1" ht="39.75" customHeight="1" x14ac:dyDescent="0.2">
      <c r="A7" s="128" t="s">
        <v>101</v>
      </c>
      <c r="B7" s="133"/>
      <c r="C7" s="133"/>
      <c r="D7" s="133"/>
      <c r="E7" s="133"/>
      <c r="F7" s="133"/>
      <c r="G7" s="133"/>
      <c r="H7" s="138">
        <f t="shared" si="0"/>
        <v>0</v>
      </c>
    </row>
    <row r="8" spans="1:8" s="125" customFormat="1" ht="25.5" x14ac:dyDescent="0.2">
      <c r="A8" s="128" t="s">
        <v>102</v>
      </c>
      <c r="B8" s="133"/>
      <c r="C8" s="133"/>
      <c r="D8" s="133"/>
      <c r="E8" s="133"/>
      <c r="F8" s="133"/>
      <c r="G8" s="133"/>
      <c r="H8" s="138">
        <f t="shared" si="0"/>
        <v>0</v>
      </c>
    </row>
    <row r="9" spans="1:8" s="125" customFormat="1" ht="29.25" customHeight="1" x14ac:dyDescent="0.2">
      <c r="A9" s="128" t="s">
        <v>103</v>
      </c>
      <c r="B9" s="133"/>
      <c r="C9" s="133"/>
      <c r="D9" s="133"/>
      <c r="E9" s="133"/>
      <c r="F9" s="133"/>
      <c r="G9" s="133"/>
      <c r="H9" s="138">
        <f t="shared" si="0"/>
        <v>0</v>
      </c>
    </row>
    <row r="10" spans="1:8" s="125" customFormat="1" ht="34.5" customHeight="1" x14ac:dyDescent="0.2">
      <c r="A10" s="128" t="s">
        <v>104</v>
      </c>
      <c r="B10" s="133"/>
      <c r="C10" s="133"/>
      <c r="D10" s="133"/>
      <c r="E10" s="133"/>
      <c r="F10" s="133"/>
      <c r="G10" s="133"/>
      <c r="H10" s="138">
        <f t="shared" si="0"/>
        <v>0</v>
      </c>
    </row>
    <row r="11" spans="1:8" ht="29.25" customHeight="1" x14ac:dyDescent="0.2">
      <c r="A11" s="129" t="s">
        <v>158</v>
      </c>
      <c r="B11" s="140">
        <v>100000</v>
      </c>
      <c r="C11" s="140"/>
      <c r="D11" s="140"/>
      <c r="E11" s="140"/>
      <c r="F11" s="140"/>
      <c r="G11" s="140">
        <v>-349406</v>
      </c>
      <c r="H11" s="138">
        <f>B11+C11+D11+F11+G11+E11</f>
        <v>-249406</v>
      </c>
    </row>
    <row r="12" spans="1:8" s="125" customFormat="1" ht="39.75" customHeight="1" x14ac:dyDescent="0.2">
      <c r="A12" s="128" t="s">
        <v>101</v>
      </c>
      <c r="B12" s="133"/>
      <c r="C12" s="133"/>
      <c r="D12" s="133"/>
      <c r="E12" s="133"/>
      <c r="F12" s="133"/>
      <c r="G12" s="133"/>
      <c r="H12" s="138">
        <f t="shared" si="0"/>
        <v>0</v>
      </c>
    </row>
    <row r="13" spans="1:8" s="125" customFormat="1" ht="25.5" x14ac:dyDescent="0.2">
      <c r="A13" s="128" t="s">
        <v>102</v>
      </c>
      <c r="B13" s="133"/>
      <c r="C13" s="133"/>
      <c r="D13" s="133"/>
      <c r="E13" s="133"/>
      <c r="F13" s="133"/>
      <c r="G13" s="133"/>
      <c r="H13" s="138">
        <f t="shared" si="0"/>
        <v>0</v>
      </c>
    </row>
    <row r="14" spans="1:8" s="125" customFormat="1" ht="38.25" x14ac:dyDescent="0.2">
      <c r="A14" s="128" t="s">
        <v>105</v>
      </c>
      <c r="B14" s="133"/>
      <c r="C14" s="133"/>
      <c r="D14" s="133"/>
      <c r="E14" s="133"/>
      <c r="F14" s="133"/>
      <c r="G14" s="133"/>
      <c r="H14" s="138">
        <f t="shared" si="0"/>
        <v>0</v>
      </c>
    </row>
    <row r="15" spans="1:8" x14ac:dyDescent="0.2">
      <c r="A15" s="63"/>
      <c r="B15" s="132"/>
      <c r="C15" s="132"/>
      <c r="D15" s="132"/>
      <c r="E15" s="132"/>
      <c r="F15" s="132"/>
      <c r="G15" s="132"/>
      <c r="H15" s="138">
        <f t="shared" si="0"/>
        <v>0</v>
      </c>
    </row>
    <row r="16" spans="1:8" s="125" customFormat="1" ht="30" customHeight="1" x14ac:dyDescent="0.2">
      <c r="A16" s="128" t="s">
        <v>106</v>
      </c>
      <c r="B16" s="133"/>
      <c r="C16" s="133"/>
      <c r="D16" s="133"/>
      <c r="E16" s="133"/>
      <c r="F16" s="133"/>
      <c r="G16" s="133"/>
      <c r="H16" s="138">
        <f t="shared" si="0"/>
        <v>0</v>
      </c>
    </row>
    <row r="17" spans="1:8" ht="26.25" thickBot="1" x14ac:dyDescent="0.25">
      <c r="A17" s="130" t="s">
        <v>107</v>
      </c>
      <c r="B17" s="134"/>
      <c r="C17" s="134"/>
      <c r="D17" s="134"/>
      <c r="E17" s="134"/>
      <c r="F17" s="134"/>
      <c r="G17" s="134"/>
      <c r="H17" s="139"/>
    </row>
    <row r="19" spans="1:8" x14ac:dyDescent="0.2">
      <c r="A19" s="67" t="s">
        <v>148</v>
      </c>
      <c r="B19" s="148"/>
    </row>
    <row r="20" spans="1:8" x14ac:dyDescent="0.2">
      <c r="A20" s="67" t="s">
        <v>153</v>
      </c>
      <c r="B20" s="148"/>
    </row>
  </sheetData>
  <mergeCells count="1">
    <mergeCell ref="A1:H1"/>
  </mergeCells>
  <pageMargins left="0.7" right="0.7" top="0.75" bottom="0.75" header="0.3" footer="0.3"/>
  <pageSetup scale="9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zoomScaleNormal="100" workbookViewId="0">
      <selection activeCell="G6" sqref="G6"/>
    </sheetView>
  </sheetViews>
  <sheetFormatPr defaultRowHeight="12.75" x14ac:dyDescent="0.2"/>
  <cols>
    <col min="1" max="1" width="3.5703125" customWidth="1"/>
    <col min="2" max="2" width="52.7109375" customWidth="1"/>
    <col min="3" max="3" width="16" style="3" hidden="1" customWidth="1"/>
    <col min="4" max="4" width="21.42578125" style="3" customWidth="1"/>
    <col min="5" max="5" width="21.5703125" style="3" customWidth="1"/>
  </cols>
  <sheetData>
    <row r="1" spans="1:5" ht="21.75" customHeight="1" x14ac:dyDescent="0.4">
      <c r="A1" t="s">
        <v>0</v>
      </c>
      <c r="B1" s="1" t="s">
        <v>159</v>
      </c>
      <c r="C1" s="2"/>
    </row>
    <row r="2" spans="1:5" ht="13.5" customHeight="1" x14ac:dyDescent="0.25">
      <c r="B2" s="4"/>
      <c r="C2" s="2"/>
    </row>
    <row r="3" spans="1:5" ht="21" customHeight="1" x14ac:dyDescent="0.25">
      <c r="B3" s="4" t="s">
        <v>1</v>
      </c>
      <c r="C3" s="2"/>
    </row>
    <row r="4" spans="1:5" ht="10.5" customHeight="1" thickBot="1" x14ac:dyDescent="0.25"/>
    <row r="5" spans="1:5" ht="21.75" customHeight="1" x14ac:dyDescent="0.25">
      <c r="A5" s="154" t="s">
        <v>2</v>
      </c>
      <c r="B5" s="156" t="s">
        <v>3</v>
      </c>
      <c r="C5" s="5" t="s">
        <v>4</v>
      </c>
      <c r="D5" s="5" t="s">
        <v>4</v>
      </c>
      <c r="E5" s="6" t="s">
        <v>5</v>
      </c>
    </row>
    <row r="6" spans="1:5" ht="17.100000000000001" customHeight="1" thickBot="1" x14ac:dyDescent="0.3">
      <c r="A6" s="155"/>
      <c r="B6" s="157"/>
      <c r="C6" s="7"/>
      <c r="D6" s="7" t="s">
        <v>32</v>
      </c>
      <c r="E6" s="8" t="s">
        <v>6</v>
      </c>
    </row>
    <row r="7" spans="1:5" ht="29.25" customHeight="1" x14ac:dyDescent="0.25">
      <c r="A7" s="9">
        <v>1</v>
      </c>
      <c r="B7" s="10" t="s">
        <v>7</v>
      </c>
      <c r="C7" s="11"/>
      <c r="D7" s="47">
        <v>2317932</v>
      </c>
      <c r="E7" s="47">
        <v>2442375</v>
      </c>
    </row>
    <row r="8" spans="1:5" ht="29.25" customHeight="1" x14ac:dyDescent="0.2">
      <c r="A8" s="12">
        <v>2</v>
      </c>
      <c r="B8" s="13" t="s">
        <v>8</v>
      </c>
      <c r="C8" s="14"/>
      <c r="D8" s="14"/>
      <c r="E8" s="14">
        <v>23455385</v>
      </c>
    </row>
    <row r="9" spans="1:5" ht="33.75" customHeight="1" x14ac:dyDescent="0.2">
      <c r="A9" s="15"/>
      <c r="B9" s="16" t="s">
        <v>9</v>
      </c>
      <c r="C9" s="17">
        <f>SUM(C7:C8)</f>
        <v>0</v>
      </c>
      <c r="D9" s="17">
        <f>SUM(D7:D8)</f>
        <v>2317932</v>
      </c>
      <c r="E9" s="17">
        <f>SUM(E7:E8)</f>
        <v>25897760</v>
      </c>
    </row>
    <row r="10" spans="1:5" ht="29.25" customHeight="1" x14ac:dyDescent="0.2">
      <c r="A10" s="19">
        <v>3</v>
      </c>
      <c r="B10" s="20" t="s">
        <v>10</v>
      </c>
      <c r="C10" s="17"/>
      <c r="D10" s="17">
        <v>0</v>
      </c>
      <c r="E10" s="17">
        <v>0</v>
      </c>
    </row>
    <row r="11" spans="1:5" ht="29.25" customHeight="1" x14ac:dyDescent="0.2">
      <c r="A11" s="49">
        <v>4</v>
      </c>
      <c r="B11" s="21" t="s">
        <v>11</v>
      </c>
      <c r="C11" s="22"/>
      <c r="D11" s="22"/>
      <c r="E11" s="22"/>
    </row>
    <row r="12" spans="1:5" ht="29.25" customHeight="1" x14ac:dyDescent="0.2">
      <c r="A12" s="19">
        <v>5</v>
      </c>
      <c r="B12" s="23" t="s">
        <v>12</v>
      </c>
      <c r="C12" s="17"/>
      <c r="D12" s="17"/>
      <c r="E12" s="17">
        <v>17252486</v>
      </c>
    </row>
    <row r="13" spans="1:5" ht="29.25" customHeight="1" x14ac:dyDescent="0.25">
      <c r="A13" s="19">
        <v>6</v>
      </c>
      <c r="B13" s="23" t="s">
        <v>13</v>
      </c>
      <c r="C13" s="17">
        <f>SUM(C14:C15)</f>
        <v>0</v>
      </c>
      <c r="D13" s="27">
        <f>D14+D15</f>
        <v>1141326</v>
      </c>
      <c r="E13" s="27">
        <f>E14+E15</f>
        <v>1127322</v>
      </c>
    </row>
    <row r="14" spans="1:5" ht="29.25" customHeight="1" x14ac:dyDescent="0.2">
      <c r="A14" s="19"/>
      <c r="B14" s="23" t="s">
        <v>14</v>
      </c>
      <c r="C14" s="17"/>
      <c r="D14" s="17">
        <v>978000</v>
      </c>
      <c r="E14" s="17">
        <v>966000</v>
      </c>
    </row>
    <row r="15" spans="1:5" ht="29.25" customHeight="1" x14ac:dyDescent="0.2">
      <c r="A15" s="19"/>
      <c r="B15" s="23" t="s">
        <v>15</v>
      </c>
      <c r="C15" s="17"/>
      <c r="D15" s="17">
        <v>163326</v>
      </c>
      <c r="E15" s="17">
        <v>161322</v>
      </c>
    </row>
    <row r="16" spans="1:5" ht="29.25" customHeight="1" x14ac:dyDescent="0.2">
      <c r="A16" s="19">
        <v>7</v>
      </c>
      <c r="B16" s="23" t="s">
        <v>16</v>
      </c>
      <c r="C16" s="17"/>
      <c r="D16" s="17">
        <v>1526012</v>
      </c>
      <c r="E16" s="17">
        <v>1189100</v>
      </c>
    </row>
    <row r="17" spans="1:7" ht="29.25" customHeight="1" x14ac:dyDescent="0.2">
      <c r="A17" s="19">
        <v>8</v>
      </c>
      <c r="B17" s="23" t="s">
        <v>17</v>
      </c>
      <c r="C17" s="17"/>
      <c r="D17" s="17"/>
      <c r="E17" s="17">
        <v>939539</v>
      </c>
    </row>
    <row r="18" spans="1:7" ht="33.75" customHeight="1" x14ac:dyDescent="0.25">
      <c r="A18" s="24"/>
      <c r="B18" s="16" t="s">
        <v>18</v>
      </c>
      <c r="C18" s="17">
        <f>SUM(C12+C13+C17)</f>
        <v>0</v>
      </c>
      <c r="D18" s="27">
        <f>D12+D13+D16+D17</f>
        <v>2667338</v>
      </c>
      <c r="E18" s="17">
        <f>E12+E13+E16+E17</f>
        <v>20508447</v>
      </c>
      <c r="G18" s="3"/>
    </row>
    <row r="19" spans="1:7" ht="31.5" customHeight="1" x14ac:dyDescent="0.25">
      <c r="A19" s="25">
        <v>9</v>
      </c>
      <c r="B19" s="26" t="s">
        <v>19</v>
      </c>
      <c r="C19" s="27">
        <f>SUM(C9-C18)</f>
        <v>0</v>
      </c>
      <c r="D19" s="27">
        <f>D9-D18</f>
        <v>-349406</v>
      </c>
      <c r="E19" s="27">
        <f>E9-E18</f>
        <v>5389313</v>
      </c>
    </row>
    <row r="20" spans="1:7" ht="30" customHeight="1" x14ac:dyDescent="0.2">
      <c r="A20" s="19">
        <v>10</v>
      </c>
      <c r="B20" s="23" t="s">
        <v>20</v>
      </c>
      <c r="C20" s="29"/>
      <c r="D20" s="29"/>
      <c r="E20" s="29"/>
    </row>
    <row r="21" spans="1:7" ht="29.25" customHeight="1" x14ac:dyDescent="0.2">
      <c r="A21" s="30">
        <v>11</v>
      </c>
      <c r="B21" s="23" t="s">
        <v>21</v>
      </c>
      <c r="C21" s="29"/>
      <c r="D21" s="29"/>
      <c r="E21" s="29"/>
    </row>
    <row r="22" spans="1:7" ht="29.25" customHeight="1" x14ac:dyDescent="0.2">
      <c r="A22" s="30">
        <v>12</v>
      </c>
      <c r="B22" s="23" t="s">
        <v>22</v>
      </c>
      <c r="C22" s="29"/>
      <c r="D22" s="50"/>
      <c r="E22" s="50"/>
    </row>
    <row r="23" spans="1:7" ht="29.25" customHeight="1" x14ac:dyDescent="0.2">
      <c r="A23" s="31"/>
      <c r="B23" s="32" t="s">
        <v>23</v>
      </c>
      <c r="C23" s="29"/>
      <c r="D23" s="50"/>
      <c r="E23" s="50">
        <v>-5389313</v>
      </c>
    </row>
    <row r="24" spans="1:7" ht="31.5" customHeight="1" x14ac:dyDescent="0.2">
      <c r="A24" s="31"/>
      <c r="B24" s="23" t="s">
        <v>24</v>
      </c>
      <c r="C24" s="29"/>
      <c r="D24" s="17"/>
      <c r="E24" s="17"/>
    </row>
    <row r="25" spans="1:7" ht="21" customHeight="1" x14ac:dyDescent="0.2">
      <c r="A25" s="31"/>
      <c r="B25" s="23" t="s">
        <v>25</v>
      </c>
      <c r="C25" s="29"/>
      <c r="D25" s="29"/>
      <c r="E25" s="29"/>
    </row>
    <row r="26" spans="1:7" ht="29.25" customHeight="1" x14ac:dyDescent="0.2">
      <c r="A26" s="33">
        <v>13</v>
      </c>
      <c r="B26" s="34" t="s">
        <v>26</v>
      </c>
      <c r="C26" s="29">
        <f>SUM(C20:C25)</f>
        <v>0</v>
      </c>
      <c r="D26" s="50"/>
      <c r="E26" s="50"/>
    </row>
    <row r="27" spans="1:7" ht="29.25" customHeight="1" x14ac:dyDescent="0.25">
      <c r="A27" s="33">
        <v>14</v>
      </c>
      <c r="B27" s="34" t="s">
        <v>27</v>
      </c>
      <c r="C27" s="35">
        <f>SUM(C19+C26)</f>
        <v>0</v>
      </c>
      <c r="D27" s="27">
        <f>SUM(D19:D26)</f>
        <v>-349406</v>
      </c>
      <c r="E27" s="27">
        <f>SUM(E19:E26)</f>
        <v>0</v>
      </c>
    </row>
    <row r="28" spans="1:7" ht="27.75" customHeight="1" x14ac:dyDescent="0.25">
      <c r="A28" s="33">
        <v>15</v>
      </c>
      <c r="B28" s="36" t="s">
        <v>28</v>
      </c>
      <c r="C28" s="29"/>
      <c r="D28" s="27"/>
      <c r="E28" s="27"/>
    </row>
    <row r="29" spans="1:7" ht="28.5" customHeight="1" x14ac:dyDescent="0.25">
      <c r="A29" s="33">
        <v>16</v>
      </c>
      <c r="B29" s="34" t="s">
        <v>29</v>
      </c>
      <c r="C29" s="35">
        <f>SUM(C27+C28)</f>
        <v>0</v>
      </c>
      <c r="D29" s="27">
        <f>SUM(D27+D28)</f>
        <v>-349406</v>
      </c>
      <c r="E29" s="27">
        <f>SUM(E27+E28)</f>
        <v>0</v>
      </c>
    </row>
    <row r="30" spans="1:7" ht="27" customHeight="1" x14ac:dyDescent="0.25">
      <c r="A30" s="33">
        <v>17</v>
      </c>
      <c r="B30" s="37" t="s">
        <v>30</v>
      </c>
      <c r="C30" s="35">
        <f>SUM(C29*10/100)</f>
        <v>0</v>
      </c>
      <c r="D30" s="27">
        <v>0</v>
      </c>
      <c r="E30" s="27">
        <f>SUM(E29*10/100)</f>
        <v>0</v>
      </c>
    </row>
    <row r="31" spans="1:7" ht="35.25" customHeight="1" thickBot="1" x14ac:dyDescent="0.3">
      <c r="A31" s="38">
        <v>18</v>
      </c>
      <c r="B31" s="39" t="s">
        <v>31</v>
      </c>
      <c r="C31" s="40">
        <f>SUM(C29-C30-C28)</f>
        <v>0</v>
      </c>
      <c r="D31" s="51">
        <f>D29-D30</f>
        <v>-349406</v>
      </c>
      <c r="E31" s="51">
        <f>E29-E30</f>
        <v>0</v>
      </c>
    </row>
    <row r="32" spans="1:7" ht="17.100000000000001" customHeight="1" x14ac:dyDescent="0.2">
      <c r="A32" s="41"/>
      <c r="B32" s="45" t="s">
        <v>148</v>
      </c>
      <c r="C32" s="43"/>
      <c r="D32" s="43"/>
      <c r="E32" s="43"/>
    </row>
    <row r="33" spans="1:5" ht="17.100000000000001" customHeight="1" x14ac:dyDescent="0.2">
      <c r="A33" s="41"/>
      <c r="B33" s="45" t="s">
        <v>153</v>
      </c>
      <c r="C33" s="43"/>
      <c r="D33" s="43"/>
      <c r="E33" s="43"/>
    </row>
    <row r="34" spans="1:5" ht="22.5" customHeight="1" x14ac:dyDescent="0.2">
      <c r="A34" s="41"/>
      <c r="C34" s="43">
        <v>59616</v>
      </c>
      <c r="D34" s="43"/>
      <c r="E34" s="43"/>
    </row>
    <row r="35" spans="1:5" ht="17.100000000000001" customHeight="1" x14ac:dyDescent="0.2">
      <c r="A35" s="41"/>
      <c r="B35" s="44"/>
      <c r="C35" s="43"/>
      <c r="D35" s="43"/>
      <c r="E35" s="43"/>
    </row>
    <row r="36" spans="1:5" ht="21.75" customHeight="1" x14ac:dyDescent="0.2">
      <c r="A36" s="41"/>
      <c r="B36" s="44"/>
      <c r="C36" s="43"/>
      <c r="D36" s="43"/>
      <c r="E36" s="43"/>
    </row>
    <row r="37" spans="1:5" ht="17.100000000000001" customHeight="1" x14ac:dyDescent="0.2">
      <c r="A37" s="45"/>
      <c r="B37" s="45"/>
      <c r="C37" s="43"/>
      <c r="D37" s="43"/>
      <c r="E37" s="43"/>
    </row>
    <row r="38" spans="1:5" ht="17.100000000000001" customHeight="1" x14ac:dyDescent="0.2">
      <c r="A38" s="45"/>
      <c r="B38" s="46"/>
      <c r="C38" s="43"/>
      <c r="D38" s="43"/>
      <c r="E38" s="43"/>
    </row>
    <row r="39" spans="1:5" ht="17.100000000000001" customHeight="1" x14ac:dyDescent="0.2">
      <c r="A39" s="42"/>
      <c r="B39" s="44"/>
      <c r="C39" s="43"/>
      <c r="D39" s="43"/>
      <c r="E39" s="43"/>
    </row>
    <row r="40" spans="1:5" ht="17.100000000000001" customHeight="1" x14ac:dyDescent="0.2">
      <c r="A40" s="42"/>
      <c r="B40" s="44"/>
      <c r="C40" s="43"/>
      <c r="D40" s="43"/>
      <c r="E40" s="43"/>
    </row>
    <row r="41" spans="1:5" ht="17.100000000000001" customHeight="1" x14ac:dyDescent="0.2">
      <c r="A41" s="42"/>
      <c r="B41" s="44"/>
      <c r="C41" s="43"/>
      <c r="D41" s="43"/>
      <c r="E41" s="43"/>
    </row>
    <row r="42" spans="1:5" ht="17.100000000000001" customHeight="1" x14ac:dyDescent="0.2">
      <c r="A42" s="42"/>
      <c r="B42" s="44"/>
      <c r="C42" s="43"/>
      <c r="D42" s="43"/>
      <c r="E42" s="43"/>
    </row>
    <row r="43" spans="1:5" ht="17.100000000000001" customHeight="1" x14ac:dyDescent="0.2">
      <c r="A43" s="42"/>
      <c r="B43" s="44"/>
      <c r="C43" s="43"/>
      <c r="D43" s="43"/>
      <c r="E43" s="43"/>
    </row>
    <row r="44" spans="1:5" ht="17.100000000000001" customHeight="1" x14ac:dyDescent="0.2">
      <c r="A44" s="42"/>
      <c r="B44" s="44"/>
      <c r="C44" s="43"/>
      <c r="D44" s="43"/>
      <c r="E44" s="43"/>
    </row>
    <row r="45" spans="1:5" ht="17.100000000000001" customHeight="1" x14ac:dyDescent="0.2">
      <c r="A45" s="42"/>
      <c r="B45" s="44"/>
      <c r="C45" s="43"/>
      <c r="D45" s="43"/>
      <c r="E45" s="43"/>
    </row>
    <row r="46" spans="1:5" ht="17.100000000000001" customHeight="1" x14ac:dyDescent="0.2">
      <c r="A46" s="42"/>
      <c r="B46" s="44"/>
      <c r="C46" s="43"/>
      <c r="D46" s="43"/>
      <c r="E46" s="43"/>
    </row>
    <row r="47" spans="1:5" ht="27.75" customHeight="1" x14ac:dyDescent="0.2">
      <c r="A47" s="42"/>
      <c r="B47" s="44"/>
      <c r="C47" s="43"/>
      <c r="D47" s="43"/>
      <c r="E47" s="43"/>
    </row>
    <row r="48" spans="1:5" ht="14.25" customHeight="1" x14ac:dyDescent="0.2">
      <c r="A48" s="42"/>
      <c r="B48" s="44"/>
      <c r="C48" s="43"/>
      <c r="D48" s="43"/>
      <c r="E48" s="43"/>
    </row>
    <row r="49" spans="1:5" ht="14.25" customHeight="1" x14ac:dyDescent="0.2">
      <c r="A49" s="42"/>
      <c r="B49" s="45"/>
      <c r="C49" s="43"/>
      <c r="D49" s="43"/>
      <c r="E49" s="43"/>
    </row>
    <row r="50" spans="1:5" ht="14.25" customHeight="1" x14ac:dyDescent="0.2"/>
    <row r="51" spans="1:5" ht="14.25" customHeight="1" x14ac:dyDescent="0.2"/>
    <row r="52" spans="1:5" ht="14.25" customHeight="1" x14ac:dyDescent="0.2"/>
    <row r="53" spans="1:5" ht="14.25" customHeight="1" x14ac:dyDescent="0.2"/>
    <row r="54" spans="1:5" ht="14.25" customHeight="1" x14ac:dyDescent="0.2"/>
    <row r="55" spans="1:5" ht="14.25" customHeight="1" x14ac:dyDescent="0.2"/>
  </sheetData>
  <mergeCells count="2">
    <mergeCell ref="A5:A6"/>
    <mergeCell ref="B5:B6"/>
  </mergeCells>
  <phoneticPr fontId="1" type="noConversion"/>
  <printOptions horizontalCentered="1" verticalCentered="1"/>
  <pageMargins left="0" right="0" top="0" bottom="0" header="0" footer="0"/>
  <pageSetup paperSize="9" scale="9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B.Aktiv</vt:lpstr>
      <vt:lpstr>B.Pasiv</vt:lpstr>
      <vt:lpstr>P.N.Kapitalit</vt:lpstr>
      <vt:lpstr>PASH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2013-03-28T08:58:44Z</cp:lastPrinted>
  <dcterms:created xsi:type="dcterms:W3CDTF">2010-03-09T10:29:54Z</dcterms:created>
  <dcterms:modified xsi:type="dcterms:W3CDTF">2018-04-19T12:23:57Z</dcterms:modified>
</cp:coreProperties>
</file>