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390" windowHeight="4140" tabRatio="823" activeTab="3"/>
  </bookViews>
  <sheets>
    <sheet name="Kop" sheetId="26" r:id="rId1"/>
    <sheet name="Aktivet" sheetId="4" r:id="rId2"/>
    <sheet name="Pasivet" sheetId="14" r:id="rId3"/>
    <sheet name="Rez.1" sheetId="15" r:id="rId4"/>
    <sheet name="Fluksi" sheetId="27" r:id="rId5"/>
    <sheet name="Kapitali " sheetId="20" r:id="rId6"/>
    <sheet name="Shenimet" sheetId="21" r:id="rId7"/>
    <sheet name="Shen.Spjeg.faqa 1" sheetId="22" r:id="rId8"/>
    <sheet name="Shen.Spjeg.ne vazhdim" sheetId="23" r:id="rId9"/>
    <sheet name="Pasq.per AAM 1" sheetId="25" r:id="rId10"/>
  </sheets>
  <calcPr calcId="152511"/>
</workbook>
</file>

<file path=xl/calcChain.xml><?xml version="1.0" encoding="utf-8"?>
<calcChain xmlns="http://schemas.openxmlformats.org/spreadsheetml/2006/main">
  <c r="L42" i="23" l="1"/>
  <c r="F35" i="27"/>
  <c r="G31" i="4"/>
  <c r="K14" i="23"/>
  <c r="G42" i="14"/>
  <c r="L165" i="23" l="1"/>
  <c r="H80" i="23"/>
  <c r="H81" i="23"/>
  <c r="K85" i="23"/>
  <c r="L33" i="23"/>
  <c r="L31" i="23"/>
  <c r="G12" i="20"/>
  <c r="G44" i="25" l="1"/>
  <c r="L177" i="23"/>
  <c r="L131" i="23"/>
  <c r="L120" i="23"/>
  <c r="L119" i="23"/>
  <c r="L118" i="23"/>
  <c r="L114" i="23"/>
  <c r="L113" i="23"/>
  <c r="L112" i="23"/>
  <c r="L111" i="23"/>
  <c r="L107" i="23"/>
  <c r="L106" i="23"/>
  <c r="M102" i="23"/>
  <c r="J78" i="23"/>
  <c r="L67" i="23"/>
  <c r="M63" i="23"/>
  <c r="M61" i="23"/>
  <c r="L59" i="23"/>
  <c r="L57" i="23"/>
  <c r="L45" i="23"/>
  <c r="L39" i="23"/>
  <c r="L36" i="23"/>
  <c r="M26" i="23"/>
  <c r="L78" i="23" l="1"/>
  <c r="J85" i="23"/>
  <c r="L85" i="23" s="1"/>
  <c r="L35" i="23"/>
  <c r="L182" i="23"/>
  <c r="D13" i="25"/>
  <c r="F29" i="25"/>
  <c r="D9" i="25" l="1"/>
  <c r="D10" i="25"/>
  <c r="G24" i="25" s="1"/>
  <c r="D11" i="25"/>
  <c r="D12" i="25"/>
  <c r="D14" i="25"/>
  <c r="D28" i="25" s="1"/>
  <c r="G28" i="25" s="1"/>
  <c r="D8" i="25"/>
  <c r="L175" i="23"/>
  <c r="M174" i="23" s="1"/>
  <c r="M15" i="23"/>
  <c r="M21" i="23"/>
  <c r="L49" i="23"/>
  <c r="L116" i="23"/>
  <c r="L147" i="23"/>
  <c r="H18" i="20"/>
  <c r="H19" i="20"/>
  <c r="H20" i="20"/>
  <c r="L155" i="23"/>
  <c r="F37" i="25"/>
  <c r="F38" i="25"/>
  <c r="F39" i="25"/>
  <c r="F40" i="25"/>
  <c r="F41" i="25"/>
  <c r="E39" i="25"/>
  <c r="F36" i="25"/>
  <c r="E36" i="25"/>
  <c r="G25" i="25"/>
  <c r="F45" i="25"/>
  <c r="D39" i="25"/>
  <c r="D40" i="25"/>
  <c r="G11" i="25"/>
  <c r="E15" i="25"/>
  <c r="F23" i="27" s="1"/>
  <c r="F27" i="27" s="1"/>
  <c r="F15" i="25"/>
  <c r="H14" i="20"/>
  <c r="H13" i="20"/>
  <c r="H15" i="20"/>
  <c r="H12" i="20"/>
  <c r="H10" i="20"/>
  <c r="D11" i="20"/>
  <c r="D16" i="20" s="1"/>
  <c r="D21" i="20" s="1"/>
  <c r="E11" i="20"/>
  <c r="E16" i="20" s="1"/>
  <c r="E21" i="20" s="1"/>
  <c r="F11" i="20"/>
  <c r="F16" i="20" s="1"/>
  <c r="F21" i="20" s="1"/>
  <c r="C16" i="20"/>
  <c r="C21" i="20" s="1"/>
  <c r="H9" i="20"/>
  <c r="H11" i="20" s="1"/>
  <c r="L186" i="23"/>
  <c r="G9" i="14"/>
  <c r="M104" i="23" s="1"/>
  <c r="G26" i="14"/>
  <c r="G25" i="14" s="1"/>
  <c r="M127" i="23" s="1"/>
  <c r="G20" i="4"/>
  <c r="G30" i="4"/>
  <c r="M65" i="23" s="1"/>
  <c r="G11" i="20"/>
  <c r="G16" i="20" s="1"/>
  <c r="F26" i="15"/>
  <c r="G12" i="4"/>
  <c r="F12" i="27" s="1"/>
  <c r="M47" i="23" l="1"/>
  <c r="F14" i="27"/>
  <c r="G81" i="23"/>
  <c r="I81" i="23" s="1"/>
  <c r="G39" i="25"/>
  <c r="G39" i="4" s="1"/>
  <c r="M29" i="23"/>
  <c r="E45" i="25"/>
  <c r="D38" i="25"/>
  <c r="G14" i="25"/>
  <c r="G12" i="25"/>
  <c r="G10" i="25"/>
  <c r="H16" i="20"/>
  <c r="D22" i="25"/>
  <c r="G13" i="25"/>
  <c r="D15" i="25"/>
  <c r="G9" i="25"/>
  <c r="G8" i="25"/>
  <c r="M17" i="23"/>
  <c r="G9" i="4" s="1"/>
  <c r="M23" i="23"/>
  <c r="G10" i="4" s="1"/>
  <c r="G83" i="23" l="1"/>
  <c r="E27" i="25"/>
  <c r="H83" i="23" s="1"/>
  <c r="G82" i="23"/>
  <c r="E26" i="25"/>
  <c r="G79" i="23"/>
  <c r="E23" i="25"/>
  <c r="G78" i="23"/>
  <c r="I78" i="23" s="1"/>
  <c r="G80" i="23"/>
  <c r="G38" i="25"/>
  <c r="G38" i="4" s="1"/>
  <c r="G84" i="23"/>
  <c r="G42" i="25"/>
  <c r="D37" i="25"/>
  <c r="I83" i="23"/>
  <c r="I80" i="23"/>
  <c r="G8" i="4"/>
  <c r="G7" i="4" s="1"/>
  <c r="D36" i="25"/>
  <c r="D29" i="25"/>
  <c r="G15" i="25"/>
  <c r="D41" i="25"/>
  <c r="G27" i="25"/>
  <c r="G41" i="25" s="1"/>
  <c r="G22" i="25"/>
  <c r="G36" i="25" s="1"/>
  <c r="M10" i="23"/>
  <c r="M8" i="23" s="1"/>
  <c r="H79" i="23" l="1"/>
  <c r="I79" i="23" s="1"/>
  <c r="E29" i="25"/>
  <c r="G23" i="25"/>
  <c r="G37" i="25" s="1"/>
  <c r="H82" i="23"/>
  <c r="I82" i="23" s="1"/>
  <c r="G26" i="25"/>
  <c r="G40" i="25" s="1"/>
  <c r="G41" i="4"/>
  <c r="G37" i="4"/>
  <c r="G85" i="23"/>
  <c r="G29" i="25"/>
  <c r="G36" i="4"/>
  <c r="G45" i="25"/>
  <c r="D45" i="25"/>
  <c r="F8" i="27" l="1"/>
  <c r="F17" i="15"/>
  <c r="G35" i="4"/>
  <c r="G33" i="4" s="1"/>
  <c r="H85" i="23"/>
  <c r="I85" i="23" s="1"/>
  <c r="M73" i="23" l="1"/>
  <c r="G46" i="4"/>
  <c r="M69" i="23"/>
  <c r="M97" i="23" s="1"/>
  <c r="F18" i="15"/>
  <c r="F27" i="15" s="1"/>
  <c r="L187" i="23"/>
  <c r="M181" i="23" s="1"/>
  <c r="M190" i="23" s="1"/>
  <c r="M192" i="23" l="1"/>
  <c r="M195" i="23" s="1"/>
  <c r="L163" i="23"/>
  <c r="L167" i="23" l="1"/>
  <c r="F19" i="27" l="1"/>
  <c r="G12" i="14"/>
  <c r="L37" i="23"/>
  <c r="L38" i="23" s="1"/>
  <c r="L115" i="23"/>
  <c r="F29" i="15"/>
  <c r="G43" i="14" s="1"/>
  <c r="G7" i="14" l="1"/>
  <c r="M100" i="23" s="1"/>
  <c r="M109" i="23"/>
  <c r="G32" i="14"/>
  <c r="F15" i="27" s="1"/>
  <c r="F17" i="27" s="1"/>
  <c r="F20" i="27" s="1"/>
  <c r="F34" i="27" s="1"/>
  <c r="F36" i="27" s="1"/>
  <c r="G33" i="14" l="1"/>
  <c r="M141" i="23" s="1"/>
  <c r="M169" i="23" s="1"/>
  <c r="L161" i="23"/>
  <c r="H17" i="20"/>
  <c r="G21" i="20"/>
  <c r="H21" i="20" s="1"/>
  <c r="G44" i="14" l="1"/>
</calcChain>
</file>

<file path=xl/sharedStrings.xml><?xml version="1.0" encoding="utf-8"?>
<sst xmlns="http://schemas.openxmlformats.org/spreadsheetml/2006/main" count="696" uniqueCount="359">
  <si>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</si>
  <si>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</si>
  <si>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</si>
  <si>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</si>
  <si>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</si>
  <si>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</si>
  <si>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</si>
  <si>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</si>
  <si>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</si>
  <si>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</si>
  <si>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</si>
  <si>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</si>
  <si>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</si>
  <si>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</si>
  <si>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</si>
  <si>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</si>
  <si>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</si>
  <si>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</si>
  <si>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</si>
  <si>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</si>
  <si>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</si>
  <si>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</si>
  <si>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</si>
  <si>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</si>
  <si>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</si>
  <si>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</si>
  <si>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</si>
  <si>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</si>
  <si>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</si>
  <si>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</si>
  <si>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</si>
  <si>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</si>
  <si>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</si>
  <si>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</si>
  <si>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</si>
  <si>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</si>
  <si>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</si>
  <si>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</si>
  <si>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</si>
  <si>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</si>
  <si>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</si>
  <si>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</si>
  <si>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</si>
  <si>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</si>
  <si>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</si>
  <si>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</si>
  <si>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</si>
  <si>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</si>
  <si>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</si>
  <si>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</si>
  <si>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</si>
  <si>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</si>
  <si>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</si>
  <si>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</si>
  <si>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</si>
  <si>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</si>
  <si>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</si>
  <si>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</si>
  <si>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</si>
  <si>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</si>
  <si>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</si>
  <si>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</si>
  <si>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</si>
  <si>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</si>
  <si>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</si>
  <si>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</si>
  <si>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</si>
  <si>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</si>
  <si>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</si>
  <si>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</si>
  <si>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(   ________________  )</t>
  </si>
  <si>
    <t>S H E N I M E T          S P J E G U E S E</t>
  </si>
  <si>
    <t>Per Drejtimin  e Njesise  Ekonomike</t>
  </si>
  <si>
    <t>Ligjit Nr. 9228 Date 29.04.2004     Per Kontabilitetin dhe Pasqyrat Financiare  )</t>
  </si>
  <si>
    <t>Fitimi para tatimit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</si>
  <si>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</si>
  <si>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</si>
  <si>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</si>
  <si>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</si>
  <si>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</si>
  <si>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</si>
  <si>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</si>
  <si>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</si>
  <si>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</si>
  <si>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</si>
  <si>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</si>
  <si>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</si>
  <si>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</si>
  <si>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</si>
  <si>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</si>
  <si>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</si>
  <si>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</si>
  <si>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</si>
  <si>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</si>
  <si>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</si>
  <si>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</si>
  <si>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</si>
  <si>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</si>
  <si>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</si>
  <si>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</si>
  <si>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</si>
  <si>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</si>
  <si>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</si>
  <si>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</si>
  <si>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</si>
  <si>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</si>
  <si>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</si>
  <si>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</si>
  <si>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</si>
  <si>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</si>
  <si>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</si>
  <si>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</si>
  <si>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</si>
  <si>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</si>
  <si>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</si>
  <si>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</si>
  <si>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</si>
  <si>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</si>
  <si>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</si>
  <si>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</si>
  <si>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</si>
  <si>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</si>
  <si>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</si>
  <si>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</si>
  <si>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</si>
  <si>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</si>
  <si>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</si>
  <si>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</si>
  <si>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</si>
  <si>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</si>
  <si>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</si>
  <si>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</si>
  <si>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</si>
  <si>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</si>
  <si>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</si>
  <si>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</si>
  <si>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</si>
  <si>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</si>
  <si>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</si>
  <si>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</si>
  <si>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</si>
  <si>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</si>
  <si>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</si>
  <si>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</si>
  <si>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</si>
  <si>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</si>
  <si>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</si>
  <si>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</si>
  <si>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</si>
  <si>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</si>
  <si>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</si>
  <si>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</si>
  <si>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</si>
  <si>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</si>
  <si>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</si>
  <si>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</si>
  <si>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</si>
  <si>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</si>
  <si>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</si>
  <si>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</si>
  <si>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</si>
  <si>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</si>
  <si>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</si>
  <si>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</si>
  <si>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</si>
  <si>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</si>
  <si>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</si>
  <si>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</si>
  <si>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</si>
  <si>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</si>
  <si>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</si>
  <si>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</si>
  <si>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</si>
  <si>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</si>
  <si>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</si>
  <si>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</si>
  <si>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</si>
  <si>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</si>
  <si>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</si>
  <si>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</si>
  <si>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</si>
  <si>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</si>
  <si>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</si>
  <si>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</si>
  <si>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</si>
  <si>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</si>
  <si>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</si>
  <si>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</si>
  <si>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</si>
  <si>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</si>
  <si>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</si>
  <si>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</si>
  <si>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</si>
  <si>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</si>
  <si>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</si>
  <si>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</si>
  <si>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</si>
  <si>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</si>
  <si>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</si>
  <si>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</si>
  <si>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Shoqeria nuk ka derivative dhe aktive te mbajtura per tregtim</t>
  </si>
  <si>
    <t>Leke</t>
  </si>
  <si>
    <t>Tatimi i derdhur paradhenie</t>
  </si>
  <si>
    <t>Tatimi i vitit ushtrimor</t>
  </si>
  <si>
    <t>Tatim nga viti kaluar</t>
  </si>
  <si>
    <t>Tvsh e zbriteshme ne Blerje gjate vitit</t>
  </si>
  <si>
    <t>Tvsh e pagueshme ne shitje gjate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</si>
  <si>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</si>
  <si>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</si>
  <si>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</si>
  <si>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</si>
  <si>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</si>
  <si>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</si>
  <si>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</si>
  <si>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</si>
  <si>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</si>
  <si>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</si>
  <si>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</si>
  <si>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</si>
  <si>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</si>
  <si>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</si>
  <si>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</si>
  <si>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</si>
  <si>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</si>
  <si>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</si>
  <si>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</si>
  <si>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</si>
  <si>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</si>
  <si>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Sasia</t>
  </si>
  <si>
    <t>Gjendje</t>
  </si>
  <si>
    <t>Shtesa</t>
  </si>
  <si>
    <t>Pakesime</t>
  </si>
  <si>
    <t xml:space="preserve">             TOTALI</t>
  </si>
  <si>
    <t>Administratori</t>
  </si>
  <si>
    <t>Po</t>
  </si>
  <si>
    <t>Jo</t>
  </si>
  <si>
    <t>Mjete transporti</t>
  </si>
  <si>
    <t>Toka, Troje &amp; Terrene</t>
  </si>
  <si>
    <t xml:space="preserve">Makineri paisje </t>
  </si>
  <si>
    <t xml:space="preserve">Mjete transporti </t>
  </si>
  <si>
    <t>Paisje zyre dhe informatike</t>
  </si>
  <si>
    <t xml:space="preserve">Te tjera AAMateriale </t>
  </si>
  <si>
    <t xml:space="preserve">Ndertime dhe instal.pergjith </t>
  </si>
  <si>
    <t xml:space="preserve">Ndertime dhe instalime te pergjithshme  </t>
  </si>
  <si>
    <t xml:space="preserve">Toka, Troje &amp; Terrene </t>
  </si>
  <si>
    <t xml:space="preserve">Paisje zyre dhe Informatike </t>
  </si>
  <si>
    <t xml:space="preserve">Leke </t>
  </si>
  <si>
    <t xml:space="preserve">Tvsh e paguar gjate periudhes ushtrimore </t>
  </si>
  <si>
    <t xml:space="preserve">Perdorimi i kesaj metode ne llogaritjen e amortizimit vjetor , nuk jep efekte materiale ne </t>
  </si>
  <si>
    <t>a</t>
  </si>
  <si>
    <t>b</t>
  </si>
  <si>
    <t xml:space="preserve">Tatim  fitimi per tu paguar </t>
  </si>
  <si>
    <t>c</t>
  </si>
  <si>
    <t>d</t>
  </si>
  <si>
    <t>e</t>
  </si>
  <si>
    <t>f</t>
  </si>
  <si>
    <t>Ndertime Instal</t>
  </si>
  <si>
    <t>Paisje zyre Infor</t>
  </si>
  <si>
    <t xml:space="preserve">Totali </t>
  </si>
  <si>
    <t>TOTALI I AKTIVIT  I   +   II</t>
  </si>
  <si>
    <t xml:space="preserve">PASQYRA E TE ARDHURAVE  DHE SHPENZIMEVE </t>
  </si>
  <si>
    <t xml:space="preserve">Te ardhurat </t>
  </si>
  <si>
    <t xml:space="preserve">Shitjet neto </t>
  </si>
  <si>
    <t xml:space="preserve">Te ardhura nga interesat </t>
  </si>
  <si>
    <t xml:space="preserve">Fitime nga kurset e kembimit </t>
  </si>
  <si>
    <t xml:space="preserve">Shpenzimet </t>
  </si>
  <si>
    <t xml:space="preserve">Kostoja e mallrave te shitura perbehet: </t>
  </si>
  <si>
    <t xml:space="preserve">Blerje gjate periudhes ushtrimore </t>
  </si>
  <si>
    <t>Kostoja e punes (Pga &amp; sigurime shoqerore)</t>
  </si>
  <si>
    <t xml:space="preserve">Amortizime &amp; zhvleresime te llogaritura </t>
  </si>
  <si>
    <t>Rezultati Ekonomik  ( I  - II )  (Humbje  - )</t>
  </si>
  <si>
    <t xml:space="preserve">IV </t>
  </si>
  <si>
    <t>DETYRIMET   AFATSHKURTRA</t>
  </si>
  <si>
    <t>g</t>
  </si>
  <si>
    <t>h</t>
  </si>
  <si>
    <t>i</t>
  </si>
  <si>
    <t>j</t>
  </si>
  <si>
    <t xml:space="preserve">TOTALI  </t>
  </si>
  <si>
    <t xml:space="preserve">I DETYRIMEVE &amp; KAPITALIT  I + I  + III  </t>
  </si>
  <si>
    <t>DETYRIMET  AFATGJATA</t>
  </si>
  <si>
    <t xml:space="preserve">Materiale te konsumuara </t>
  </si>
  <si>
    <t>V</t>
  </si>
  <si>
    <t>Rezultati  Fiskal</t>
  </si>
  <si>
    <t>Tatim  fitimi  10 %</t>
  </si>
  <si>
    <t xml:space="preserve">FITIMI  NETO  </t>
  </si>
  <si>
    <t xml:space="preserve">Vo, </t>
  </si>
  <si>
    <t>Shif shenimet shpjeguese bashkelidhur Pasqyrave Financiare</t>
  </si>
  <si>
    <t>DETYRIMET  DHE  KAPITALI</t>
  </si>
  <si>
    <t>D E T Y R I M E T      A F A T S H K U R T R A</t>
  </si>
  <si>
    <t>D E T Y R I M  E T      A F A T G J A T A</t>
  </si>
  <si>
    <t>T O T A L I  I  D E T Y R I M E V E      ( I+II )</t>
  </si>
  <si>
    <t>TOTALI  I  D E T Y R I M E V  &amp;  KAPITALIT  (I+II+III)</t>
  </si>
  <si>
    <t>Hartuesi  i</t>
  </si>
  <si>
    <t xml:space="preserve">  Pasqyrave  Financiare</t>
  </si>
  <si>
    <t xml:space="preserve">     (   ____________________   )</t>
  </si>
  <si>
    <t>Hartuesi  i  Pasqyrave  Financiare</t>
  </si>
  <si>
    <t xml:space="preserve">       (  ____________________   )</t>
  </si>
  <si>
    <t xml:space="preserve">(  Ne zbatim te Standartit Kombetar te Kontabilitetit Nr.2 dhe </t>
  </si>
  <si>
    <t>Detyrime Dogana</t>
  </si>
  <si>
    <t>Pozicioni me 31 dhjetor 2010</t>
  </si>
  <si>
    <t xml:space="preserve">Ndryshim i gjendjes </t>
  </si>
  <si>
    <t>Tvsh e Zbritshme ne celje te vitit</t>
  </si>
  <si>
    <t>Tvsh e Zbritshme ne mbyllje te vitit</t>
  </si>
  <si>
    <t xml:space="preserve"> te Tatimeve Tirane . </t>
  </si>
  <si>
    <t>fiskal ne fuqi,nuk eshte llogaritur shpenzim amortizimi pasi aktivitieti ka filluar 3 mujorin e fundit.:</t>
  </si>
  <si>
    <t>Huadhenie Afatshkurtra</t>
  </si>
  <si>
    <t>Pozicioni me 31 dhjetor 2011</t>
  </si>
  <si>
    <t>Pasqyra e fluksit monetar - Metoda Indirekte</t>
  </si>
  <si>
    <t>Fluksi i parave nga veprimtaria e shfrytezimit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</si>
  <si>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</si>
  <si>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</si>
  <si>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</si>
  <si>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</si>
  <si>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</si>
  <si>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</si>
  <si>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</si>
  <si>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</si>
  <si>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</si>
  <si>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</si>
  <si>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</si>
  <si>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</si>
  <si>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</si>
  <si>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</si>
  <si>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</si>
  <si>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</si>
  <si>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</si>
  <si>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</si>
  <si>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</si>
  <si>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</si>
  <si>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</si>
  <si>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</si>
  <si>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</si>
  <si>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</si>
  <si>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</si>
  <si>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</si>
  <si>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</si>
  <si>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</si>
  <si>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</si>
  <si>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</si>
  <si>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Huadhenie Afatshkurter</t>
  </si>
  <si>
    <t>Humbje e mbartur</t>
  </si>
  <si>
    <t>HP UJANIKU Energy Shpk</t>
  </si>
  <si>
    <t>L 19509401 H</t>
  </si>
  <si>
    <t>Fshati Sharove, Corovode</t>
  </si>
  <si>
    <t xml:space="preserve"> Berat</t>
  </si>
  <si>
    <t>Ndertimi, operimi dhe transferimi I Hidrocentralit Ujanik II tek autoriteti Kontraktues.</t>
  </si>
  <si>
    <t>HP UJANIKU ENERGY  Shpk</t>
  </si>
  <si>
    <t>Pasqyra   e   te   Ardhurave   dhe   Shpenzimeve     2012</t>
  </si>
  <si>
    <t>Pasqyra   e   Fluksit   Monetar  -  Metoda  Indirekte   2012</t>
  </si>
  <si>
    <t>Pasqyra  e  Ndryshimeve  ne  Kapital  2012</t>
  </si>
  <si>
    <t>Pasqyrat    Financiare    te    Vitit   2012</t>
  </si>
  <si>
    <t>Aktivet Afatgjata Materiale  2012</t>
  </si>
  <si>
    <t>Viti   2012</t>
  </si>
  <si>
    <t>01.01.2012</t>
  </si>
  <si>
    <t>31.12.2012</t>
  </si>
  <si>
    <t>Pozicioni me 31 dhjetor 2012</t>
  </si>
  <si>
    <t>Pasqyrat  Financiare,  te mbyllura me 31.12.2012</t>
  </si>
  <si>
    <t>Raiffeisen Bank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</si>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</sst>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</font>
    <font>
      <sz val="9"/>
      <name val="Arial"/>
    </font>
    <font>
      <sz val="12"/>
      <name val="Arial"/>
    </font>
    <font>
      <sz val="10"/>
      <color theme="0"/>
      <name val="Arial"/>
      <family val="2"/>
    </font>
    <font>
      <b/>
      <i/>
      <sz val="10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0" fillId="0" borderId="0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" fillId="0" borderId="0" xfId="0" applyFont="1"/>
    <xf numFmtId="0" fontId="13" fillId="0" borderId="0" xfId="0" applyFont="1"/>
    <xf numFmtId="0" fontId="15" fillId="0" borderId="0" xfId="0" applyFont="1"/>
    <xf numFmtId="0" fontId="7" fillId="0" borderId="0" xfId="0" applyFont="1" applyBorder="1"/>
    <xf numFmtId="0" fontId="13" fillId="0" borderId="0" xfId="0" applyFont="1" applyBorder="1"/>
    <xf numFmtId="0" fontId="17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3" fontId="15" fillId="0" borderId="3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/>
    <xf numFmtId="0" fontId="13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2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/>
    <xf numFmtId="3" fontId="22" fillId="0" borderId="0" xfId="0" applyNumberFormat="1" applyFont="1" applyBorder="1"/>
    <xf numFmtId="3" fontId="2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65" fontId="13" fillId="0" borderId="1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25" xfId="0" applyFont="1" applyBorder="1"/>
    <xf numFmtId="0" fontId="5" fillId="0" borderId="25" xfId="0" applyFont="1" applyBorder="1" applyAlignment="1"/>
    <xf numFmtId="0" fontId="5" fillId="0" borderId="26" xfId="0" applyFont="1" applyBorder="1"/>
    <xf numFmtId="0" fontId="5" fillId="0" borderId="5" xfId="0" applyFont="1" applyBorder="1"/>
    <xf numFmtId="0" fontId="5" fillId="0" borderId="0" xfId="0" applyFont="1"/>
    <xf numFmtId="0" fontId="5" fillId="0" borderId="27" xfId="0" applyFont="1" applyBorder="1"/>
    <xf numFmtId="0" fontId="5" fillId="0" borderId="28" xfId="0" applyFont="1" applyBorder="1"/>
    <xf numFmtId="0" fontId="5" fillId="0" borderId="0" xfId="0" applyFont="1" applyBorder="1" applyAlignment="1"/>
    <xf numFmtId="0" fontId="5" fillId="0" borderId="27" xfId="0" applyFont="1" applyFill="1" applyBorder="1"/>
    <xf numFmtId="0" fontId="5" fillId="0" borderId="0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18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8" xfId="0" applyFont="1" applyBorder="1" applyAlignment="1"/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8" fillId="0" borderId="28" xfId="0" applyFont="1" applyBorder="1"/>
    <xf numFmtId="0" fontId="0" fillId="0" borderId="0" xfId="0" applyBorder="1" applyAlignment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Fill="1" applyBorder="1"/>
    <xf numFmtId="0" fontId="0" fillId="0" borderId="11" xfId="0" applyBorder="1" applyAlignment="1"/>
    <xf numFmtId="0" fontId="0" fillId="0" borderId="11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0" fillId="0" borderId="23" xfId="0" applyBorder="1"/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7" fillId="0" borderId="0" xfId="0" applyFont="1" applyBorder="1"/>
    <xf numFmtId="0" fontId="0" fillId="0" borderId="0" xfId="0" applyFill="1" applyBorder="1" applyAlignment="1"/>
    <xf numFmtId="0" fontId="21" fillId="0" borderId="0" xfId="0" applyFont="1" applyBorder="1" applyAlignment="1">
      <alignment horizontal="left" vertical="center"/>
    </xf>
    <xf numFmtId="0" fontId="23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7" fillId="0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1" fillId="0" borderId="11" xfId="0" applyFont="1" applyBorder="1"/>
    <xf numFmtId="0" fontId="2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1" fillId="0" borderId="0" xfId="0" applyFont="1" applyBorder="1"/>
    <xf numFmtId="0" fontId="32" fillId="0" borderId="0" xfId="0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1" fillId="0" borderId="11" xfId="2" applyNumberFormat="1" applyBorder="1"/>
    <xf numFmtId="0" fontId="4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1" xfId="0" applyFont="1" applyBorder="1" applyAlignment="1">
      <alignment horizontal="center" vertical="center"/>
    </xf>
    <xf numFmtId="3" fontId="33" fillId="0" borderId="11" xfId="2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/>
    <xf numFmtId="3" fontId="0" fillId="0" borderId="11" xfId="0" applyNumberFormat="1" applyBorder="1"/>
    <xf numFmtId="0" fontId="12" fillId="0" borderId="7" xfId="0" applyFont="1" applyBorder="1"/>
    <xf numFmtId="0" fontId="12" fillId="0" borderId="7" xfId="0" applyFont="1" applyBorder="1" applyAlignment="1">
      <alignment horizontal="right"/>
    </xf>
    <xf numFmtId="0" fontId="12" fillId="0" borderId="0" xfId="0" applyFont="1" applyBorder="1"/>
    <xf numFmtId="0" fontId="12" fillId="0" borderId="5" xfId="0" applyFont="1" applyBorder="1"/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3" xfId="0" applyFont="1" applyBorder="1"/>
    <xf numFmtId="0" fontId="12" fillId="0" borderId="0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3" fontId="27" fillId="0" borderId="11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vertical="center"/>
    </xf>
    <xf numFmtId="3" fontId="13" fillId="0" borderId="11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24" fillId="0" borderId="13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12" fillId="0" borderId="16" xfId="0" applyNumberFormat="1" applyFont="1" applyBorder="1" applyAlignment="1">
      <alignment vertical="center"/>
    </xf>
    <xf numFmtId="0" fontId="34" fillId="0" borderId="0" xfId="0" applyFont="1" applyBorder="1"/>
    <xf numFmtId="3" fontId="0" fillId="0" borderId="0" xfId="0" applyNumberFormat="1" applyAlignment="1">
      <alignment vertical="center"/>
    </xf>
    <xf numFmtId="0" fontId="27" fillId="0" borderId="0" xfId="0" applyFont="1" applyBorder="1" applyAlignment="1">
      <alignment horizontal="center"/>
    </xf>
    <xf numFmtId="166" fontId="27" fillId="0" borderId="0" xfId="1" applyNumberFormat="1" applyFont="1" applyBorder="1"/>
    <xf numFmtId="166" fontId="0" fillId="0" borderId="0" xfId="0" applyNumberFormat="1"/>
    <xf numFmtId="3" fontId="4" fillId="0" borderId="0" xfId="0" applyNumberFormat="1" applyFont="1" applyBorder="1"/>
    <xf numFmtId="3" fontId="27" fillId="0" borderId="0" xfId="0" applyNumberFormat="1" applyFont="1" applyBorder="1"/>
    <xf numFmtId="0" fontId="28" fillId="0" borderId="0" xfId="0" applyFont="1" applyBorder="1"/>
    <xf numFmtId="0" fontId="27" fillId="0" borderId="0" xfId="0" applyFont="1" applyFill="1" applyBorder="1" applyAlignment="1">
      <alignment horizontal="center"/>
    </xf>
    <xf numFmtId="3" fontId="27" fillId="0" borderId="0" xfId="0" applyNumberFormat="1" applyFont="1" applyBorder="1" applyAlignment="1">
      <alignment horizontal="center"/>
    </xf>
    <xf numFmtId="166" fontId="27" fillId="0" borderId="0" xfId="0" applyNumberFormat="1" applyFont="1" applyBorder="1"/>
    <xf numFmtId="0" fontId="27" fillId="0" borderId="33" xfId="0" applyFont="1" applyBorder="1"/>
    <xf numFmtId="0" fontId="10" fillId="0" borderId="34" xfId="0" applyFont="1" applyBorder="1"/>
    <xf numFmtId="0" fontId="27" fillId="0" borderId="34" xfId="0" applyFont="1" applyBorder="1"/>
    <xf numFmtId="166" fontId="27" fillId="0" borderId="35" xfId="1" applyNumberFormat="1" applyFont="1" applyBorder="1"/>
    <xf numFmtId="0" fontId="28" fillId="0" borderId="0" xfId="0" applyFont="1" applyBorder="1" applyAlignment="1">
      <alignment horizontal="left" vertical="center"/>
    </xf>
    <xf numFmtId="3" fontId="0" fillId="0" borderId="0" xfId="0" applyNumberFormat="1" applyBorder="1"/>
    <xf numFmtId="0" fontId="35" fillId="0" borderId="11" xfId="0" applyFont="1" applyBorder="1"/>
    <xf numFmtId="0" fontId="32" fillId="0" borderId="33" xfId="0" applyFont="1" applyBorder="1" applyAlignment="1">
      <alignment horizontal="right"/>
    </xf>
    <xf numFmtId="0" fontId="27" fillId="0" borderId="34" xfId="0" applyFont="1" applyFill="1" applyBorder="1"/>
    <xf numFmtId="0" fontId="36" fillId="0" borderId="34" xfId="0" applyFont="1" applyBorder="1"/>
    <xf numFmtId="0" fontId="27" fillId="0" borderId="34" xfId="0" applyFont="1" applyBorder="1" applyAlignment="1">
      <alignment horizontal="center"/>
    </xf>
    <xf numFmtId="166" fontId="27" fillId="0" borderId="35" xfId="0" applyNumberFormat="1" applyFont="1" applyBorder="1"/>
    <xf numFmtId="0" fontId="0" fillId="0" borderId="7" xfId="0" applyBorder="1" applyAlignment="1">
      <alignment horizontal="center"/>
    </xf>
    <xf numFmtId="3" fontId="0" fillId="0" borderId="23" xfId="0" applyNumberFormat="1" applyBorder="1"/>
    <xf numFmtId="0" fontId="22" fillId="0" borderId="6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3" fontId="15" fillId="0" borderId="5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0" fillId="0" borderId="11" xfId="0" applyBorder="1" applyAlignment="1">
      <alignment horizontal="left" vertical="center"/>
    </xf>
    <xf numFmtId="166" fontId="27" fillId="0" borderId="11" xfId="1" applyNumberFormat="1" applyFont="1" applyBorder="1"/>
    <xf numFmtId="0" fontId="0" fillId="0" borderId="11" xfId="0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/>
    </xf>
    <xf numFmtId="0" fontId="37" fillId="0" borderId="24" xfId="0" applyFont="1" applyBorder="1" applyAlignment="1">
      <alignment vertical="center"/>
    </xf>
    <xf numFmtId="0" fontId="0" fillId="0" borderId="0" xfId="0" applyBorder="1" applyAlignment="1">
      <alignment horizontal="center"/>
    </xf>
    <xf numFmtId="3" fontId="13" fillId="0" borderId="0" xfId="0" applyNumberFormat="1" applyFont="1" applyAlignment="1">
      <alignment vertical="center"/>
    </xf>
    <xf numFmtId="3" fontId="0" fillId="0" borderId="7" xfId="0" applyNumberFormat="1" applyBorder="1"/>
    <xf numFmtId="3" fontId="21" fillId="0" borderId="0" xfId="0" applyNumberFormat="1" applyFont="1" applyBorder="1"/>
    <xf numFmtId="3" fontId="0" fillId="0" borderId="0" xfId="0" applyNumberFormat="1" applyFill="1" applyBorder="1"/>
    <xf numFmtId="3" fontId="27" fillId="0" borderId="23" xfId="0" applyNumberFormat="1" applyFont="1" applyBorder="1"/>
    <xf numFmtId="3" fontId="0" fillId="0" borderId="23" xfId="1" applyNumberFormat="1" applyFont="1" applyBorder="1"/>
    <xf numFmtId="3" fontId="4" fillId="0" borderId="0" xfId="0" applyNumberFormat="1" applyFont="1"/>
    <xf numFmtId="0" fontId="1" fillId="0" borderId="0" xfId="0" applyFont="1" applyFill="1" applyBorder="1" applyAlignment="1"/>
    <xf numFmtId="3" fontId="5" fillId="0" borderId="11" xfId="0" applyNumberFormat="1" applyFont="1" applyBorder="1"/>
    <xf numFmtId="3" fontId="12" fillId="0" borderId="11" xfId="0" applyNumberFormat="1" applyFont="1" applyBorder="1"/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3" fontId="24" fillId="2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8" fillId="0" borderId="0" xfId="0" applyFont="1"/>
    <xf numFmtId="0" fontId="38" fillId="0" borderId="1" xfId="0" applyFont="1" applyBorder="1"/>
    <xf numFmtId="0" fontId="38" fillId="0" borderId="2" xfId="0" applyFont="1" applyBorder="1"/>
    <xf numFmtId="0" fontId="38" fillId="0" borderId="3" xfId="0" applyFont="1" applyBorder="1"/>
    <xf numFmtId="0" fontId="39" fillId="0" borderId="4" xfId="0" applyFont="1" applyBorder="1"/>
    <xf numFmtId="0" fontId="39" fillId="0" borderId="0" xfId="0" applyFont="1" applyBorder="1"/>
    <xf numFmtId="0" fontId="39" fillId="0" borderId="0" xfId="0" applyFont="1"/>
    <xf numFmtId="0" fontId="38" fillId="0" borderId="4" xfId="0" applyFont="1" applyBorder="1"/>
    <xf numFmtId="0" fontId="38" fillId="0" borderId="0" xfId="0" applyFont="1" applyBorder="1"/>
    <xf numFmtId="0" fontId="38" fillId="0" borderId="5" xfId="0" applyFont="1" applyBorder="1"/>
    <xf numFmtId="0" fontId="39" fillId="0" borderId="5" xfId="0" applyFont="1" applyBorder="1"/>
    <xf numFmtId="0" fontId="40" fillId="0" borderId="4" xfId="0" applyFont="1" applyBorder="1"/>
    <xf numFmtId="0" fontId="39" fillId="0" borderId="0" xfId="0" applyFont="1" applyBorder="1" applyAlignment="1">
      <alignment horizontal="center"/>
    </xf>
    <xf numFmtId="0" fontId="40" fillId="0" borderId="0" xfId="0" applyFont="1" applyBorder="1"/>
    <xf numFmtId="0" fontId="40" fillId="0" borderId="5" xfId="0" applyFont="1" applyBorder="1"/>
    <xf numFmtId="0" fontId="40" fillId="0" borderId="0" xfId="0" applyFont="1"/>
    <xf numFmtId="0" fontId="38" fillId="0" borderId="6" xfId="0" applyFont="1" applyBorder="1"/>
    <xf numFmtId="0" fontId="38" fillId="0" borderId="7" xfId="0" applyFont="1" applyBorder="1"/>
    <xf numFmtId="0" fontId="38" fillId="0" borderId="8" xfId="0" applyFont="1" applyBorder="1"/>
    <xf numFmtId="3" fontId="41" fillId="2" borderId="11" xfId="0" applyNumberFormat="1" applyFont="1" applyFill="1" applyBorder="1" applyAlignment="1">
      <alignment horizontal="right" vertical="center"/>
    </xf>
    <xf numFmtId="0" fontId="27" fillId="2" borderId="0" xfId="0" applyFont="1" applyFill="1" applyBorder="1"/>
    <xf numFmtId="0" fontId="21" fillId="0" borderId="1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3" fontId="21" fillId="0" borderId="0" xfId="1" applyNumberFormat="1" applyFont="1" applyBorder="1"/>
    <xf numFmtId="0" fontId="0" fillId="0" borderId="0" xfId="0" applyBorder="1" applyAlignment="1">
      <alignment horizontal="center"/>
    </xf>
    <xf numFmtId="3" fontId="1" fillId="0" borderId="0" xfId="0" applyNumberFormat="1" applyFont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3" fontId="1" fillId="0" borderId="11" xfId="0" applyNumberFormat="1" applyFont="1" applyBorder="1" applyAlignment="1">
      <alignment horizontal="right" vertical="center"/>
    </xf>
    <xf numFmtId="0" fontId="2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right" vertical="center"/>
    </xf>
    <xf numFmtId="3" fontId="21" fillId="0" borderId="19" xfId="0" applyNumberFormat="1" applyFont="1" applyBorder="1" applyAlignment="1">
      <alignment horizontal="right" vertical="center"/>
    </xf>
    <xf numFmtId="0" fontId="42" fillId="0" borderId="24" xfId="0" applyFont="1" applyBorder="1" applyAlignment="1">
      <alignment vertical="center"/>
    </xf>
    <xf numFmtId="3" fontId="21" fillId="0" borderId="11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4" xfId="0" applyFont="1" applyBorder="1"/>
    <xf numFmtId="3" fontId="21" fillId="0" borderId="11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21" fillId="0" borderId="0" xfId="0" applyNumberFormat="1" applyFont="1"/>
    <xf numFmtId="0" fontId="12" fillId="0" borderId="0" xfId="0" applyFont="1"/>
    <xf numFmtId="0" fontId="43" fillId="0" borderId="0" xfId="0" applyFont="1" applyBorder="1" applyAlignment="1">
      <alignment vertical="top" wrapText="1"/>
    </xf>
    <xf numFmtId="14" fontId="12" fillId="0" borderId="7" xfId="0" applyNumberFormat="1" applyFont="1" applyBorder="1"/>
    <xf numFmtId="0" fontId="18" fillId="0" borderId="0" xfId="0" applyFont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horizontal="center"/>
    </xf>
    <xf numFmtId="3" fontId="27" fillId="0" borderId="11" xfId="1" applyNumberFormat="1" applyFont="1" applyBorder="1" applyAlignment="1">
      <alignment vertical="center"/>
    </xf>
    <xf numFmtId="0" fontId="12" fillId="0" borderId="23" xfId="0" applyFont="1" applyBorder="1" applyAlignment="1">
      <alignment horizontal="center"/>
    </xf>
    <xf numFmtId="21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6" fontId="12" fillId="0" borderId="0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4">
    <cellStyle name="Comma" xfId="1" builtinId="3"/>
    <cellStyle name="Comma_21.Aktivet Afatgjata Materiale  09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3"/>
  <sheetViews>
    <sheetView topLeftCell="A46" workbookViewId="0">
      <selection activeCell="I13" sqref="I13"/>
    </sheetView>
  </sheetViews>
  <sheetFormatPr defaultColWidth="9.140625" defaultRowHeight="12.75" x14ac:dyDescent="0.2"/>
  <cols>
    <col min="1" max="1" width="2.140625" style="271" customWidth="1"/>
    <col min="2" max="2" width="5.28515625" style="271" customWidth="1"/>
    <col min="3" max="3" width="9.140625" style="271"/>
    <col min="4" max="4" width="9.28515625" style="271" customWidth="1"/>
    <col min="5" max="5" width="11.42578125" style="271" customWidth="1"/>
    <col min="6" max="6" width="12.85546875" style="271" customWidth="1"/>
    <col min="7" max="7" width="5.42578125" style="271" customWidth="1"/>
    <col min="8" max="9" width="9.140625" style="271"/>
    <col min="10" max="10" width="3.140625" style="271" customWidth="1"/>
    <col min="11" max="11" width="12.7109375" style="271" customWidth="1"/>
    <col min="12" max="12" width="1.85546875" style="271" customWidth="1"/>
    <col min="13" max="16384" width="9.140625" style="271"/>
  </cols>
  <sheetData>
    <row r="2" spans="2:11" x14ac:dyDescent="0.2">
      <c r="B2" s="272"/>
      <c r="C2" s="273"/>
      <c r="D2" s="273"/>
      <c r="E2" s="273"/>
      <c r="F2" s="273"/>
      <c r="G2" s="273"/>
      <c r="H2" s="273"/>
      <c r="I2" s="273"/>
      <c r="J2" s="273"/>
      <c r="K2" s="274"/>
    </row>
    <row r="3" spans="2:11" s="277" customFormat="1" ht="12.75" customHeight="1" x14ac:dyDescent="0.2">
      <c r="B3" s="275"/>
      <c r="C3" s="276" t="s">
        <v>133</v>
      </c>
      <c r="D3" s="276"/>
      <c r="E3" s="276"/>
      <c r="F3" s="191" t="s">
        <v>341</v>
      </c>
      <c r="G3" s="192"/>
      <c r="H3" s="265"/>
      <c r="I3" s="191"/>
      <c r="J3" s="193"/>
      <c r="K3" s="194"/>
    </row>
    <row r="4" spans="2:11" s="277" customFormat="1" ht="15" customHeight="1" x14ac:dyDescent="0.2">
      <c r="B4" s="275"/>
      <c r="C4" s="276" t="s">
        <v>75</v>
      </c>
      <c r="D4" s="276"/>
      <c r="E4" s="276"/>
      <c r="F4" s="326" t="s">
        <v>342</v>
      </c>
      <c r="G4" s="195"/>
      <c r="H4" s="196"/>
      <c r="I4" s="197"/>
      <c r="J4" s="197"/>
      <c r="K4" s="194"/>
    </row>
    <row r="5" spans="2:11" s="277" customFormat="1" ht="12.75" customHeight="1" x14ac:dyDescent="0.2">
      <c r="B5" s="275"/>
      <c r="C5" s="276" t="s">
        <v>5</v>
      </c>
      <c r="D5" s="276"/>
      <c r="E5" s="276"/>
      <c r="F5" s="198" t="s">
        <v>343</v>
      </c>
      <c r="G5" s="191"/>
      <c r="H5" s="191"/>
      <c r="I5" s="191"/>
      <c r="J5" s="191"/>
      <c r="K5" s="194"/>
    </row>
    <row r="6" spans="2:11" s="277" customFormat="1" ht="12.75" customHeight="1" x14ac:dyDescent="0.2">
      <c r="B6" s="275"/>
      <c r="C6" s="276"/>
      <c r="D6" s="276"/>
      <c r="E6" s="276"/>
      <c r="F6" s="193"/>
      <c r="G6" s="193"/>
      <c r="H6" s="333" t="s">
        <v>344</v>
      </c>
      <c r="I6" s="333"/>
      <c r="J6" s="197"/>
      <c r="K6" s="194"/>
    </row>
    <row r="7" spans="2:11" s="277" customFormat="1" ht="12.75" customHeight="1" x14ac:dyDescent="0.2">
      <c r="B7" s="275"/>
      <c r="C7" s="276" t="s">
        <v>0</v>
      </c>
      <c r="D7" s="276"/>
      <c r="E7" s="276"/>
      <c r="F7" s="328">
        <v>40795</v>
      </c>
      <c r="G7" s="199"/>
      <c r="H7" s="193"/>
      <c r="I7" s="193"/>
      <c r="J7" s="193"/>
      <c r="K7" s="194"/>
    </row>
    <row r="8" spans="2:11" s="277" customFormat="1" ht="12.75" customHeight="1" x14ac:dyDescent="0.2">
      <c r="B8" s="275"/>
      <c r="C8" s="276" t="s">
        <v>1</v>
      </c>
      <c r="D8" s="276"/>
      <c r="E8" s="276"/>
      <c r="F8" s="198"/>
      <c r="G8" s="266"/>
      <c r="H8" s="193"/>
      <c r="I8" s="193"/>
      <c r="J8" s="193"/>
      <c r="K8" s="194"/>
    </row>
    <row r="9" spans="2:11" s="277" customFormat="1" ht="12.75" customHeight="1" x14ac:dyDescent="0.2">
      <c r="B9" s="275"/>
      <c r="C9" s="276"/>
      <c r="D9" s="276"/>
      <c r="E9" s="276"/>
      <c r="F9" s="193"/>
      <c r="G9" s="193"/>
      <c r="H9" s="193"/>
      <c r="I9" s="193"/>
      <c r="J9" s="193"/>
      <c r="K9" s="194"/>
    </row>
    <row r="10" spans="2:11" s="277" customFormat="1" ht="12.6" customHeight="1" x14ac:dyDescent="0.2">
      <c r="B10" s="275"/>
      <c r="C10" s="276" t="s">
        <v>31</v>
      </c>
      <c r="D10" s="276"/>
      <c r="E10" s="276"/>
      <c r="F10" s="342" t="s">
        <v>345</v>
      </c>
      <c r="G10" s="342"/>
      <c r="H10" s="342"/>
      <c r="I10" s="342"/>
      <c r="J10" s="342"/>
      <c r="K10" s="194"/>
    </row>
    <row r="11" spans="2:11" s="277" customFormat="1" ht="12.75" customHeight="1" x14ac:dyDescent="0.2">
      <c r="B11" s="275"/>
      <c r="C11" s="276"/>
      <c r="D11" s="276"/>
      <c r="E11" s="276"/>
      <c r="F11" s="342"/>
      <c r="G11" s="342"/>
      <c r="H11" s="342"/>
      <c r="I11" s="342"/>
      <c r="J11" s="342"/>
      <c r="K11" s="194"/>
    </row>
    <row r="12" spans="2:11" s="277" customFormat="1" ht="12.75" customHeight="1" x14ac:dyDescent="0.2">
      <c r="B12" s="275"/>
      <c r="C12" s="276"/>
      <c r="D12" s="276"/>
      <c r="E12" s="276"/>
      <c r="F12" s="342"/>
      <c r="G12" s="342"/>
      <c r="H12" s="342"/>
      <c r="I12" s="342"/>
      <c r="J12" s="342"/>
      <c r="K12" s="194"/>
    </row>
    <row r="13" spans="2:11" x14ac:dyDescent="0.2">
      <c r="B13" s="278"/>
      <c r="C13" s="279"/>
      <c r="D13" s="279"/>
      <c r="E13" s="279"/>
      <c r="F13" s="329"/>
      <c r="G13" s="329"/>
      <c r="H13" s="329"/>
      <c r="I13" s="329"/>
      <c r="J13" s="329"/>
      <c r="K13" s="280"/>
    </row>
    <row r="14" spans="2:11" x14ac:dyDescent="0.2">
      <c r="B14" s="278"/>
      <c r="C14" s="279"/>
      <c r="D14" s="279"/>
      <c r="E14" s="279"/>
      <c r="F14" s="329"/>
      <c r="G14" s="329"/>
      <c r="H14" s="329"/>
      <c r="I14" s="329"/>
      <c r="J14" s="329"/>
      <c r="K14" s="280"/>
    </row>
    <row r="15" spans="2:11" x14ac:dyDescent="0.2">
      <c r="B15" s="278"/>
      <c r="C15" s="279"/>
      <c r="D15" s="279"/>
      <c r="E15" s="279"/>
      <c r="F15" s="329"/>
      <c r="G15" s="329"/>
      <c r="H15" s="329"/>
      <c r="I15" s="329"/>
      <c r="J15" s="329"/>
      <c r="K15" s="280"/>
    </row>
    <row r="16" spans="2:11" x14ac:dyDescent="0.2">
      <c r="B16" s="278"/>
      <c r="C16" s="279"/>
      <c r="D16" s="279"/>
      <c r="E16" s="279"/>
      <c r="F16" s="329"/>
      <c r="G16" s="329"/>
      <c r="H16" s="329"/>
      <c r="I16" s="329"/>
      <c r="J16" s="329"/>
      <c r="K16" s="280"/>
    </row>
    <row r="17" spans="2:11" x14ac:dyDescent="0.2">
      <c r="B17" s="278"/>
      <c r="C17" s="279"/>
      <c r="D17" s="279"/>
      <c r="E17" s="279"/>
      <c r="F17" s="327"/>
      <c r="G17" s="327"/>
      <c r="H17" s="327"/>
      <c r="I17" s="327"/>
      <c r="J17" s="327"/>
      <c r="K17" s="280"/>
    </row>
    <row r="18" spans="2:11" x14ac:dyDescent="0.2">
      <c r="B18" s="278"/>
      <c r="C18" s="279"/>
      <c r="D18" s="279"/>
      <c r="E18" s="279"/>
      <c r="F18" s="279"/>
      <c r="G18" s="279"/>
      <c r="H18" s="279"/>
      <c r="I18" s="279"/>
      <c r="J18" s="279"/>
      <c r="K18" s="280"/>
    </row>
    <row r="19" spans="2:11" x14ac:dyDescent="0.2">
      <c r="B19" s="278"/>
      <c r="C19" s="279"/>
      <c r="D19" s="279"/>
      <c r="E19" s="279"/>
      <c r="F19" s="279"/>
      <c r="G19" s="279"/>
      <c r="H19" s="279"/>
      <c r="I19" s="279"/>
      <c r="J19" s="279"/>
      <c r="K19" s="280"/>
    </row>
    <row r="20" spans="2:11" x14ac:dyDescent="0.2">
      <c r="B20" s="278"/>
      <c r="D20" s="279"/>
      <c r="E20" s="279"/>
      <c r="F20" s="279"/>
      <c r="G20" s="279"/>
      <c r="H20" s="279"/>
      <c r="I20" s="279"/>
      <c r="J20" s="279"/>
      <c r="K20" s="280"/>
    </row>
    <row r="21" spans="2:11" x14ac:dyDescent="0.2">
      <c r="B21" s="278"/>
      <c r="C21" s="279"/>
      <c r="D21" s="279"/>
      <c r="E21" s="279"/>
      <c r="F21" s="279"/>
      <c r="G21" s="279"/>
      <c r="H21" s="279"/>
      <c r="I21" s="279"/>
      <c r="J21" s="279"/>
      <c r="K21" s="280"/>
    </row>
    <row r="22" spans="2:11" x14ac:dyDescent="0.2">
      <c r="B22" s="278"/>
      <c r="C22" s="279"/>
      <c r="D22" s="279"/>
      <c r="E22" s="279"/>
      <c r="F22" s="279"/>
      <c r="G22" s="279"/>
      <c r="H22" s="279"/>
      <c r="I22" s="279"/>
      <c r="J22" s="279"/>
      <c r="K22" s="280"/>
    </row>
    <row r="23" spans="2:11" x14ac:dyDescent="0.2">
      <c r="B23" s="278"/>
      <c r="C23" s="279"/>
      <c r="D23" s="279"/>
      <c r="E23" s="279"/>
      <c r="F23" s="279"/>
      <c r="G23" s="279"/>
      <c r="H23" s="279"/>
      <c r="I23" s="279"/>
      <c r="J23" s="279"/>
      <c r="K23" s="280"/>
    </row>
    <row r="24" spans="2:11" ht="32.25" customHeight="1" x14ac:dyDescent="0.5">
      <c r="B24" s="337" t="s">
        <v>6</v>
      </c>
      <c r="C24" s="338"/>
      <c r="D24" s="338"/>
      <c r="E24" s="338"/>
      <c r="F24" s="338"/>
      <c r="G24" s="338"/>
      <c r="H24" s="338"/>
      <c r="I24" s="338"/>
      <c r="J24" s="338"/>
      <c r="K24" s="339"/>
    </row>
    <row r="25" spans="2:11" x14ac:dyDescent="0.2">
      <c r="B25" s="278"/>
      <c r="C25" s="340" t="s">
        <v>297</v>
      </c>
      <c r="D25" s="340"/>
      <c r="E25" s="340"/>
      <c r="F25" s="340"/>
      <c r="G25" s="340"/>
      <c r="H25" s="340"/>
      <c r="I25" s="340"/>
      <c r="J25" s="340"/>
      <c r="K25" s="280"/>
    </row>
    <row r="26" spans="2:11" x14ac:dyDescent="0.2">
      <c r="B26" s="278"/>
      <c r="C26" s="340" t="s">
        <v>73</v>
      </c>
      <c r="D26" s="340"/>
      <c r="E26" s="340"/>
      <c r="F26" s="340"/>
      <c r="G26" s="340"/>
      <c r="H26" s="340"/>
      <c r="I26" s="340"/>
      <c r="J26" s="340"/>
      <c r="K26" s="280"/>
    </row>
    <row r="27" spans="2:11" x14ac:dyDescent="0.2">
      <c r="B27" s="278"/>
      <c r="C27" s="279"/>
      <c r="D27" s="279"/>
      <c r="E27" s="279"/>
      <c r="F27" s="279"/>
      <c r="G27" s="279"/>
      <c r="H27" s="279"/>
      <c r="I27" s="279"/>
      <c r="J27" s="279"/>
      <c r="K27" s="280"/>
    </row>
    <row r="28" spans="2:11" x14ac:dyDescent="0.2">
      <c r="B28" s="278"/>
      <c r="C28" s="279"/>
      <c r="D28" s="279"/>
      <c r="E28" s="279"/>
      <c r="F28" s="279"/>
      <c r="G28" s="279"/>
      <c r="H28" s="279"/>
      <c r="I28" s="279"/>
      <c r="J28" s="279"/>
      <c r="K28" s="280"/>
    </row>
    <row r="29" spans="2:11" ht="36.75" customHeight="1" x14ac:dyDescent="0.5">
      <c r="B29" s="278"/>
      <c r="C29" s="279"/>
      <c r="D29" s="279"/>
      <c r="E29" s="279"/>
      <c r="F29" s="41" t="s">
        <v>352</v>
      </c>
      <c r="G29" s="279"/>
      <c r="H29" s="279"/>
      <c r="I29" s="279"/>
      <c r="J29" s="279"/>
      <c r="K29" s="280"/>
    </row>
    <row r="30" spans="2:11" x14ac:dyDescent="0.2">
      <c r="B30" s="278"/>
      <c r="C30" s="279"/>
      <c r="D30" s="279"/>
      <c r="E30" s="279"/>
      <c r="F30" s="279"/>
      <c r="G30" s="279"/>
      <c r="H30" s="279"/>
      <c r="I30" s="279"/>
      <c r="J30" s="279"/>
      <c r="K30" s="280"/>
    </row>
    <row r="31" spans="2:11" x14ac:dyDescent="0.2">
      <c r="B31" s="278"/>
      <c r="C31" s="279"/>
      <c r="D31" s="279"/>
      <c r="E31" s="279"/>
      <c r="F31" s="279"/>
      <c r="G31" s="279"/>
      <c r="H31" s="279"/>
      <c r="I31" s="279"/>
      <c r="J31" s="279"/>
      <c r="K31" s="280"/>
    </row>
    <row r="32" spans="2:11" x14ac:dyDescent="0.2">
      <c r="B32" s="278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2:11" x14ac:dyDescent="0.2">
      <c r="B33" s="278"/>
      <c r="C33" s="279"/>
      <c r="D33" s="279"/>
      <c r="E33" s="279"/>
      <c r="F33" s="279"/>
      <c r="G33" s="279"/>
      <c r="H33" s="279"/>
      <c r="I33" s="279"/>
      <c r="J33" s="279"/>
      <c r="K33" s="280"/>
    </row>
    <row r="34" spans="2:11" x14ac:dyDescent="0.2">
      <c r="B34" s="278"/>
      <c r="C34" s="279"/>
      <c r="D34" s="279"/>
      <c r="E34" s="279"/>
      <c r="F34" s="279"/>
      <c r="G34" s="279"/>
      <c r="H34" s="279"/>
      <c r="I34" s="279"/>
      <c r="J34" s="279"/>
      <c r="K34" s="280"/>
    </row>
    <row r="35" spans="2:11" x14ac:dyDescent="0.2">
      <c r="B35" s="278"/>
      <c r="C35" s="279"/>
      <c r="D35" s="279"/>
      <c r="E35" s="279"/>
      <c r="F35" s="279"/>
      <c r="G35" s="279"/>
      <c r="H35" s="279"/>
      <c r="I35" s="279"/>
      <c r="J35" s="279"/>
      <c r="K35" s="280"/>
    </row>
    <row r="36" spans="2:11" x14ac:dyDescent="0.2">
      <c r="B36" s="278"/>
      <c r="C36" s="279"/>
      <c r="D36" s="279"/>
      <c r="E36" s="279"/>
      <c r="F36" s="279"/>
      <c r="G36" s="279"/>
      <c r="H36" s="279"/>
      <c r="I36" s="279"/>
      <c r="J36" s="279"/>
      <c r="K36" s="280"/>
    </row>
    <row r="37" spans="2:11" x14ac:dyDescent="0.2">
      <c r="B37" s="278"/>
      <c r="C37" s="279"/>
      <c r="D37" s="279"/>
      <c r="E37" s="279"/>
      <c r="F37" s="279"/>
      <c r="G37" s="279"/>
      <c r="H37" s="279"/>
      <c r="I37" s="279"/>
      <c r="J37" s="279"/>
      <c r="K37" s="280"/>
    </row>
    <row r="38" spans="2:11" x14ac:dyDescent="0.2">
      <c r="B38" s="278"/>
      <c r="C38" s="279"/>
      <c r="D38" s="279"/>
      <c r="E38" s="279"/>
      <c r="F38" s="279"/>
      <c r="G38" s="279"/>
      <c r="H38" s="279"/>
      <c r="I38" s="279"/>
      <c r="J38" s="279"/>
      <c r="K38" s="280"/>
    </row>
    <row r="39" spans="2:11" x14ac:dyDescent="0.2">
      <c r="B39" s="278"/>
      <c r="C39" s="279"/>
      <c r="D39" s="279"/>
      <c r="E39" s="279"/>
      <c r="F39" s="279"/>
      <c r="G39" s="279"/>
      <c r="H39" s="279"/>
      <c r="I39" s="279"/>
      <c r="J39" s="279"/>
      <c r="K39" s="280"/>
    </row>
    <row r="40" spans="2:11" x14ac:dyDescent="0.2">
      <c r="B40" s="278"/>
      <c r="C40" s="279"/>
      <c r="D40" s="279"/>
      <c r="E40" s="279"/>
      <c r="F40" s="279"/>
      <c r="G40" s="279"/>
      <c r="H40" s="279"/>
      <c r="I40" s="279"/>
      <c r="J40" s="279"/>
      <c r="K40" s="280"/>
    </row>
    <row r="41" spans="2:11" x14ac:dyDescent="0.2">
      <c r="B41" s="278"/>
      <c r="C41" s="279"/>
      <c r="D41" s="279"/>
      <c r="E41" s="279"/>
      <c r="F41" s="279"/>
      <c r="G41" s="279"/>
      <c r="H41" s="279"/>
      <c r="I41" s="279"/>
      <c r="J41" s="279"/>
      <c r="K41" s="280"/>
    </row>
    <row r="42" spans="2:11" x14ac:dyDescent="0.2">
      <c r="B42" s="278"/>
      <c r="C42" s="279"/>
      <c r="D42" s="279"/>
      <c r="E42" s="279"/>
      <c r="F42" s="279"/>
      <c r="G42" s="279"/>
      <c r="H42" s="279"/>
      <c r="I42" s="279"/>
      <c r="J42" s="279"/>
      <c r="K42" s="280"/>
    </row>
    <row r="43" spans="2:11" x14ac:dyDescent="0.2">
      <c r="B43" s="278"/>
      <c r="C43" s="279"/>
      <c r="D43" s="279"/>
      <c r="E43" s="279"/>
      <c r="F43" s="279"/>
      <c r="G43" s="279"/>
      <c r="H43" s="279"/>
      <c r="I43" s="279"/>
      <c r="J43" s="279"/>
      <c r="K43" s="280"/>
    </row>
    <row r="44" spans="2:11" s="277" customFormat="1" ht="12.75" customHeight="1" x14ac:dyDescent="0.2">
      <c r="B44" s="275"/>
      <c r="C44" s="276" t="s">
        <v>81</v>
      </c>
      <c r="D44" s="276"/>
      <c r="E44" s="276"/>
      <c r="F44" s="276"/>
      <c r="G44" s="276"/>
      <c r="H44" s="341" t="s">
        <v>234</v>
      </c>
      <c r="I44" s="341"/>
      <c r="J44" s="276"/>
      <c r="K44" s="281"/>
    </row>
    <row r="45" spans="2:11" s="277" customFormat="1" ht="12.75" customHeight="1" x14ac:dyDescent="0.2">
      <c r="B45" s="275"/>
      <c r="C45" s="276" t="s">
        <v>82</v>
      </c>
      <c r="D45" s="276"/>
      <c r="E45" s="276"/>
      <c r="F45" s="276"/>
      <c r="G45" s="276"/>
      <c r="H45" s="333" t="s">
        <v>235</v>
      </c>
      <c r="I45" s="333"/>
      <c r="J45" s="276"/>
      <c r="K45" s="281"/>
    </row>
    <row r="46" spans="2:11" s="277" customFormat="1" ht="12.75" customHeight="1" x14ac:dyDescent="0.2">
      <c r="B46" s="275"/>
      <c r="C46" s="276" t="s">
        <v>76</v>
      </c>
      <c r="D46" s="276"/>
      <c r="E46" s="276"/>
      <c r="F46" s="276"/>
      <c r="G46" s="276"/>
      <c r="H46" s="333" t="s">
        <v>201</v>
      </c>
      <c r="I46" s="333"/>
      <c r="J46" s="276"/>
      <c r="K46" s="281"/>
    </row>
    <row r="47" spans="2:11" s="277" customFormat="1" ht="12.75" customHeight="1" x14ac:dyDescent="0.2">
      <c r="B47" s="275"/>
      <c r="C47" s="276" t="s">
        <v>77</v>
      </c>
      <c r="D47" s="276"/>
      <c r="E47" s="276"/>
      <c r="F47" s="276"/>
      <c r="G47" s="276"/>
      <c r="H47" s="333" t="s">
        <v>235</v>
      </c>
      <c r="I47" s="333"/>
      <c r="J47" s="276"/>
      <c r="K47" s="281"/>
    </row>
    <row r="48" spans="2:11" x14ac:dyDescent="0.2">
      <c r="B48" s="278"/>
      <c r="C48" s="279"/>
      <c r="D48" s="279"/>
      <c r="E48" s="279"/>
      <c r="F48" s="279"/>
      <c r="G48" s="279"/>
      <c r="H48" s="179"/>
      <c r="I48" s="179"/>
      <c r="J48" s="279"/>
      <c r="K48" s="280"/>
    </row>
    <row r="49" spans="2:11" s="286" customFormat="1" ht="12.75" customHeight="1" x14ac:dyDescent="0.2">
      <c r="B49" s="282"/>
      <c r="C49" s="276" t="s">
        <v>83</v>
      </c>
      <c r="D49" s="276"/>
      <c r="E49" s="276"/>
      <c r="F49" s="276"/>
      <c r="G49" s="283" t="s">
        <v>78</v>
      </c>
      <c r="H49" s="334" t="s">
        <v>353</v>
      </c>
      <c r="I49" s="335"/>
      <c r="J49" s="284"/>
      <c r="K49" s="285"/>
    </row>
    <row r="50" spans="2:11" s="286" customFormat="1" ht="12.75" customHeight="1" x14ac:dyDescent="0.2">
      <c r="B50" s="282"/>
      <c r="C50" s="276"/>
      <c r="D50" s="276"/>
      <c r="E50" s="276"/>
      <c r="F50" s="276"/>
      <c r="G50" s="283" t="s">
        <v>79</v>
      </c>
      <c r="H50" s="336" t="s">
        <v>354</v>
      </c>
      <c r="I50" s="335"/>
      <c r="J50" s="284"/>
      <c r="K50" s="285"/>
    </row>
    <row r="51" spans="2:11" s="286" customFormat="1" ht="12.75" customHeight="1" x14ac:dyDescent="0.2">
      <c r="B51" s="282"/>
      <c r="C51" s="276"/>
      <c r="D51" s="276"/>
      <c r="E51" s="276"/>
      <c r="F51" s="276"/>
      <c r="G51" s="283"/>
      <c r="H51" s="266"/>
      <c r="I51" s="266"/>
      <c r="J51" s="284"/>
      <c r="K51" s="285"/>
    </row>
    <row r="52" spans="2:11" s="286" customFormat="1" ht="12.75" customHeight="1" x14ac:dyDescent="0.2">
      <c r="B52" s="282"/>
      <c r="C52" s="276" t="s">
        <v>80</v>
      </c>
      <c r="D52" s="276"/>
      <c r="E52" s="276"/>
      <c r="F52" s="283"/>
      <c r="G52" s="276"/>
      <c r="H52" s="191"/>
      <c r="I52" s="191"/>
      <c r="J52" s="284"/>
      <c r="K52" s="285"/>
    </row>
    <row r="53" spans="2:11" x14ac:dyDescent="0.2">
      <c r="B53" s="287"/>
      <c r="C53" s="288"/>
      <c r="D53" s="288"/>
      <c r="E53" s="288"/>
      <c r="F53" s="288"/>
      <c r="G53" s="288"/>
      <c r="H53" s="288"/>
      <c r="I53" s="288"/>
      <c r="J53" s="288"/>
      <c r="K53" s="289"/>
    </row>
  </sheetData>
  <mergeCells count="11">
    <mergeCell ref="H6:I6"/>
    <mergeCell ref="H47:I47"/>
    <mergeCell ref="H49:I49"/>
    <mergeCell ref="H50:I50"/>
    <mergeCell ref="B24:K24"/>
    <mergeCell ref="C25:J25"/>
    <mergeCell ref="C26:J26"/>
    <mergeCell ref="H44:I44"/>
    <mergeCell ref="H45:I45"/>
    <mergeCell ref="H46:I46"/>
    <mergeCell ref="F10:J12"/>
  </mergeCells>
  <pageMargins left="0.7" right="0.7" top="0.75" bottom="0.25" header="0.3" footer="0.17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workbookViewId="0">
      <selection activeCell="E11" sqref="E11"/>
    </sheetView>
  </sheetViews>
  <sheetFormatPr defaultRowHeight="12.75" x14ac:dyDescent="0.2"/>
  <cols>
    <col min="1" max="1" width="3.5703125" customWidth="1"/>
    <col min="2" max="2" width="23.5703125" customWidth="1"/>
    <col min="3" max="3" width="6.85546875" customWidth="1"/>
    <col min="4" max="4" width="11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0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2" spans="1:9" x14ac:dyDescent="0.2">
      <c r="B2" s="191" t="s">
        <v>346</v>
      </c>
    </row>
    <row r="4" spans="1:9" ht="18" customHeight="1" x14ac:dyDescent="0.2">
      <c r="B4" s="421" t="s">
        <v>351</v>
      </c>
      <c r="C4" s="421"/>
      <c r="D4" s="421"/>
      <c r="E4" s="421"/>
      <c r="F4" s="421"/>
      <c r="G4" s="421"/>
    </row>
    <row r="6" spans="1:9" s="27" customFormat="1" ht="15" customHeight="1" x14ac:dyDescent="0.2">
      <c r="A6" s="422" t="s">
        <v>2</v>
      </c>
      <c r="B6" s="424" t="s">
        <v>61</v>
      </c>
      <c r="C6" s="422" t="s">
        <v>228</v>
      </c>
      <c r="D6" s="181" t="s">
        <v>229</v>
      </c>
      <c r="E6" s="422" t="s">
        <v>230</v>
      </c>
      <c r="F6" s="422" t="s">
        <v>231</v>
      </c>
      <c r="G6" s="181" t="s">
        <v>229</v>
      </c>
    </row>
    <row r="7" spans="1:9" s="27" customFormat="1" ht="15" customHeight="1" x14ac:dyDescent="0.2">
      <c r="A7" s="423"/>
      <c r="B7" s="425"/>
      <c r="C7" s="423"/>
      <c r="D7" s="252">
        <v>40909</v>
      </c>
      <c r="E7" s="423"/>
      <c r="F7" s="423"/>
      <c r="G7" s="252">
        <v>41274</v>
      </c>
    </row>
    <row r="8" spans="1:9" x14ac:dyDescent="0.2">
      <c r="A8" s="182">
        <v>1</v>
      </c>
      <c r="B8" s="147" t="s">
        <v>237</v>
      </c>
      <c r="C8" s="182"/>
      <c r="D8" s="183">
        <f>Aktivet!H36</f>
        <v>0</v>
      </c>
      <c r="E8" s="183">
        <v>0</v>
      </c>
      <c r="F8" s="183"/>
      <c r="G8" s="183">
        <f t="shared" ref="G8:G14" si="0">D8+E8-F8</f>
        <v>0</v>
      </c>
    </row>
    <row r="9" spans="1:9" x14ac:dyDescent="0.2">
      <c r="A9" s="182">
        <v>2</v>
      </c>
      <c r="B9" s="147" t="s">
        <v>242</v>
      </c>
      <c r="C9" s="182"/>
      <c r="D9" s="183">
        <f>Aktivet!H37</f>
        <v>0</v>
      </c>
      <c r="E9" s="183">
        <v>0</v>
      </c>
      <c r="F9" s="183"/>
      <c r="G9" s="183">
        <f t="shared" si="0"/>
        <v>0</v>
      </c>
    </row>
    <row r="10" spans="1:9" x14ac:dyDescent="0.2">
      <c r="A10" s="182">
        <v>3</v>
      </c>
      <c r="B10" s="147" t="s">
        <v>238</v>
      </c>
      <c r="C10" s="182"/>
      <c r="D10" s="183">
        <f>Aktivet!H38</f>
        <v>0</v>
      </c>
      <c r="E10" s="183">
        <v>4620000</v>
      </c>
      <c r="F10" s="183"/>
      <c r="G10" s="183">
        <f t="shared" si="0"/>
        <v>4620000</v>
      </c>
    </row>
    <row r="11" spans="1:9" x14ac:dyDescent="0.2">
      <c r="A11" s="182">
        <v>4</v>
      </c>
      <c r="B11" s="147" t="s">
        <v>239</v>
      </c>
      <c r="C11" s="182"/>
      <c r="D11" s="183">
        <f>Aktivet!H39</f>
        <v>0</v>
      </c>
      <c r="E11" s="183">
        <v>0</v>
      </c>
      <c r="F11" s="183"/>
      <c r="G11" s="183">
        <f t="shared" si="0"/>
        <v>0</v>
      </c>
    </row>
    <row r="12" spans="1:9" x14ac:dyDescent="0.2">
      <c r="A12" s="182">
        <v>5</v>
      </c>
      <c r="B12" s="147" t="s">
        <v>240</v>
      </c>
      <c r="C12" s="182"/>
      <c r="D12" s="183">
        <f>Aktivet!H40</f>
        <v>0</v>
      </c>
      <c r="E12" s="183">
        <v>0</v>
      </c>
      <c r="F12" s="183"/>
      <c r="G12" s="183">
        <f t="shared" si="0"/>
        <v>0</v>
      </c>
    </row>
    <row r="13" spans="1:9" x14ac:dyDescent="0.2">
      <c r="A13" s="182">
        <v>6</v>
      </c>
      <c r="B13" s="147" t="s">
        <v>241</v>
      </c>
      <c r="C13" s="182"/>
      <c r="D13" s="183">
        <f>Aktivet!H41</f>
        <v>0</v>
      </c>
      <c r="E13" s="183">
        <v>0</v>
      </c>
      <c r="F13" s="183"/>
      <c r="G13" s="183">
        <f t="shared" si="0"/>
        <v>0</v>
      </c>
    </row>
    <row r="14" spans="1:9" x14ac:dyDescent="0.2">
      <c r="A14" s="182"/>
      <c r="B14" s="147"/>
      <c r="C14" s="182"/>
      <c r="D14" s="183">
        <f>Aktivet!H42</f>
        <v>0</v>
      </c>
      <c r="E14" s="183"/>
      <c r="F14" s="183"/>
      <c r="G14" s="183">
        <f t="shared" si="0"/>
        <v>0</v>
      </c>
    </row>
    <row r="15" spans="1:9" s="188" customFormat="1" ht="30" customHeight="1" x14ac:dyDescent="0.2">
      <c r="A15" s="184"/>
      <c r="B15" s="185" t="s">
        <v>232</v>
      </c>
      <c r="C15" s="186"/>
      <c r="D15" s="187">
        <f>SUM(D8:D14)</f>
        <v>0</v>
      </c>
      <c r="E15" s="187">
        <f>SUM(E8:E14)</f>
        <v>4620000</v>
      </c>
      <c r="F15" s="187">
        <f>SUM(F8:F14)</f>
        <v>0</v>
      </c>
      <c r="G15" s="187">
        <f>SUM(G8:G14)</f>
        <v>4620000</v>
      </c>
      <c r="I15" s="213"/>
    </row>
    <row r="16" spans="1:9" x14ac:dyDescent="0.2">
      <c r="I16" s="189"/>
    </row>
    <row r="18" spans="1:9" ht="15" x14ac:dyDescent="0.2">
      <c r="B18" s="421" t="s">
        <v>351</v>
      </c>
      <c r="C18" s="421"/>
      <c r="D18" s="421"/>
      <c r="E18" s="421"/>
      <c r="F18" s="421"/>
      <c r="G18" s="421"/>
      <c r="I18" s="189"/>
    </row>
    <row r="20" spans="1:9" x14ac:dyDescent="0.2">
      <c r="A20" s="422" t="s">
        <v>2</v>
      </c>
      <c r="B20" s="424" t="s">
        <v>61</v>
      </c>
      <c r="C20" s="422" t="s">
        <v>228</v>
      </c>
      <c r="D20" s="181" t="s">
        <v>229</v>
      </c>
      <c r="E20" s="422" t="s">
        <v>230</v>
      </c>
      <c r="F20" s="422" t="s">
        <v>231</v>
      </c>
      <c r="G20" s="181" t="s">
        <v>229</v>
      </c>
    </row>
    <row r="21" spans="1:9" x14ac:dyDescent="0.2">
      <c r="A21" s="423"/>
      <c r="B21" s="425"/>
      <c r="C21" s="423"/>
      <c r="D21" s="252">
        <v>40909</v>
      </c>
      <c r="E21" s="423"/>
      <c r="F21" s="423"/>
      <c r="G21" s="252">
        <v>41274</v>
      </c>
    </row>
    <row r="22" spans="1:9" x14ac:dyDescent="0.2">
      <c r="A22" s="182">
        <v>1</v>
      </c>
      <c r="B22" s="147" t="s">
        <v>237</v>
      </c>
      <c r="C22" s="182"/>
      <c r="D22" s="183">
        <f>D8*0.2</f>
        <v>0</v>
      </c>
      <c r="E22" s="183">
        <v>0</v>
      </c>
      <c r="F22" s="183"/>
      <c r="G22" s="183">
        <f t="shared" ref="G22:G28" si="1">D22+E22-F22</f>
        <v>0</v>
      </c>
    </row>
    <row r="23" spans="1:9" x14ac:dyDescent="0.2">
      <c r="A23" s="182">
        <v>2</v>
      </c>
      <c r="B23" s="147" t="s">
        <v>242</v>
      </c>
      <c r="C23" s="182"/>
      <c r="D23" s="183">
        <v>0</v>
      </c>
      <c r="E23" s="183">
        <f>G9*0.2</f>
        <v>0</v>
      </c>
      <c r="F23" s="183"/>
      <c r="G23" s="183">
        <f t="shared" si="1"/>
        <v>0</v>
      </c>
    </row>
    <row r="24" spans="1:9" x14ac:dyDescent="0.2">
      <c r="A24" s="182">
        <v>3</v>
      </c>
      <c r="B24" s="147" t="s">
        <v>238</v>
      </c>
      <c r="C24" s="182"/>
      <c r="D24" s="183">
        <v>0</v>
      </c>
      <c r="E24" s="183">
        <v>0</v>
      </c>
      <c r="F24" s="183"/>
      <c r="G24" s="183">
        <f t="shared" si="1"/>
        <v>0</v>
      </c>
    </row>
    <row r="25" spans="1:9" x14ac:dyDescent="0.2">
      <c r="A25" s="182">
        <v>4</v>
      </c>
      <c r="B25" s="147" t="s">
        <v>239</v>
      </c>
      <c r="C25" s="182"/>
      <c r="D25" s="183">
        <v>0</v>
      </c>
      <c r="E25" s="183">
        <v>0</v>
      </c>
      <c r="F25" s="183"/>
      <c r="G25" s="183">
        <f t="shared" si="1"/>
        <v>0</v>
      </c>
    </row>
    <row r="26" spans="1:9" x14ac:dyDescent="0.2">
      <c r="A26" s="182">
        <v>5</v>
      </c>
      <c r="B26" s="147" t="s">
        <v>240</v>
      </c>
      <c r="C26" s="182"/>
      <c r="D26" s="183">
        <v>0</v>
      </c>
      <c r="E26" s="183">
        <f>G12*0.25</f>
        <v>0</v>
      </c>
      <c r="F26" s="183"/>
      <c r="G26" s="183">
        <f t="shared" si="1"/>
        <v>0</v>
      </c>
    </row>
    <row r="27" spans="1:9" x14ac:dyDescent="0.2">
      <c r="A27" s="182">
        <v>6</v>
      </c>
      <c r="B27" s="147" t="s">
        <v>241</v>
      </c>
      <c r="C27" s="182"/>
      <c r="D27" s="183">
        <v>0</v>
      </c>
      <c r="E27" s="183">
        <f>G13*0.25</f>
        <v>0</v>
      </c>
      <c r="F27" s="183"/>
      <c r="G27" s="183">
        <f t="shared" si="1"/>
        <v>0</v>
      </c>
    </row>
    <row r="28" spans="1:9" x14ac:dyDescent="0.2">
      <c r="A28" s="182"/>
      <c r="B28" s="147"/>
      <c r="C28" s="182"/>
      <c r="D28" s="183">
        <f t="shared" ref="D28" si="2">D14*0.2</f>
        <v>0</v>
      </c>
      <c r="E28" s="183">
        <v>0</v>
      </c>
      <c r="F28" s="183"/>
      <c r="G28" s="183">
        <f t="shared" si="1"/>
        <v>0</v>
      </c>
    </row>
    <row r="29" spans="1:9" ht="30" customHeight="1" x14ac:dyDescent="0.2">
      <c r="A29" s="184"/>
      <c r="B29" s="185" t="s">
        <v>232</v>
      </c>
      <c r="C29" s="186"/>
      <c r="D29" s="187">
        <f>SUM(D22:D28)</f>
        <v>0</v>
      </c>
      <c r="E29" s="187">
        <f t="shared" ref="E29:G29" si="3">SUM(E22:E28)</f>
        <v>0</v>
      </c>
      <c r="F29" s="187">
        <f t="shared" si="3"/>
        <v>0</v>
      </c>
      <c r="G29" s="187">
        <f t="shared" si="3"/>
        <v>0</v>
      </c>
    </row>
    <row r="32" spans="1:9" ht="15" x14ac:dyDescent="0.2">
      <c r="B32" s="421" t="s">
        <v>351</v>
      </c>
      <c r="C32" s="421"/>
      <c r="D32" s="421"/>
      <c r="E32" s="421"/>
      <c r="F32" s="421"/>
      <c r="G32" s="421"/>
      <c r="I32" s="189"/>
    </row>
    <row r="33" spans="1:9" x14ac:dyDescent="0.2">
      <c r="I33" s="189"/>
    </row>
    <row r="34" spans="1:9" x14ac:dyDescent="0.2">
      <c r="A34" s="422" t="s">
        <v>2</v>
      </c>
      <c r="B34" s="424" t="s">
        <v>61</v>
      </c>
      <c r="C34" s="422" t="s">
        <v>228</v>
      </c>
      <c r="D34" s="181" t="s">
        <v>229</v>
      </c>
      <c r="E34" s="422" t="s">
        <v>230</v>
      </c>
      <c r="F34" s="422" t="s">
        <v>231</v>
      </c>
      <c r="G34" s="181" t="s">
        <v>229</v>
      </c>
    </row>
    <row r="35" spans="1:9" x14ac:dyDescent="0.2">
      <c r="A35" s="423"/>
      <c r="B35" s="425"/>
      <c r="C35" s="423"/>
      <c r="D35" s="252">
        <v>40909</v>
      </c>
      <c r="E35" s="423"/>
      <c r="F35" s="423"/>
      <c r="G35" s="252">
        <v>41274</v>
      </c>
    </row>
    <row r="36" spans="1:9" x14ac:dyDescent="0.2">
      <c r="A36" s="182">
        <v>1</v>
      </c>
      <c r="B36" s="147" t="s">
        <v>237</v>
      </c>
      <c r="C36" s="182"/>
      <c r="D36" s="183">
        <f>D8-D22</f>
        <v>0</v>
      </c>
      <c r="E36" s="183">
        <f>E8-E22</f>
        <v>0</v>
      </c>
      <c r="F36" s="183">
        <f>F8-F22</f>
        <v>0</v>
      </c>
      <c r="G36" s="183">
        <f>G8-G22</f>
        <v>0</v>
      </c>
    </row>
    <row r="37" spans="1:9" x14ac:dyDescent="0.2">
      <c r="A37" s="182">
        <v>2</v>
      </c>
      <c r="B37" s="147" t="s">
        <v>242</v>
      </c>
      <c r="C37" s="182"/>
      <c r="D37" s="183">
        <f t="shared" ref="D37:G41" si="4">D9-D23</f>
        <v>0</v>
      </c>
      <c r="E37" s="183">
        <v>0</v>
      </c>
      <c r="F37" s="183">
        <f t="shared" si="4"/>
        <v>0</v>
      </c>
      <c r="G37" s="183">
        <f t="shared" si="4"/>
        <v>0</v>
      </c>
    </row>
    <row r="38" spans="1:9" x14ac:dyDescent="0.2">
      <c r="A38" s="182">
        <v>3</v>
      </c>
      <c r="B38" s="147" t="s">
        <v>238</v>
      </c>
      <c r="C38" s="182"/>
      <c r="D38" s="183">
        <f t="shared" si="4"/>
        <v>0</v>
      </c>
      <c r="E38" s="183">
        <v>0</v>
      </c>
      <c r="F38" s="183">
        <f t="shared" si="4"/>
        <v>0</v>
      </c>
      <c r="G38" s="183">
        <f t="shared" si="4"/>
        <v>4620000</v>
      </c>
    </row>
    <row r="39" spans="1:9" x14ac:dyDescent="0.2">
      <c r="A39" s="182">
        <v>4</v>
      </c>
      <c r="B39" s="147" t="s">
        <v>239</v>
      </c>
      <c r="C39" s="182"/>
      <c r="D39" s="183">
        <f t="shared" si="4"/>
        <v>0</v>
      </c>
      <c r="E39" s="183">
        <f t="shared" si="4"/>
        <v>0</v>
      </c>
      <c r="F39" s="183">
        <f t="shared" si="4"/>
        <v>0</v>
      </c>
      <c r="G39" s="183">
        <f t="shared" si="4"/>
        <v>0</v>
      </c>
    </row>
    <row r="40" spans="1:9" x14ac:dyDescent="0.2">
      <c r="A40" s="182">
        <v>5</v>
      </c>
      <c r="B40" s="147" t="s">
        <v>240</v>
      </c>
      <c r="C40" s="182"/>
      <c r="D40" s="183">
        <f t="shared" si="4"/>
        <v>0</v>
      </c>
      <c r="E40" s="183">
        <v>0</v>
      </c>
      <c r="F40" s="183">
        <f t="shared" si="4"/>
        <v>0</v>
      </c>
      <c r="G40" s="183">
        <f t="shared" si="4"/>
        <v>0</v>
      </c>
    </row>
    <row r="41" spans="1:9" x14ac:dyDescent="0.2">
      <c r="A41" s="182">
        <v>6</v>
      </c>
      <c r="B41" s="147" t="s">
        <v>241</v>
      </c>
      <c r="C41" s="182"/>
      <c r="D41" s="183">
        <f t="shared" si="4"/>
        <v>0</v>
      </c>
      <c r="E41" s="183">
        <v>0</v>
      </c>
      <c r="F41" s="183">
        <f t="shared" si="4"/>
        <v>0</v>
      </c>
      <c r="G41" s="183">
        <f t="shared" si="4"/>
        <v>0</v>
      </c>
    </row>
    <row r="42" spans="1:9" x14ac:dyDescent="0.2">
      <c r="A42" s="182"/>
      <c r="B42" s="147"/>
      <c r="C42" s="182"/>
      <c r="D42" s="183"/>
      <c r="E42" s="183"/>
      <c r="F42" s="183"/>
      <c r="G42" s="183">
        <f t="shared" ref="G42:G44" si="5">G14-G28</f>
        <v>0</v>
      </c>
    </row>
    <row r="43" spans="1:9" x14ac:dyDescent="0.2">
      <c r="A43" s="182"/>
      <c r="B43" s="147"/>
      <c r="C43" s="182"/>
      <c r="D43" s="183"/>
      <c r="E43" s="183"/>
      <c r="F43" s="183"/>
      <c r="G43" s="183"/>
    </row>
    <row r="44" spans="1:9" x14ac:dyDescent="0.2">
      <c r="A44" s="182"/>
      <c r="B44" s="147"/>
      <c r="C44" s="182"/>
      <c r="D44" s="183"/>
      <c r="E44" s="183"/>
      <c r="F44" s="183"/>
      <c r="G44" s="183">
        <f t="shared" si="5"/>
        <v>0</v>
      </c>
    </row>
    <row r="45" spans="1:9" ht="30" customHeight="1" x14ac:dyDescent="0.2">
      <c r="A45" s="184"/>
      <c r="B45" s="185" t="s">
        <v>232</v>
      </c>
      <c r="C45" s="186"/>
      <c r="D45" s="187">
        <f>SUM(D36:D44)</f>
        <v>0</v>
      </c>
      <c r="E45" s="187">
        <f>SUM(E36:E44)</f>
        <v>0</v>
      </c>
      <c r="F45" s="187">
        <f>SUM(F36:F44)</f>
        <v>0</v>
      </c>
      <c r="G45" s="187">
        <f>SUM(G36:G44)</f>
        <v>4620000</v>
      </c>
    </row>
    <row r="49" spans="6:6" ht="15" x14ac:dyDescent="0.2">
      <c r="F49" s="121" t="s">
        <v>233</v>
      </c>
    </row>
  </sheetData>
  <mergeCells count="18">
    <mergeCell ref="F34:F35"/>
    <mergeCell ref="A6:A7"/>
    <mergeCell ref="B6:B7"/>
    <mergeCell ref="C6:C7"/>
    <mergeCell ref="E6:E7"/>
    <mergeCell ref="A20:A21"/>
    <mergeCell ref="B20:B21"/>
    <mergeCell ref="A34:A35"/>
    <mergeCell ref="B34:B35"/>
    <mergeCell ref="C34:C35"/>
    <mergeCell ref="E34:E35"/>
    <mergeCell ref="B4:G4"/>
    <mergeCell ref="B18:G18"/>
    <mergeCell ref="B32:G32"/>
    <mergeCell ref="F20:F21"/>
    <mergeCell ref="F6:F7"/>
    <mergeCell ref="C20:C21"/>
    <mergeCell ref="E20:E21"/>
  </mergeCells>
  <phoneticPr fontId="0" type="noConversion"/>
  <printOptions horizontalCentered="1"/>
  <pageMargins left="0" right="0" top="0.39370078740157483" bottom="0.19685039370078741" header="0.51181102362204722" footer="0.51181102362204722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8"/>
  <sheetViews>
    <sheetView workbookViewId="0">
      <selection activeCell="G32" sqref="G32"/>
    </sheetView>
  </sheetViews>
  <sheetFormatPr defaultColWidth="9.140625" defaultRowHeight="12.75" x14ac:dyDescent="0.2"/>
  <cols>
    <col min="1" max="1" width="3.28515625" style="73" customWidth="1"/>
    <col min="2" max="2" width="3.7109375" style="75" customWidth="1"/>
    <col min="3" max="3" width="2.7109375" style="75" customWidth="1"/>
    <col min="4" max="4" width="4" style="75" customWidth="1"/>
    <col min="5" max="5" width="40.5703125" style="73" customWidth="1"/>
    <col min="6" max="6" width="8.28515625" style="73" customWidth="1"/>
    <col min="7" max="8" width="15.7109375" style="76" customWidth="1"/>
    <col min="9" max="9" width="1.42578125" style="73" customWidth="1"/>
    <col min="10" max="11" width="9.140625" style="73"/>
    <col min="12" max="12" width="10.140625" style="73" bestFit="1" customWidth="1"/>
    <col min="13" max="16384" width="9.140625" style="73"/>
  </cols>
  <sheetData>
    <row r="1" spans="2:10" s="36" customFormat="1" ht="17.25" customHeight="1" x14ac:dyDescent="0.2">
      <c r="B1" s="42"/>
      <c r="C1" s="42"/>
      <c r="D1" s="42"/>
      <c r="G1" s="43"/>
      <c r="H1" s="43"/>
    </row>
    <row r="2" spans="2:10" s="47" customFormat="1" ht="9" customHeight="1" x14ac:dyDescent="0.2">
      <c r="B2" s="44"/>
      <c r="C2" s="45"/>
      <c r="D2" s="45"/>
      <c r="E2" s="46"/>
      <c r="G2" s="48"/>
      <c r="H2" s="48"/>
    </row>
    <row r="3" spans="2:10" s="49" customFormat="1" ht="18" customHeight="1" x14ac:dyDescent="0.2">
      <c r="B3" s="343" t="s">
        <v>350</v>
      </c>
      <c r="C3" s="343"/>
      <c r="D3" s="343"/>
      <c r="E3" s="343"/>
      <c r="F3" s="343"/>
      <c r="G3" s="343"/>
      <c r="H3" s="343"/>
    </row>
    <row r="4" spans="2:10" s="38" customFormat="1" ht="6.75" customHeight="1" x14ac:dyDescent="0.2">
      <c r="B4" s="50"/>
      <c r="C4" s="50"/>
      <c r="D4" s="50"/>
      <c r="G4" s="51"/>
      <c r="H4" s="51"/>
    </row>
    <row r="5" spans="2:10" s="38" customFormat="1" ht="12" customHeight="1" x14ac:dyDescent="0.2">
      <c r="B5" s="347" t="s">
        <v>2</v>
      </c>
      <c r="C5" s="349" t="s">
        <v>7</v>
      </c>
      <c r="D5" s="350"/>
      <c r="E5" s="351"/>
      <c r="F5" s="347" t="s">
        <v>8</v>
      </c>
      <c r="G5" s="52" t="s">
        <v>114</v>
      </c>
      <c r="H5" s="52" t="s">
        <v>114</v>
      </c>
    </row>
    <row r="6" spans="2:10" s="38" customFormat="1" ht="12" customHeight="1" x14ac:dyDescent="0.2">
      <c r="B6" s="348"/>
      <c r="C6" s="352"/>
      <c r="D6" s="353"/>
      <c r="E6" s="354"/>
      <c r="F6" s="348"/>
      <c r="G6" s="245" t="s">
        <v>115</v>
      </c>
      <c r="H6" s="246" t="s">
        <v>131</v>
      </c>
    </row>
    <row r="7" spans="2:10" s="55" customFormat="1" ht="24.95" customHeight="1" x14ac:dyDescent="0.2">
      <c r="B7" s="53" t="s">
        <v>3</v>
      </c>
      <c r="C7" s="344" t="s">
        <v>132</v>
      </c>
      <c r="D7" s="345"/>
      <c r="E7" s="346"/>
      <c r="F7" s="242"/>
      <c r="G7" s="202">
        <f>G8+G11+G12+G20+G28+G29+G30</f>
        <v>1955500</v>
      </c>
      <c r="H7" s="202">
        <v>100000</v>
      </c>
    </row>
    <row r="8" spans="2:10" s="55" customFormat="1" ht="17.100000000000001" customHeight="1" x14ac:dyDescent="0.2">
      <c r="B8" s="56"/>
      <c r="C8" s="54">
        <v>1</v>
      </c>
      <c r="D8" s="57" t="s">
        <v>9</v>
      </c>
      <c r="E8" s="58"/>
      <c r="F8" s="243"/>
      <c r="G8" s="202">
        <f>SUM(G9:G10)</f>
        <v>43320</v>
      </c>
      <c r="H8" s="202">
        <v>100000</v>
      </c>
    </row>
    <row r="9" spans="2:10" s="63" customFormat="1" ht="17.100000000000001" customHeight="1" x14ac:dyDescent="0.2">
      <c r="B9" s="56"/>
      <c r="C9" s="54"/>
      <c r="D9" s="60" t="s">
        <v>84</v>
      </c>
      <c r="E9" s="61" t="s">
        <v>28</v>
      </c>
      <c r="F9" s="244"/>
      <c r="G9" s="201">
        <f>'Shen.Spjeg.ne vazhdim'!M17</f>
        <v>1820</v>
      </c>
      <c r="H9" s="201"/>
      <c r="I9" s="248"/>
      <c r="J9" s="248"/>
    </row>
    <row r="10" spans="2:10" s="63" customFormat="1" ht="17.100000000000001" customHeight="1" x14ac:dyDescent="0.2">
      <c r="B10" s="64"/>
      <c r="C10" s="54"/>
      <c r="D10" s="60" t="s">
        <v>84</v>
      </c>
      <c r="E10" s="61" t="s">
        <v>29</v>
      </c>
      <c r="F10" s="244"/>
      <c r="G10" s="201">
        <f>'Shen.Spjeg.ne vazhdim'!M23</f>
        <v>41500</v>
      </c>
      <c r="H10" s="201">
        <v>100000</v>
      </c>
      <c r="I10" s="247">
        <v>103745</v>
      </c>
      <c r="J10" s="248"/>
    </row>
    <row r="11" spans="2:10" s="55" customFormat="1" ht="17.100000000000001" customHeight="1" x14ac:dyDescent="0.2">
      <c r="B11" s="64"/>
      <c r="C11" s="54">
        <v>2</v>
      </c>
      <c r="D11" s="57" t="s">
        <v>117</v>
      </c>
      <c r="E11" s="58"/>
      <c r="F11" s="243"/>
      <c r="G11" s="202">
        <v>0</v>
      </c>
      <c r="H11" s="202">
        <v>0</v>
      </c>
    </row>
    <row r="12" spans="2:10" s="55" customFormat="1" ht="17.100000000000001" customHeight="1" x14ac:dyDescent="0.2">
      <c r="B12" s="56"/>
      <c r="C12" s="54">
        <v>3</v>
      </c>
      <c r="D12" s="57" t="s">
        <v>118</v>
      </c>
      <c r="E12" s="58"/>
      <c r="F12" s="243"/>
      <c r="G12" s="202">
        <f>SUM(G13:G19)</f>
        <v>1050764</v>
      </c>
      <c r="H12" s="202">
        <v>0</v>
      </c>
    </row>
    <row r="13" spans="2:10" s="63" customFormat="1" ht="17.100000000000001" customHeight="1" x14ac:dyDescent="0.2">
      <c r="B13" s="56"/>
      <c r="C13" s="65"/>
      <c r="D13" s="60" t="s">
        <v>84</v>
      </c>
      <c r="E13" s="61" t="s">
        <v>119</v>
      </c>
      <c r="F13" s="244"/>
      <c r="G13" s="201"/>
      <c r="H13" s="201"/>
    </row>
    <row r="14" spans="2:10" s="63" customFormat="1" ht="17.100000000000001" customHeight="1" x14ac:dyDescent="0.2">
      <c r="B14" s="64"/>
      <c r="C14" s="66"/>
      <c r="D14" s="67" t="s">
        <v>84</v>
      </c>
      <c r="E14" s="61" t="s">
        <v>85</v>
      </c>
      <c r="F14" s="244"/>
      <c r="G14" s="201"/>
      <c r="H14" s="201"/>
    </row>
    <row r="15" spans="2:10" s="63" customFormat="1" ht="17.100000000000001" customHeight="1" x14ac:dyDescent="0.2">
      <c r="B15" s="64"/>
      <c r="C15" s="66"/>
      <c r="D15" s="67" t="s">
        <v>84</v>
      </c>
      <c r="E15" s="61" t="s">
        <v>86</v>
      </c>
      <c r="F15" s="244"/>
      <c r="G15" s="201">
        <v>20000</v>
      </c>
      <c r="H15" s="201"/>
    </row>
    <row r="16" spans="2:10" s="63" customFormat="1" ht="17.100000000000001" customHeight="1" x14ac:dyDescent="0.2">
      <c r="B16" s="64"/>
      <c r="C16" s="66"/>
      <c r="D16" s="67" t="s">
        <v>84</v>
      </c>
      <c r="E16" s="61" t="s">
        <v>87</v>
      </c>
      <c r="F16" s="244"/>
      <c r="G16" s="201">
        <v>1030764</v>
      </c>
      <c r="H16" s="201"/>
    </row>
    <row r="17" spans="2:12" s="63" customFormat="1" ht="17.100000000000001" customHeight="1" x14ac:dyDescent="0.2">
      <c r="B17" s="64"/>
      <c r="C17" s="66"/>
      <c r="D17" s="67" t="s">
        <v>84</v>
      </c>
      <c r="E17" s="61" t="s">
        <v>90</v>
      </c>
      <c r="F17" s="244"/>
      <c r="G17" s="201"/>
      <c r="H17" s="201"/>
    </row>
    <row r="18" spans="2:12" s="63" customFormat="1" ht="17.100000000000001" customHeight="1" x14ac:dyDescent="0.2">
      <c r="B18" s="64"/>
      <c r="C18" s="66"/>
      <c r="D18" s="67" t="s">
        <v>84</v>
      </c>
      <c r="E18" s="61" t="s">
        <v>305</v>
      </c>
      <c r="F18" s="244"/>
      <c r="G18" s="201"/>
      <c r="H18" s="201"/>
    </row>
    <row r="19" spans="2:12" s="63" customFormat="1" ht="17.100000000000001" customHeight="1" x14ac:dyDescent="0.2">
      <c r="B19" s="64"/>
      <c r="C19" s="66"/>
      <c r="D19" s="67" t="s">
        <v>84</v>
      </c>
      <c r="E19" s="61"/>
      <c r="F19" s="244"/>
      <c r="G19" s="201"/>
      <c r="H19" s="201"/>
    </row>
    <row r="20" spans="2:12" s="55" customFormat="1" ht="17.100000000000001" customHeight="1" x14ac:dyDescent="0.2">
      <c r="B20" s="64"/>
      <c r="C20" s="54">
        <v>4</v>
      </c>
      <c r="D20" s="57" t="s">
        <v>10</v>
      </c>
      <c r="E20" s="58"/>
      <c r="F20" s="243"/>
      <c r="G20" s="202">
        <f>SUM(G21:G27)</f>
        <v>0</v>
      </c>
      <c r="H20" s="202">
        <v>0</v>
      </c>
    </row>
    <row r="21" spans="2:12" s="63" customFormat="1" ht="17.100000000000001" customHeight="1" x14ac:dyDescent="0.2">
      <c r="B21" s="56"/>
      <c r="C21" s="65"/>
      <c r="D21" s="60" t="s">
        <v>84</v>
      </c>
      <c r="E21" s="61" t="s">
        <v>11</v>
      </c>
      <c r="F21" s="244"/>
      <c r="G21" s="201"/>
      <c r="H21" s="201"/>
      <c r="L21" s="203"/>
    </row>
    <row r="22" spans="2:12" s="63" customFormat="1" ht="17.100000000000001" customHeight="1" x14ac:dyDescent="0.2">
      <c r="B22" s="64"/>
      <c r="C22" s="66"/>
      <c r="D22" s="67" t="s">
        <v>84</v>
      </c>
      <c r="E22" s="61" t="s">
        <v>89</v>
      </c>
      <c r="F22" s="244"/>
      <c r="G22" s="201"/>
      <c r="H22" s="201"/>
    </row>
    <row r="23" spans="2:12" s="63" customFormat="1" ht="17.100000000000001" customHeight="1" x14ac:dyDescent="0.2">
      <c r="B23" s="64"/>
      <c r="C23" s="66"/>
      <c r="D23" s="67" t="s">
        <v>84</v>
      </c>
      <c r="E23" s="61" t="s">
        <v>12</v>
      </c>
      <c r="F23" s="244"/>
      <c r="G23" s="201"/>
      <c r="H23" s="201"/>
    </row>
    <row r="24" spans="2:12" s="63" customFormat="1" ht="17.100000000000001" customHeight="1" x14ac:dyDescent="0.2">
      <c r="B24" s="64"/>
      <c r="C24" s="66"/>
      <c r="D24" s="67" t="s">
        <v>84</v>
      </c>
      <c r="E24" s="61" t="s">
        <v>120</v>
      </c>
      <c r="F24" s="244"/>
      <c r="G24" s="201"/>
      <c r="H24" s="201"/>
    </row>
    <row r="25" spans="2:12" s="63" customFormat="1" ht="17.100000000000001" customHeight="1" x14ac:dyDescent="0.2">
      <c r="B25" s="64"/>
      <c r="C25" s="66"/>
      <c r="D25" s="67" t="s">
        <v>84</v>
      </c>
      <c r="E25" s="61" t="s">
        <v>13</v>
      </c>
      <c r="F25" s="244"/>
      <c r="G25" s="290"/>
      <c r="H25" s="201"/>
    </row>
    <row r="26" spans="2:12" s="63" customFormat="1" ht="17.100000000000001" customHeight="1" x14ac:dyDescent="0.2">
      <c r="B26" s="64"/>
      <c r="C26" s="66"/>
      <c r="D26" s="67" t="s">
        <v>84</v>
      </c>
      <c r="E26" s="61" t="s">
        <v>14</v>
      </c>
      <c r="F26" s="244"/>
      <c r="G26" s="201"/>
      <c r="H26" s="201"/>
    </row>
    <row r="27" spans="2:12" s="63" customFormat="1" ht="17.100000000000001" customHeight="1" x14ac:dyDescent="0.2">
      <c r="B27" s="64"/>
      <c r="C27" s="66"/>
      <c r="D27" s="67" t="s">
        <v>84</v>
      </c>
      <c r="E27" s="61"/>
      <c r="F27" s="244"/>
      <c r="G27" s="201"/>
      <c r="H27" s="201"/>
    </row>
    <row r="28" spans="2:12" s="55" customFormat="1" ht="17.100000000000001" customHeight="1" x14ac:dyDescent="0.2">
      <c r="B28" s="64"/>
      <c r="C28" s="54">
        <v>5</v>
      </c>
      <c r="D28" s="57" t="s">
        <v>121</v>
      </c>
      <c r="E28" s="58"/>
      <c r="F28" s="243"/>
      <c r="G28" s="202">
        <v>0</v>
      </c>
      <c r="H28" s="202">
        <v>0</v>
      </c>
    </row>
    <row r="29" spans="2:12" s="55" customFormat="1" ht="17.100000000000001" customHeight="1" x14ac:dyDescent="0.2">
      <c r="B29" s="56"/>
      <c r="C29" s="54">
        <v>6</v>
      </c>
      <c r="D29" s="57" t="s">
        <v>122</v>
      </c>
      <c r="E29" s="58"/>
      <c r="F29" s="243"/>
      <c r="G29" s="202">
        <v>0</v>
      </c>
      <c r="H29" s="202">
        <v>0</v>
      </c>
    </row>
    <row r="30" spans="2:12" s="55" customFormat="1" ht="17.100000000000001" customHeight="1" x14ac:dyDescent="0.2">
      <c r="B30" s="56"/>
      <c r="C30" s="54">
        <v>7</v>
      </c>
      <c r="D30" s="57" t="s">
        <v>15</v>
      </c>
      <c r="E30" s="58"/>
      <c r="F30" s="243"/>
      <c r="G30" s="202">
        <f>SUM(G31:G32)</f>
        <v>861416</v>
      </c>
      <c r="H30" s="202">
        <v>0</v>
      </c>
    </row>
    <row r="31" spans="2:12" s="55" customFormat="1" ht="17.100000000000001" customHeight="1" x14ac:dyDescent="0.2">
      <c r="B31" s="56"/>
      <c r="C31" s="54"/>
      <c r="D31" s="60" t="s">
        <v>84</v>
      </c>
      <c r="E31" s="58" t="s">
        <v>123</v>
      </c>
      <c r="F31" s="243"/>
      <c r="G31" s="200">
        <f>160000+701560-144</f>
        <v>861416</v>
      </c>
      <c r="H31" s="200"/>
    </row>
    <row r="32" spans="2:12" s="55" customFormat="1" ht="17.100000000000001" customHeight="1" x14ac:dyDescent="0.2">
      <c r="B32" s="56"/>
      <c r="C32" s="54"/>
      <c r="D32" s="60" t="s">
        <v>84</v>
      </c>
      <c r="E32" s="58"/>
      <c r="F32" s="243"/>
      <c r="G32" s="200"/>
      <c r="H32" s="200"/>
    </row>
    <row r="33" spans="2:12" s="55" customFormat="1" ht="24.95" customHeight="1" x14ac:dyDescent="0.2">
      <c r="B33" s="68" t="s">
        <v>4</v>
      </c>
      <c r="C33" s="344" t="s">
        <v>16</v>
      </c>
      <c r="D33" s="345"/>
      <c r="E33" s="346"/>
      <c r="F33" s="243"/>
      <c r="G33" s="202">
        <f>G34+G35+G42+G43+G44+G45</f>
        <v>4620000</v>
      </c>
      <c r="H33" s="202">
        <v>0</v>
      </c>
    </row>
    <row r="34" spans="2:12" s="55" customFormat="1" ht="17.100000000000001" customHeight="1" x14ac:dyDescent="0.2">
      <c r="B34" s="56"/>
      <c r="C34" s="54">
        <v>1</v>
      </c>
      <c r="D34" s="57" t="s">
        <v>17</v>
      </c>
      <c r="E34" s="58"/>
      <c r="F34" s="243"/>
      <c r="G34" s="200">
        <v>0</v>
      </c>
      <c r="H34" s="200">
        <v>0</v>
      </c>
    </row>
    <row r="35" spans="2:12" s="55" customFormat="1" ht="17.100000000000001" customHeight="1" x14ac:dyDescent="0.2">
      <c r="B35" s="56"/>
      <c r="C35" s="54">
        <v>2</v>
      </c>
      <c r="D35" s="57" t="s">
        <v>18</v>
      </c>
      <c r="E35" s="69"/>
      <c r="F35" s="243"/>
      <c r="G35" s="202">
        <f>SUM(G36:G41)</f>
        <v>4620000</v>
      </c>
      <c r="H35" s="202">
        <v>0</v>
      </c>
      <c r="J35" s="215"/>
    </row>
    <row r="36" spans="2:12" s="63" customFormat="1" ht="17.100000000000001" customHeight="1" x14ac:dyDescent="0.2">
      <c r="B36" s="56"/>
      <c r="C36" s="65"/>
      <c r="D36" s="60" t="s">
        <v>84</v>
      </c>
      <c r="E36" s="61" t="s">
        <v>244</v>
      </c>
      <c r="F36" s="244"/>
      <c r="G36" s="201">
        <f>'Pasq.per AAM 1'!G36</f>
        <v>0</v>
      </c>
      <c r="H36" s="201">
        <v>0</v>
      </c>
    </row>
    <row r="37" spans="2:12" s="63" customFormat="1" ht="17.100000000000001" customHeight="1" x14ac:dyDescent="0.2">
      <c r="B37" s="64"/>
      <c r="C37" s="66"/>
      <c r="D37" s="67" t="s">
        <v>84</v>
      </c>
      <c r="E37" s="61" t="s">
        <v>243</v>
      </c>
      <c r="F37" s="244"/>
      <c r="G37" s="201">
        <f>'Pasq.per AAM 1'!G37</f>
        <v>0</v>
      </c>
      <c r="H37" s="201">
        <v>0</v>
      </c>
    </row>
    <row r="38" spans="2:12" s="63" customFormat="1" ht="17.100000000000001" customHeight="1" x14ac:dyDescent="0.2">
      <c r="B38" s="64"/>
      <c r="C38" s="66"/>
      <c r="D38" s="67" t="s">
        <v>84</v>
      </c>
      <c r="E38" s="61" t="s">
        <v>88</v>
      </c>
      <c r="F38" s="244"/>
      <c r="G38" s="201">
        <f>'Pasq.per AAM 1'!G38</f>
        <v>4620000</v>
      </c>
      <c r="H38" s="201">
        <v>0</v>
      </c>
    </row>
    <row r="39" spans="2:12" s="63" customFormat="1" ht="17.100000000000001" customHeight="1" x14ac:dyDescent="0.2">
      <c r="B39" s="64"/>
      <c r="C39" s="66"/>
      <c r="D39" s="67" t="s">
        <v>84</v>
      </c>
      <c r="E39" s="61" t="s">
        <v>236</v>
      </c>
      <c r="F39" s="244"/>
      <c r="G39" s="201">
        <f>'Pasq.per AAM 1'!G39</f>
        <v>0</v>
      </c>
      <c r="H39" s="201">
        <v>0</v>
      </c>
      <c r="L39" s="203"/>
    </row>
    <row r="40" spans="2:12" s="63" customFormat="1" ht="17.100000000000001" customHeight="1" x14ac:dyDescent="0.2">
      <c r="B40" s="64"/>
      <c r="C40" s="66"/>
      <c r="D40" s="67" t="s">
        <v>84</v>
      </c>
      <c r="E40" s="61" t="s">
        <v>245</v>
      </c>
      <c r="F40" s="244"/>
      <c r="G40" s="201"/>
      <c r="H40" s="201"/>
    </row>
    <row r="41" spans="2:12" s="63" customFormat="1" ht="17.100000000000001" customHeight="1" x14ac:dyDescent="0.2">
      <c r="B41" s="64"/>
      <c r="C41" s="66"/>
      <c r="D41" s="67" t="s">
        <v>84</v>
      </c>
      <c r="E41" s="61" t="s">
        <v>241</v>
      </c>
      <c r="F41" s="244"/>
      <c r="G41" s="201">
        <f>'Pasq.per AAM 1'!G41</f>
        <v>0</v>
      </c>
      <c r="H41" s="201">
        <v>0</v>
      </c>
    </row>
    <row r="42" spans="2:12" s="55" customFormat="1" ht="17.100000000000001" customHeight="1" x14ac:dyDescent="0.2">
      <c r="B42" s="64"/>
      <c r="C42" s="54">
        <v>3</v>
      </c>
      <c r="D42" s="57" t="s">
        <v>19</v>
      </c>
      <c r="E42" s="58"/>
      <c r="F42" s="243"/>
      <c r="G42" s="202">
        <v>0</v>
      </c>
      <c r="H42" s="202">
        <v>0</v>
      </c>
    </row>
    <row r="43" spans="2:12" s="55" customFormat="1" ht="17.100000000000001" customHeight="1" x14ac:dyDescent="0.2">
      <c r="B43" s="56"/>
      <c r="C43" s="54">
        <v>4</v>
      </c>
      <c r="D43" s="57" t="s">
        <v>20</v>
      </c>
      <c r="E43" s="58"/>
      <c r="F43" s="243"/>
      <c r="G43" s="202">
        <v>0</v>
      </c>
      <c r="H43" s="202">
        <v>0</v>
      </c>
    </row>
    <row r="44" spans="2:12" s="55" customFormat="1" ht="17.100000000000001" customHeight="1" x14ac:dyDescent="0.2">
      <c r="B44" s="56"/>
      <c r="C44" s="54">
        <v>5</v>
      </c>
      <c r="D44" s="57" t="s">
        <v>21</v>
      </c>
      <c r="E44" s="58"/>
      <c r="F44" s="243"/>
      <c r="G44" s="202">
        <v>0</v>
      </c>
      <c r="H44" s="202">
        <v>0</v>
      </c>
    </row>
    <row r="45" spans="2:12" s="55" customFormat="1" ht="17.100000000000001" customHeight="1" x14ac:dyDescent="0.2">
      <c r="B45" s="56"/>
      <c r="C45" s="54">
        <v>6</v>
      </c>
      <c r="D45" s="57" t="s">
        <v>22</v>
      </c>
      <c r="E45" s="58"/>
      <c r="F45" s="243"/>
      <c r="G45" s="202">
        <v>0</v>
      </c>
      <c r="H45" s="202">
        <v>0</v>
      </c>
    </row>
    <row r="46" spans="2:12" s="55" customFormat="1" ht="30" customHeight="1" x14ac:dyDescent="0.2">
      <c r="B46" s="59"/>
      <c r="C46" s="344" t="s">
        <v>47</v>
      </c>
      <c r="D46" s="345"/>
      <c r="E46" s="346"/>
      <c r="F46" s="243"/>
      <c r="G46" s="202">
        <f>G7+G33</f>
        <v>6575500</v>
      </c>
      <c r="H46" s="202">
        <v>100000</v>
      </c>
    </row>
    <row r="47" spans="2:12" s="55" customFormat="1" ht="9.75" customHeight="1" x14ac:dyDescent="0.2">
      <c r="B47" s="70"/>
      <c r="C47" s="70"/>
      <c r="D47" s="70"/>
      <c r="E47" s="70"/>
      <c r="F47" s="71"/>
      <c r="G47" s="72"/>
      <c r="H47" s="72"/>
    </row>
    <row r="48" spans="2:12" s="55" customFormat="1" ht="15.95" customHeight="1" x14ac:dyDescent="0.2">
      <c r="B48" s="70"/>
      <c r="C48" s="70"/>
      <c r="D48" s="70"/>
      <c r="E48" s="70"/>
      <c r="F48" s="71"/>
      <c r="G48" s="72"/>
      <c r="H48" s="72"/>
    </row>
  </sheetData>
  <mergeCells count="7">
    <mergeCell ref="B3:H3"/>
    <mergeCell ref="C33:E33"/>
    <mergeCell ref="C46:E46"/>
    <mergeCell ref="F5:F6"/>
    <mergeCell ref="C5:E6"/>
    <mergeCell ref="B5:B6"/>
    <mergeCell ref="C7:E7"/>
  </mergeCells>
  <phoneticPr fontId="0" type="noConversion"/>
  <printOptions horizontalCentered="1" verticalCentered="1"/>
  <pageMargins left="0" right="0" top="0" bottom="0" header="0.27" footer="0.28000000000000003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5"/>
  <sheetViews>
    <sheetView topLeftCell="A22" workbookViewId="0">
      <selection activeCell="G21" sqref="G21"/>
    </sheetView>
  </sheetViews>
  <sheetFormatPr defaultColWidth="9.140625" defaultRowHeight="12.75" x14ac:dyDescent="0.2"/>
  <cols>
    <col min="1" max="1" width="3.85546875" style="73" customWidth="1"/>
    <col min="2" max="2" width="3.7109375" style="75" customWidth="1"/>
    <col min="3" max="3" width="2.7109375" style="75" customWidth="1"/>
    <col min="4" max="4" width="4" style="75" customWidth="1"/>
    <col min="5" max="5" width="40.5703125" style="73" customWidth="1"/>
    <col min="6" max="6" width="8.28515625" style="73" customWidth="1"/>
    <col min="7" max="7" width="15.85546875" style="76" customWidth="1"/>
    <col min="8" max="8" width="15.7109375" style="76" customWidth="1"/>
    <col min="9" max="9" width="1.42578125" style="73" customWidth="1"/>
    <col min="10" max="10" width="9.140625" style="73"/>
    <col min="11" max="11" width="11.140625" style="73" bestFit="1" customWidth="1"/>
    <col min="12" max="16384" width="9.140625" style="73"/>
  </cols>
  <sheetData>
    <row r="2" spans="2:12" s="47" customFormat="1" ht="6" customHeight="1" x14ac:dyDescent="0.2">
      <c r="B2" s="44"/>
      <c r="C2" s="45"/>
      <c r="D2" s="45"/>
      <c r="E2" s="46"/>
      <c r="G2" s="48"/>
      <c r="H2" s="48"/>
    </row>
    <row r="3" spans="2:12" s="77" customFormat="1" ht="18" customHeight="1" x14ac:dyDescent="0.2">
      <c r="B3" s="343" t="s">
        <v>350</v>
      </c>
      <c r="C3" s="343"/>
      <c r="D3" s="343"/>
      <c r="E3" s="343"/>
      <c r="F3" s="343"/>
      <c r="G3" s="343"/>
      <c r="H3" s="343"/>
    </row>
    <row r="4" spans="2:12" s="37" customFormat="1" ht="6.75" customHeight="1" x14ac:dyDescent="0.2">
      <c r="B4" s="78"/>
      <c r="C4" s="78"/>
      <c r="D4" s="78"/>
      <c r="G4" s="79"/>
      <c r="H4" s="79"/>
    </row>
    <row r="5" spans="2:12" s="77" customFormat="1" ht="15.95" customHeight="1" x14ac:dyDescent="0.2">
      <c r="B5" s="355" t="s">
        <v>2</v>
      </c>
      <c r="C5" s="357" t="s">
        <v>287</v>
      </c>
      <c r="D5" s="358"/>
      <c r="E5" s="359"/>
      <c r="F5" s="355" t="s">
        <v>8</v>
      </c>
      <c r="G5" s="80" t="s">
        <v>114</v>
      </c>
      <c r="H5" s="80" t="s">
        <v>114</v>
      </c>
    </row>
    <row r="6" spans="2:12" s="77" customFormat="1" ht="15.95" customHeight="1" x14ac:dyDescent="0.2">
      <c r="B6" s="356"/>
      <c r="C6" s="360"/>
      <c r="D6" s="361"/>
      <c r="E6" s="362"/>
      <c r="F6" s="356"/>
      <c r="G6" s="81" t="s">
        <v>115</v>
      </c>
      <c r="H6" s="82" t="s">
        <v>131</v>
      </c>
    </row>
    <row r="7" spans="2:12" s="55" customFormat="1" ht="24.95" customHeight="1" x14ac:dyDescent="0.2">
      <c r="B7" s="68" t="s">
        <v>3</v>
      </c>
      <c r="C7" s="344" t="s">
        <v>288</v>
      </c>
      <c r="D7" s="345"/>
      <c r="E7" s="346"/>
      <c r="F7" s="59"/>
      <c r="G7" s="202">
        <f>G8+G9+G12+G23+G24</f>
        <v>6580500</v>
      </c>
      <c r="H7" s="202">
        <v>105000</v>
      </c>
    </row>
    <row r="8" spans="2:12" s="55" customFormat="1" ht="15.95" customHeight="1" x14ac:dyDescent="0.2">
      <c r="B8" s="56"/>
      <c r="C8" s="54">
        <v>1</v>
      </c>
      <c r="D8" s="57" t="s">
        <v>24</v>
      </c>
      <c r="E8" s="58"/>
      <c r="F8" s="59"/>
      <c r="G8" s="202">
        <v>0</v>
      </c>
      <c r="H8" s="202">
        <v>0</v>
      </c>
    </row>
    <row r="9" spans="2:12" s="55" customFormat="1" ht="15.95" customHeight="1" x14ac:dyDescent="0.2">
      <c r="B9" s="56"/>
      <c r="C9" s="54">
        <v>2</v>
      </c>
      <c r="D9" s="57" t="s">
        <v>25</v>
      </c>
      <c r="E9" s="58"/>
      <c r="F9" s="59"/>
      <c r="G9" s="202">
        <f>SUM(G10:G11)</f>
        <v>0</v>
      </c>
      <c r="H9" s="202">
        <v>0</v>
      </c>
    </row>
    <row r="10" spans="2:12" s="63" customFormat="1" ht="15.95" customHeight="1" x14ac:dyDescent="0.2">
      <c r="B10" s="56"/>
      <c r="C10" s="65"/>
      <c r="D10" s="60" t="s">
        <v>84</v>
      </c>
      <c r="E10" s="61" t="s">
        <v>91</v>
      </c>
      <c r="F10" s="62"/>
      <c r="G10" s="201"/>
      <c r="H10" s="201"/>
      <c r="L10" s="268"/>
    </row>
    <row r="11" spans="2:12" s="63" customFormat="1" ht="15.95" customHeight="1" x14ac:dyDescent="0.2">
      <c r="B11" s="64"/>
      <c r="C11" s="66"/>
      <c r="D11" s="67" t="s">
        <v>84</v>
      </c>
      <c r="E11" s="61" t="s">
        <v>116</v>
      </c>
      <c r="F11" s="62"/>
      <c r="G11" s="267"/>
      <c r="H11" s="201"/>
    </row>
    <row r="12" spans="2:12" s="55" customFormat="1" ht="15.95" customHeight="1" x14ac:dyDescent="0.2">
      <c r="B12" s="64"/>
      <c r="C12" s="54">
        <v>3</v>
      </c>
      <c r="D12" s="57" t="s">
        <v>26</v>
      </c>
      <c r="E12" s="58"/>
      <c r="F12" s="59"/>
      <c r="G12" s="202">
        <f>SUM(G13:G22)</f>
        <v>6580500</v>
      </c>
      <c r="H12" s="202">
        <v>105000</v>
      </c>
    </row>
    <row r="13" spans="2:12" s="63" customFormat="1" ht="15.95" customHeight="1" x14ac:dyDescent="0.2">
      <c r="B13" s="56"/>
      <c r="C13" s="65"/>
      <c r="D13" s="60" t="s">
        <v>84</v>
      </c>
      <c r="E13" s="61" t="s">
        <v>124</v>
      </c>
      <c r="F13" s="62"/>
      <c r="G13" s="201">
        <v>60000</v>
      </c>
      <c r="H13" s="201"/>
      <c r="J13" s="268"/>
    </row>
    <row r="14" spans="2:12" s="63" customFormat="1" ht="15.95" customHeight="1" x14ac:dyDescent="0.2">
      <c r="B14" s="64"/>
      <c r="C14" s="66"/>
      <c r="D14" s="67" t="s">
        <v>84</v>
      </c>
      <c r="E14" s="61" t="s">
        <v>125</v>
      </c>
      <c r="F14" s="62"/>
      <c r="G14" s="201">
        <v>483000</v>
      </c>
      <c r="H14" s="201">
        <v>105000</v>
      </c>
    </row>
    <row r="15" spans="2:12" s="63" customFormat="1" ht="15.95" customHeight="1" x14ac:dyDescent="0.2">
      <c r="B15" s="64"/>
      <c r="C15" s="66"/>
      <c r="D15" s="67" t="s">
        <v>84</v>
      </c>
      <c r="E15" s="61" t="s">
        <v>92</v>
      </c>
      <c r="F15" s="62"/>
      <c r="G15" s="201">
        <v>0</v>
      </c>
      <c r="H15" s="201">
        <v>0</v>
      </c>
    </row>
    <row r="16" spans="2:12" s="63" customFormat="1" ht="15.95" customHeight="1" x14ac:dyDescent="0.2">
      <c r="B16" s="64"/>
      <c r="C16" s="66"/>
      <c r="D16" s="67" t="s">
        <v>84</v>
      </c>
      <c r="E16" s="61" t="s">
        <v>93</v>
      </c>
      <c r="F16" s="62"/>
      <c r="G16" s="201">
        <v>3500</v>
      </c>
      <c r="H16" s="201"/>
    </row>
    <row r="17" spans="2:11" s="63" customFormat="1" ht="15.95" customHeight="1" x14ac:dyDescent="0.2">
      <c r="B17" s="64"/>
      <c r="C17" s="66"/>
      <c r="D17" s="67" t="s">
        <v>84</v>
      </c>
      <c r="E17" s="61" t="s">
        <v>94</v>
      </c>
      <c r="F17" s="62"/>
      <c r="G17" s="201"/>
      <c r="H17" s="201"/>
    </row>
    <row r="18" spans="2:11" s="63" customFormat="1" ht="15.95" customHeight="1" x14ac:dyDescent="0.2">
      <c r="B18" s="64"/>
      <c r="C18" s="66"/>
      <c r="D18" s="67" t="s">
        <v>84</v>
      </c>
      <c r="E18" s="61" t="s">
        <v>95</v>
      </c>
      <c r="F18" s="62"/>
      <c r="G18" s="201"/>
      <c r="H18" s="201"/>
    </row>
    <row r="19" spans="2:11" s="63" customFormat="1" ht="15.95" customHeight="1" x14ac:dyDescent="0.2">
      <c r="B19" s="64"/>
      <c r="C19" s="66"/>
      <c r="D19" s="67" t="s">
        <v>84</v>
      </c>
      <c r="E19" s="61" t="s">
        <v>96</v>
      </c>
      <c r="F19" s="62"/>
      <c r="G19" s="201"/>
      <c r="H19" s="201"/>
    </row>
    <row r="20" spans="2:11" s="63" customFormat="1" ht="15.95" customHeight="1" x14ac:dyDescent="0.2">
      <c r="B20" s="64"/>
      <c r="C20" s="66"/>
      <c r="D20" s="67" t="s">
        <v>84</v>
      </c>
      <c r="E20" s="61" t="s">
        <v>90</v>
      </c>
      <c r="F20" s="62"/>
      <c r="G20" s="267">
        <v>6034000</v>
      </c>
      <c r="H20" s="201"/>
    </row>
    <row r="21" spans="2:11" s="63" customFormat="1" ht="15.95" customHeight="1" x14ac:dyDescent="0.2">
      <c r="B21" s="64"/>
      <c r="C21" s="66"/>
      <c r="D21" s="67" t="s">
        <v>84</v>
      </c>
      <c r="E21" s="253" t="s">
        <v>298</v>
      </c>
      <c r="F21" s="62"/>
      <c r="G21" s="201"/>
      <c r="H21" s="201"/>
    </row>
    <row r="22" spans="2:11" s="63" customFormat="1" ht="15.95" customHeight="1" x14ac:dyDescent="0.2">
      <c r="B22" s="64"/>
      <c r="C22" s="66"/>
      <c r="D22" s="67" t="s">
        <v>84</v>
      </c>
      <c r="E22" s="61" t="s">
        <v>97</v>
      </c>
      <c r="F22" s="62"/>
      <c r="G22" s="201"/>
      <c r="H22" s="201"/>
      <c r="K22" s="203"/>
    </row>
    <row r="23" spans="2:11" s="55" customFormat="1" ht="15.95" customHeight="1" x14ac:dyDescent="0.2">
      <c r="B23" s="64"/>
      <c r="C23" s="54">
        <v>4</v>
      </c>
      <c r="D23" s="57" t="s">
        <v>27</v>
      </c>
      <c r="E23" s="58"/>
      <c r="F23" s="59"/>
      <c r="G23" s="202">
        <v>0</v>
      </c>
      <c r="H23" s="202">
        <v>0</v>
      </c>
    </row>
    <row r="24" spans="2:11" s="55" customFormat="1" ht="15.95" customHeight="1" x14ac:dyDescent="0.2">
      <c r="B24" s="56"/>
      <c r="C24" s="54">
        <v>5</v>
      </c>
      <c r="D24" s="57" t="s">
        <v>126</v>
      </c>
      <c r="E24" s="58"/>
      <c r="F24" s="59"/>
      <c r="G24" s="202">
        <v>0</v>
      </c>
      <c r="H24" s="202">
        <v>0</v>
      </c>
    </row>
    <row r="25" spans="2:11" s="55" customFormat="1" ht="24.75" customHeight="1" x14ac:dyDescent="0.2">
      <c r="B25" s="68" t="s">
        <v>4</v>
      </c>
      <c r="C25" s="344" t="s">
        <v>289</v>
      </c>
      <c r="D25" s="345"/>
      <c r="E25" s="346"/>
      <c r="F25" s="59"/>
      <c r="G25" s="202">
        <f>G26+G29+G30+G31</f>
        <v>0</v>
      </c>
      <c r="H25" s="202">
        <v>0</v>
      </c>
    </row>
    <row r="26" spans="2:11" s="55" customFormat="1" ht="15.95" customHeight="1" x14ac:dyDescent="0.2">
      <c r="B26" s="56"/>
      <c r="C26" s="54">
        <v>1</v>
      </c>
      <c r="D26" s="57" t="s">
        <v>32</v>
      </c>
      <c r="E26" s="69"/>
      <c r="F26" s="59"/>
      <c r="G26" s="202">
        <f>SUM(G27:G28)</f>
        <v>0</v>
      </c>
      <c r="H26" s="202">
        <v>0</v>
      </c>
    </row>
    <row r="27" spans="2:11" s="63" customFormat="1" ht="15.95" customHeight="1" x14ac:dyDescent="0.2">
      <c r="B27" s="56"/>
      <c r="C27" s="65"/>
      <c r="D27" s="60" t="s">
        <v>84</v>
      </c>
      <c r="E27" s="61" t="s">
        <v>33</v>
      </c>
      <c r="F27" s="62"/>
      <c r="G27" s="267"/>
      <c r="H27" s="201"/>
    </row>
    <row r="28" spans="2:11" s="63" customFormat="1" ht="15.95" customHeight="1" x14ac:dyDescent="0.2">
      <c r="B28" s="64"/>
      <c r="C28" s="66"/>
      <c r="D28" s="67" t="s">
        <v>84</v>
      </c>
      <c r="E28" s="61" t="s">
        <v>30</v>
      </c>
      <c r="F28" s="62"/>
      <c r="G28" s="201"/>
      <c r="H28" s="201"/>
    </row>
    <row r="29" spans="2:11" s="55" customFormat="1" ht="15.95" customHeight="1" x14ac:dyDescent="0.2">
      <c r="B29" s="64"/>
      <c r="C29" s="54">
        <v>2</v>
      </c>
      <c r="D29" s="57" t="s">
        <v>34</v>
      </c>
      <c r="E29" s="58"/>
      <c r="F29" s="59"/>
      <c r="G29" s="202">
        <v>0</v>
      </c>
      <c r="H29" s="202">
        <v>0</v>
      </c>
    </row>
    <row r="30" spans="2:11" s="55" customFormat="1" ht="15.95" customHeight="1" x14ac:dyDescent="0.2">
      <c r="B30" s="56"/>
      <c r="C30" s="54">
        <v>3</v>
      </c>
      <c r="D30" s="57" t="s">
        <v>27</v>
      </c>
      <c r="E30" s="58"/>
      <c r="F30" s="59"/>
      <c r="G30" s="202">
        <v>0</v>
      </c>
      <c r="H30" s="202">
        <v>0</v>
      </c>
    </row>
    <row r="31" spans="2:11" s="55" customFormat="1" ht="15.95" customHeight="1" x14ac:dyDescent="0.2">
      <c r="B31" s="56"/>
      <c r="C31" s="54">
        <v>4</v>
      </c>
      <c r="D31" s="57" t="s">
        <v>35</v>
      </c>
      <c r="E31" s="58"/>
      <c r="F31" s="59"/>
      <c r="G31" s="202">
        <v>0</v>
      </c>
      <c r="H31" s="202">
        <v>0</v>
      </c>
    </row>
    <row r="32" spans="2:11" s="55" customFormat="1" ht="24.75" customHeight="1" x14ac:dyDescent="0.2">
      <c r="B32" s="56"/>
      <c r="C32" s="344" t="s">
        <v>290</v>
      </c>
      <c r="D32" s="345"/>
      <c r="E32" s="346"/>
      <c r="F32" s="59"/>
      <c r="G32" s="202">
        <f>G7+G25</f>
        <v>6580500</v>
      </c>
      <c r="H32" s="202">
        <v>105000</v>
      </c>
    </row>
    <row r="33" spans="2:11" s="55" customFormat="1" ht="24.75" customHeight="1" x14ac:dyDescent="0.2">
      <c r="B33" s="68" t="s">
        <v>36</v>
      </c>
      <c r="C33" s="344" t="s">
        <v>37</v>
      </c>
      <c r="D33" s="345"/>
      <c r="E33" s="346"/>
      <c r="F33" s="59"/>
      <c r="G33" s="202">
        <f>SUM(G34:G43)</f>
        <v>-5000</v>
      </c>
      <c r="H33" s="202">
        <v>-5000</v>
      </c>
      <c r="K33" s="215"/>
    </row>
    <row r="34" spans="2:11" s="55" customFormat="1" ht="15.95" customHeight="1" x14ac:dyDescent="0.2">
      <c r="B34" s="56"/>
      <c r="C34" s="54">
        <v>1</v>
      </c>
      <c r="D34" s="57" t="s">
        <v>38</v>
      </c>
      <c r="E34" s="58"/>
      <c r="F34" s="59"/>
      <c r="G34" s="200"/>
      <c r="H34" s="200"/>
      <c r="K34" s="215"/>
    </row>
    <row r="35" spans="2:11" s="55" customFormat="1" ht="15.95" customHeight="1" x14ac:dyDescent="0.2">
      <c r="B35" s="56"/>
      <c r="C35" s="83">
        <v>2</v>
      </c>
      <c r="D35" s="57" t="s">
        <v>39</v>
      </c>
      <c r="E35" s="58"/>
      <c r="F35" s="59"/>
      <c r="G35" s="200"/>
      <c r="H35" s="200"/>
      <c r="K35" s="215"/>
    </row>
    <row r="36" spans="2:11" s="55" customFormat="1" ht="15.95" customHeight="1" x14ac:dyDescent="0.2">
      <c r="B36" s="56"/>
      <c r="C36" s="54">
        <v>3</v>
      </c>
      <c r="D36" s="57" t="s">
        <v>40</v>
      </c>
      <c r="E36" s="58"/>
      <c r="F36" s="59"/>
      <c r="G36" s="200">
        <v>100000</v>
      </c>
      <c r="H36" s="200">
        <v>100000</v>
      </c>
      <c r="K36" s="215"/>
    </row>
    <row r="37" spans="2:11" s="55" customFormat="1" ht="15.95" customHeight="1" x14ac:dyDescent="0.2">
      <c r="B37" s="56"/>
      <c r="C37" s="83">
        <v>4</v>
      </c>
      <c r="D37" s="57" t="s">
        <v>41</v>
      </c>
      <c r="E37" s="58"/>
      <c r="F37" s="59"/>
      <c r="G37" s="200"/>
      <c r="H37" s="200"/>
    </row>
    <row r="38" spans="2:11" s="55" customFormat="1" ht="15.95" customHeight="1" x14ac:dyDescent="0.2">
      <c r="B38" s="56"/>
      <c r="C38" s="54">
        <v>5</v>
      </c>
      <c r="D38" s="57" t="s">
        <v>98</v>
      </c>
      <c r="E38" s="58"/>
      <c r="F38" s="59"/>
      <c r="G38" s="200"/>
      <c r="H38" s="200"/>
    </row>
    <row r="39" spans="2:11" s="55" customFormat="1" ht="15.95" customHeight="1" x14ac:dyDescent="0.2">
      <c r="B39" s="56"/>
      <c r="C39" s="83">
        <v>6</v>
      </c>
      <c r="D39" s="57" t="s">
        <v>42</v>
      </c>
      <c r="E39" s="58"/>
      <c r="F39" s="59"/>
      <c r="G39" s="200"/>
      <c r="H39" s="200"/>
    </row>
    <row r="40" spans="2:11" s="55" customFormat="1" ht="15.95" customHeight="1" x14ac:dyDescent="0.2">
      <c r="B40" s="56"/>
      <c r="C40" s="54">
        <v>7</v>
      </c>
      <c r="D40" s="57" t="s">
        <v>43</v>
      </c>
      <c r="E40" s="58"/>
      <c r="F40" s="59"/>
      <c r="G40" s="200"/>
      <c r="H40" s="200"/>
    </row>
    <row r="41" spans="2:11" s="55" customFormat="1" ht="15.95" customHeight="1" x14ac:dyDescent="0.2">
      <c r="B41" s="56"/>
      <c r="C41" s="83">
        <v>8</v>
      </c>
      <c r="D41" s="57" t="s">
        <v>44</v>
      </c>
      <c r="E41" s="58"/>
      <c r="F41" s="59"/>
      <c r="G41" s="200"/>
      <c r="H41" s="200"/>
    </row>
    <row r="42" spans="2:11" s="55" customFormat="1" ht="15.95" customHeight="1" x14ac:dyDescent="0.2">
      <c r="B42" s="56"/>
      <c r="C42" s="54">
        <v>9</v>
      </c>
      <c r="D42" s="57" t="s">
        <v>45</v>
      </c>
      <c r="E42" s="58"/>
      <c r="F42" s="59"/>
      <c r="G42" s="200">
        <f>H43</f>
        <v>-105000</v>
      </c>
      <c r="H42" s="200"/>
    </row>
    <row r="43" spans="2:11" s="55" customFormat="1" ht="15.95" customHeight="1" x14ac:dyDescent="0.2">
      <c r="B43" s="56"/>
      <c r="C43" s="83">
        <v>10</v>
      </c>
      <c r="D43" s="57" t="s">
        <v>46</v>
      </c>
      <c r="E43" s="58"/>
      <c r="F43" s="59"/>
      <c r="G43" s="200">
        <f>Rez.1!F29</f>
        <v>0</v>
      </c>
      <c r="H43" s="200">
        <v>-105000</v>
      </c>
    </row>
    <row r="44" spans="2:11" s="55" customFormat="1" ht="24.75" customHeight="1" x14ac:dyDescent="0.2">
      <c r="B44" s="56"/>
      <c r="C44" s="344" t="s">
        <v>291</v>
      </c>
      <c r="D44" s="345"/>
      <c r="E44" s="346"/>
      <c r="F44" s="59"/>
      <c r="G44" s="202">
        <f>G32+G33</f>
        <v>6575500</v>
      </c>
      <c r="H44" s="202">
        <v>100000</v>
      </c>
    </row>
    <row r="45" spans="2:11" s="55" customFormat="1" ht="15.95" customHeight="1" x14ac:dyDescent="0.2">
      <c r="B45" s="70"/>
      <c r="C45" s="70"/>
      <c r="D45" s="84"/>
      <c r="E45" s="71"/>
      <c r="F45" s="71"/>
      <c r="G45" s="72"/>
      <c r="H45" s="72"/>
    </row>
    <row r="46" spans="2:11" s="55" customFormat="1" ht="15.95" customHeight="1" x14ac:dyDescent="0.2">
      <c r="B46" s="70"/>
      <c r="C46" s="70"/>
      <c r="D46" s="84"/>
      <c r="E46" s="71"/>
      <c r="F46" s="71"/>
      <c r="G46" s="72"/>
      <c r="H46" s="72"/>
    </row>
    <row r="47" spans="2:11" s="55" customFormat="1" ht="15.95" customHeight="1" x14ac:dyDescent="0.2">
      <c r="B47" s="70"/>
      <c r="C47" s="70"/>
      <c r="D47" s="84"/>
      <c r="E47" s="71"/>
      <c r="F47" s="71"/>
      <c r="G47" s="72"/>
      <c r="H47" s="72"/>
    </row>
    <row r="48" spans="2:11" s="55" customFormat="1" ht="15.95" customHeight="1" x14ac:dyDescent="0.2">
      <c r="B48" s="70"/>
      <c r="C48" s="70"/>
      <c r="D48" s="84"/>
      <c r="E48" s="71"/>
      <c r="F48" s="71"/>
      <c r="G48" s="72"/>
      <c r="H48" s="72"/>
    </row>
    <row r="49" spans="2:8" s="55" customFormat="1" ht="15.95" customHeight="1" x14ac:dyDescent="0.2">
      <c r="B49" s="70"/>
      <c r="C49" s="70"/>
      <c r="D49" s="84"/>
      <c r="E49" s="71"/>
      <c r="F49" s="71"/>
      <c r="G49" s="72"/>
      <c r="H49" s="72"/>
    </row>
    <row r="50" spans="2:8" s="55" customFormat="1" ht="15.95" customHeight="1" x14ac:dyDescent="0.2">
      <c r="B50" s="70"/>
      <c r="C50" s="70"/>
      <c r="D50" s="84"/>
      <c r="E50" s="71"/>
      <c r="F50" s="71"/>
      <c r="G50" s="72"/>
      <c r="H50" s="72"/>
    </row>
    <row r="51" spans="2:8" s="55" customFormat="1" ht="15.95" customHeight="1" x14ac:dyDescent="0.2">
      <c r="B51" s="70"/>
      <c r="C51" s="70"/>
      <c r="D51" s="84"/>
      <c r="E51" s="71"/>
      <c r="F51" s="71"/>
      <c r="G51" s="72"/>
      <c r="H51" s="72"/>
    </row>
    <row r="52" spans="2:8" s="55" customFormat="1" ht="15.95" customHeight="1" x14ac:dyDescent="0.2">
      <c r="B52" s="70"/>
      <c r="C52" s="70"/>
      <c r="D52" s="84"/>
      <c r="E52" s="71"/>
      <c r="F52" s="71"/>
      <c r="G52" s="72"/>
      <c r="H52" s="72"/>
    </row>
    <row r="53" spans="2:8" s="55" customFormat="1" ht="15.95" customHeight="1" x14ac:dyDescent="0.2">
      <c r="B53" s="70"/>
      <c r="C53" s="70"/>
      <c r="D53" s="84"/>
      <c r="E53" s="71"/>
      <c r="F53" s="71"/>
      <c r="G53" s="72"/>
      <c r="H53" s="72"/>
    </row>
    <row r="54" spans="2:8" s="55" customFormat="1" ht="15.95" customHeight="1" x14ac:dyDescent="0.2">
      <c r="B54" s="70"/>
      <c r="C54" s="70"/>
      <c r="D54" s="70"/>
      <c r="E54" s="70"/>
      <c r="F54" s="71"/>
      <c r="G54" s="72"/>
      <c r="H54" s="72"/>
    </row>
    <row r="55" spans="2:8" x14ac:dyDescent="0.2">
      <c r="B55" s="85"/>
      <c r="C55" s="85"/>
      <c r="D55" s="86"/>
      <c r="E55" s="87"/>
      <c r="F55" s="87"/>
      <c r="G55" s="88"/>
      <c r="H55" s="88"/>
    </row>
  </sheetData>
  <mergeCells count="9">
    <mergeCell ref="C44:E44"/>
    <mergeCell ref="B5:B6"/>
    <mergeCell ref="C5:E6"/>
    <mergeCell ref="C25:E25"/>
    <mergeCell ref="B3:H3"/>
    <mergeCell ref="C32:E32"/>
    <mergeCell ref="C7:E7"/>
    <mergeCell ref="F5:F6"/>
    <mergeCell ref="C33:E33"/>
  </mergeCells>
  <phoneticPr fontId="0" type="noConversion"/>
  <printOptions horizontalCentered="1" verticalCentered="1"/>
  <pageMargins left="0" right="0" top="0" bottom="0" header="0.25" footer="0.3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"/>
  <sheetViews>
    <sheetView tabSelected="1" topLeftCell="A22" workbookViewId="0">
      <selection activeCell="G27" sqref="G27"/>
    </sheetView>
  </sheetViews>
  <sheetFormatPr defaultColWidth="9.140625" defaultRowHeight="12.75" x14ac:dyDescent="0.2"/>
  <cols>
    <col min="1" max="1" width="2.85546875" style="37" customWidth="1"/>
    <col min="2" max="2" width="3.7109375" style="78" customWidth="1"/>
    <col min="3" max="3" width="5.28515625" style="78" customWidth="1"/>
    <col min="4" max="4" width="2.7109375" style="78" customWidth="1"/>
    <col min="5" max="5" width="51.7109375" style="37" customWidth="1"/>
    <col min="6" max="6" width="14.85546875" style="79" customWidth="1"/>
    <col min="7" max="7" width="14" style="79" customWidth="1"/>
    <col min="8" max="8" width="1.42578125" style="37" customWidth="1"/>
    <col min="9" max="9" width="9.140625" style="37"/>
    <col min="10" max="10" width="18" style="92" customWidth="1"/>
    <col min="11" max="16384" width="9.140625" style="37"/>
  </cols>
  <sheetData>
    <row r="2" spans="2:11" s="77" customFormat="1" ht="7.5" customHeight="1" x14ac:dyDescent="0.2">
      <c r="B2" s="44"/>
      <c r="C2" s="44"/>
      <c r="D2" s="45"/>
      <c r="E2" s="46"/>
      <c r="F2" s="48"/>
      <c r="G2" s="89"/>
      <c r="H2" s="47"/>
      <c r="I2" s="47"/>
      <c r="J2" s="90"/>
    </row>
    <row r="3" spans="2:11" s="77" customFormat="1" ht="29.25" customHeight="1" x14ac:dyDescent="0.2">
      <c r="B3" s="363" t="s">
        <v>347</v>
      </c>
      <c r="C3" s="363"/>
      <c r="D3" s="363"/>
      <c r="E3" s="363"/>
      <c r="F3" s="363"/>
      <c r="G3" s="363"/>
      <c r="H3" s="91"/>
      <c r="I3" s="91"/>
      <c r="J3" s="90"/>
    </row>
    <row r="4" spans="2:11" s="77" customFormat="1" ht="18.75" customHeight="1" x14ac:dyDescent="0.2">
      <c r="B4" s="378" t="s">
        <v>112</v>
      </c>
      <c r="C4" s="378"/>
      <c r="D4" s="378"/>
      <c r="E4" s="378"/>
      <c r="F4" s="378"/>
      <c r="G4" s="378"/>
      <c r="H4" s="49"/>
      <c r="I4" s="49"/>
      <c r="J4" s="90"/>
    </row>
    <row r="5" spans="2:11" ht="7.5" customHeight="1" x14ac:dyDescent="0.2"/>
    <row r="6" spans="2:11" s="77" customFormat="1" ht="15.95" customHeight="1" x14ac:dyDescent="0.2">
      <c r="B6" s="373" t="s">
        <v>2</v>
      </c>
      <c r="C6" s="367" t="s">
        <v>113</v>
      </c>
      <c r="D6" s="368"/>
      <c r="E6" s="369"/>
      <c r="F6" s="93" t="s">
        <v>114</v>
      </c>
      <c r="G6" s="93" t="s">
        <v>114</v>
      </c>
      <c r="H6" s="55"/>
      <c r="I6" s="55"/>
      <c r="J6" s="90"/>
    </row>
    <row r="7" spans="2:11" s="77" customFormat="1" ht="15.95" customHeight="1" x14ac:dyDescent="0.2">
      <c r="B7" s="374"/>
      <c r="C7" s="370"/>
      <c r="D7" s="371"/>
      <c r="E7" s="372"/>
      <c r="F7" s="94" t="s">
        <v>115</v>
      </c>
      <c r="G7" s="95" t="s">
        <v>131</v>
      </c>
      <c r="H7" s="55"/>
      <c r="I7" s="55"/>
      <c r="J7" s="90"/>
    </row>
    <row r="8" spans="2:11" s="77" customFormat="1" ht="24.95" customHeight="1" x14ac:dyDescent="0.2">
      <c r="B8" s="96">
        <v>1</v>
      </c>
      <c r="C8" s="375" t="s">
        <v>48</v>
      </c>
      <c r="D8" s="376"/>
      <c r="E8" s="377"/>
      <c r="F8" s="204"/>
      <c r="G8" s="204"/>
      <c r="J8" s="90"/>
      <c r="K8" s="255"/>
    </row>
    <row r="9" spans="2:11" s="77" customFormat="1" ht="24.95" customHeight="1" x14ac:dyDescent="0.2">
      <c r="B9" s="96">
        <v>2</v>
      </c>
      <c r="C9" s="375" t="s">
        <v>49</v>
      </c>
      <c r="D9" s="376"/>
      <c r="E9" s="377"/>
      <c r="F9" s="204"/>
      <c r="G9" s="204"/>
      <c r="J9" s="90"/>
    </row>
    <row r="10" spans="2:11" s="77" customFormat="1" ht="24.95" customHeight="1" x14ac:dyDescent="0.2">
      <c r="B10" s="74">
        <v>3</v>
      </c>
      <c r="C10" s="375" t="s">
        <v>127</v>
      </c>
      <c r="D10" s="376"/>
      <c r="E10" s="377"/>
      <c r="F10" s="205"/>
      <c r="G10" s="205"/>
      <c r="J10" s="90"/>
    </row>
    <row r="11" spans="2:11" s="77" customFormat="1" ht="24.95" customHeight="1" x14ac:dyDescent="0.2">
      <c r="B11" s="74">
        <v>4</v>
      </c>
      <c r="C11" s="375" t="s">
        <v>99</v>
      </c>
      <c r="D11" s="376"/>
      <c r="E11" s="377"/>
      <c r="F11" s="205"/>
      <c r="G11" s="205"/>
      <c r="J11" s="90"/>
    </row>
    <row r="12" spans="2:11" s="77" customFormat="1" ht="24.95" customHeight="1" x14ac:dyDescent="0.2">
      <c r="B12" s="74">
        <v>5</v>
      </c>
      <c r="C12" s="375" t="s">
        <v>100</v>
      </c>
      <c r="D12" s="376"/>
      <c r="E12" s="377"/>
      <c r="F12" s="206">
        <v>0</v>
      </c>
      <c r="G12" s="207">
        <v>105000</v>
      </c>
      <c r="J12" s="90"/>
    </row>
    <row r="13" spans="2:11" s="77" customFormat="1" ht="24.95" customHeight="1" x14ac:dyDescent="0.2">
      <c r="B13" s="74"/>
      <c r="C13" s="97"/>
      <c r="D13" s="379" t="s">
        <v>101</v>
      </c>
      <c r="E13" s="380"/>
      <c r="F13" s="206"/>
      <c r="G13" s="206"/>
      <c r="H13" s="63"/>
      <c r="I13" s="63"/>
      <c r="J13" s="90"/>
    </row>
    <row r="14" spans="2:11" s="77" customFormat="1" ht="24.95" customHeight="1" x14ac:dyDescent="0.2">
      <c r="B14" s="74"/>
      <c r="C14" s="97"/>
      <c r="D14" s="379" t="s">
        <v>102</v>
      </c>
      <c r="E14" s="380"/>
      <c r="F14" s="206">
        <v>0</v>
      </c>
      <c r="G14" s="206">
        <v>0</v>
      </c>
      <c r="H14" s="63"/>
      <c r="I14" s="63"/>
      <c r="J14" s="90"/>
    </row>
    <row r="15" spans="2:11" s="77" customFormat="1" ht="24.95" customHeight="1" x14ac:dyDescent="0.2">
      <c r="B15" s="96">
        <v>6</v>
      </c>
      <c r="C15" s="375" t="s">
        <v>103</v>
      </c>
      <c r="D15" s="376"/>
      <c r="E15" s="377"/>
      <c r="F15" s="204"/>
      <c r="G15" s="204"/>
      <c r="J15" s="90"/>
    </row>
    <row r="16" spans="2:11" s="77" customFormat="1" ht="24.95" customHeight="1" x14ac:dyDescent="0.2">
      <c r="B16" s="96">
        <v>7</v>
      </c>
      <c r="C16" s="375" t="s">
        <v>104</v>
      </c>
      <c r="D16" s="376"/>
      <c r="E16" s="377"/>
      <c r="F16" s="204">
        <v>0</v>
      </c>
      <c r="G16" s="204">
        <v>0</v>
      </c>
      <c r="J16" s="90"/>
    </row>
    <row r="17" spans="2:10" s="77" customFormat="1" ht="39.950000000000003" customHeight="1" x14ac:dyDescent="0.2">
      <c r="B17" s="96">
        <v>8</v>
      </c>
      <c r="C17" s="344" t="s">
        <v>105</v>
      </c>
      <c r="D17" s="345"/>
      <c r="E17" s="346"/>
      <c r="F17" s="202">
        <f>F12+F15+F16</f>
        <v>0</v>
      </c>
      <c r="G17" s="202">
        <v>105000</v>
      </c>
      <c r="H17" s="55"/>
      <c r="I17" s="55"/>
      <c r="J17" s="90"/>
    </row>
    <row r="18" spans="2:10" s="77" customFormat="1" ht="39.950000000000003" customHeight="1" x14ac:dyDescent="0.2">
      <c r="B18" s="96">
        <v>9</v>
      </c>
      <c r="C18" s="364" t="s">
        <v>106</v>
      </c>
      <c r="D18" s="365"/>
      <c r="E18" s="366"/>
      <c r="F18" s="200">
        <f>F8+F9-F17</f>
        <v>0</v>
      </c>
      <c r="G18" s="200">
        <v>-105000</v>
      </c>
      <c r="H18" s="55"/>
      <c r="I18" s="55"/>
      <c r="J18" s="90"/>
    </row>
    <row r="19" spans="2:10" s="77" customFormat="1" ht="24.95" customHeight="1" x14ac:dyDescent="0.2">
      <c r="B19" s="96">
        <v>10</v>
      </c>
      <c r="C19" s="375" t="s">
        <v>50</v>
      </c>
      <c r="D19" s="376"/>
      <c r="E19" s="377"/>
      <c r="F19" s="204">
        <v>0</v>
      </c>
      <c r="G19" s="204">
        <v>0</v>
      </c>
      <c r="J19" s="90"/>
    </row>
    <row r="20" spans="2:10" s="77" customFormat="1" ht="24.95" customHeight="1" x14ac:dyDescent="0.2">
      <c r="B20" s="96">
        <v>11</v>
      </c>
      <c r="C20" s="375" t="s">
        <v>107</v>
      </c>
      <c r="D20" s="376"/>
      <c r="E20" s="377"/>
      <c r="F20" s="204">
        <v>0</v>
      </c>
      <c r="G20" s="204">
        <v>0</v>
      </c>
      <c r="J20" s="90"/>
    </row>
    <row r="21" spans="2:10" s="77" customFormat="1" ht="24.95" customHeight="1" x14ac:dyDescent="0.2">
      <c r="B21" s="96">
        <v>12</v>
      </c>
      <c r="C21" s="375" t="s">
        <v>51</v>
      </c>
      <c r="D21" s="376"/>
      <c r="E21" s="377"/>
      <c r="F21" s="204"/>
      <c r="G21" s="204"/>
      <c r="J21" s="90"/>
    </row>
    <row r="22" spans="2:10" s="77" customFormat="1" ht="24.95" customHeight="1" x14ac:dyDescent="0.2">
      <c r="B22" s="96"/>
      <c r="C22" s="98">
        <v>121</v>
      </c>
      <c r="D22" s="379" t="s">
        <v>52</v>
      </c>
      <c r="E22" s="380"/>
      <c r="F22" s="201"/>
      <c r="G22" s="201"/>
      <c r="H22" s="63"/>
      <c r="I22" s="63"/>
      <c r="J22" s="90"/>
    </row>
    <row r="23" spans="2:10" s="77" customFormat="1" ht="24.95" customHeight="1" x14ac:dyDescent="0.2">
      <c r="B23" s="96"/>
      <c r="C23" s="97">
        <v>122</v>
      </c>
      <c r="D23" s="379" t="s">
        <v>108</v>
      </c>
      <c r="E23" s="380"/>
      <c r="F23" s="201"/>
      <c r="G23" s="201"/>
      <c r="H23" s="63"/>
      <c r="I23" s="63"/>
      <c r="J23" s="90"/>
    </row>
    <row r="24" spans="2:10" s="77" customFormat="1" ht="24.95" customHeight="1" x14ac:dyDescent="0.2">
      <c r="B24" s="96"/>
      <c r="C24" s="97">
        <v>123</v>
      </c>
      <c r="D24" s="379" t="s">
        <v>53</v>
      </c>
      <c r="E24" s="380"/>
      <c r="F24" s="201"/>
      <c r="G24" s="201"/>
      <c r="H24" s="63"/>
      <c r="I24" s="63"/>
      <c r="J24" s="90"/>
    </row>
    <row r="25" spans="2:10" s="77" customFormat="1" ht="24.95" customHeight="1" x14ac:dyDescent="0.2">
      <c r="B25" s="96"/>
      <c r="C25" s="97">
        <v>124</v>
      </c>
      <c r="D25" s="379" t="s">
        <v>54</v>
      </c>
      <c r="E25" s="380"/>
      <c r="F25" s="201"/>
      <c r="G25" s="201"/>
      <c r="H25" s="63"/>
      <c r="I25" s="63"/>
      <c r="J25" s="90"/>
    </row>
    <row r="26" spans="2:10" s="77" customFormat="1" ht="39.950000000000003" customHeight="1" x14ac:dyDescent="0.2">
      <c r="B26" s="96">
        <v>13</v>
      </c>
      <c r="C26" s="364" t="s">
        <v>55</v>
      </c>
      <c r="D26" s="365"/>
      <c r="E26" s="366"/>
      <c r="F26" s="202">
        <f>F19+F20+F21</f>
        <v>0</v>
      </c>
      <c r="G26" s="202">
        <v>0</v>
      </c>
      <c r="H26" s="55"/>
      <c r="I26" s="55"/>
      <c r="J26" s="90"/>
    </row>
    <row r="27" spans="2:10" s="77" customFormat="1" ht="39.950000000000003" customHeight="1" x14ac:dyDescent="0.2">
      <c r="B27" s="96">
        <v>14</v>
      </c>
      <c r="C27" s="364" t="s">
        <v>110</v>
      </c>
      <c r="D27" s="365"/>
      <c r="E27" s="366"/>
      <c r="F27" s="200">
        <f>F18</f>
        <v>0</v>
      </c>
      <c r="G27" s="200">
        <v>-105000</v>
      </c>
      <c r="H27" s="55"/>
      <c r="I27" s="55"/>
      <c r="J27" s="214"/>
    </row>
    <row r="28" spans="2:10" s="77" customFormat="1" ht="24.95" customHeight="1" x14ac:dyDescent="0.2">
      <c r="B28" s="96">
        <v>15</v>
      </c>
      <c r="C28" s="375" t="s">
        <v>56</v>
      </c>
      <c r="D28" s="376"/>
      <c r="E28" s="377"/>
      <c r="F28" s="204"/>
      <c r="G28" s="204"/>
      <c r="J28" s="90"/>
    </row>
    <row r="29" spans="2:10" s="77" customFormat="1" ht="39.950000000000003" customHeight="1" x14ac:dyDescent="0.2">
      <c r="B29" s="96">
        <v>16</v>
      </c>
      <c r="C29" s="364" t="s">
        <v>111</v>
      </c>
      <c r="D29" s="365"/>
      <c r="E29" s="366"/>
      <c r="F29" s="202">
        <f>F27-F28</f>
        <v>0</v>
      </c>
      <c r="G29" s="202">
        <v>-105000</v>
      </c>
      <c r="H29" s="55"/>
      <c r="I29" s="55"/>
      <c r="J29" s="90"/>
    </row>
    <row r="30" spans="2:10" s="77" customFormat="1" ht="24.95" customHeight="1" x14ac:dyDescent="0.2">
      <c r="B30" s="96">
        <v>17</v>
      </c>
      <c r="C30" s="375" t="s">
        <v>109</v>
      </c>
      <c r="D30" s="376"/>
      <c r="E30" s="377"/>
      <c r="F30" s="204"/>
      <c r="G30" s="204"/>
      <c r="J30" s="90"/>
    </row>
    <row r="31" spans="2:10" s="77" customFormat="1" ht="15.95" customHeight="1" x14ac:dyDescent="0.2">
      <c r="B31" s="99"/>
      <c r="C31" s="99"/>
      <c r="D31" s="99"/>
      <c r="E31" s="100"/>
      <c r="F31" s="101"/>
      <c r="G31" s="101"/>
      <c r="J31" s="214"/>
    </row>
    <row r="32" spans="2:10" s="77" customFormat="1" ht="15.95" customHeight="1" x14ac:dyDescent="0.2">
      <c r="B32" s="99"/>
      <c r="C32" s="99"/>
      <c r="D32" s="99"/>
      <c r="E32" s="100"/>
      <c r="F32" s="101"/>
      <c r="G32" s="101"/>
      <c r="J32" s="90"/>
    </row>
    <row r="33" spans="2:10" s="77" customFormat="1" ht="15.95" customHeight="1" x14ac:dyDescent="0.2">
      <c r="B33" s="99"/>
      <c r="C33" s="99"/>
      <c r="D33" s="99"/>
      <c r="E33" s="100"/>
      <c r="F33" s="101"/>
      <c r="G33" s="101"/>
      <c r="J33" s="90"/>
    </row>
    <row r="34" spans="2:10" s="77" customFormat="1" ht="15.95" customHeight="1" x14ac:dyDescent="0.2">
      <c r="B34" s="99"/>
      <c r="C34" s="99"/>
      <c r="D34" s="99"/>
      <c r="E34" s="100"/>
      <c r="F34" s="101"/>
      <c r="G34" s="101"/>
      <c r="J34" s="90"/>
    </row>
    <row r="35" spans="2:10" s="77" customFormat="1" ht="15.95" customHeight="1" x14ac:dyDescent="0.2">
      <c r="B35" s="99"/>
      <c r="C35" s="99"/>
      <c r="D35" s="99"/>
      <c r="E35" s="100"/>
      <c r="F35" s="101"/>
      <c r="G35" s="101"/>
      <c r="J35" s="90"/>
    </row>
    <row r="36" spans="2:10" s="77" customFormat="1" ht="15.95" customHeight="1" x14ac:dyDescent="0.2">
      <c r="B36" s="99"/>
      <c r="C36" s="99"/>
      <c r="D36" s="99"/>
      <c r="E36" s="100"/>
      <c r="F36" s="101"/>
      <c r="G36" s="101"/>
      <c r="J36" s="90"/>
    </row>
    <row r="37" spans="2:10" s="77" customFormat="1" ht="15.95" customHeight="1" x14ac:dyDescent="0.2">
      <c r="B37" s="99"/>
      <c r="C37" s="99"/>
      <c r="D37" s="99"/>
      <c r="E37" s="100"/>
      <c r="F37" s="101"/>
      <c r="G37" s="101"/>
      <c r="J37" s="90"/>
    </row>
    <row r="38" spans="2:10" s="77" customFormat="1" ht="15.95" customHeight="1" x14ac:dyDescent="0.2">
      <c r="B38" s="99"/>
      <c r="C38" s="99"/>
      <c r="D38" s="99"/>
      <c r="E38" s="100"/>
      <c r="F38" s="101"/>
      <c r="G38" s="101"/>
      <c r="J38" s="90"/>
    </row>
    <row r="39" spans="2:10" s="77" customFormat="1" ht="15.95" customHeight="1" x14ac:dyDescent="0.2">
      <c r="B39" s="99"/>
      <c r="C39" s="99"/>
      <c r="D39" s="99"/>
      <c r="E39" s="100"/>
      <c r="F39" s="101"/>
      <c r="G39" s="101"/>
      <c r="J39" s="90"/>
    </row>
    <row r="40" spans="2:10" s="77" customFormat="1" ht="15.95" customHeight="1" x14ac:dyDescent="0.2">
      <c r="B40" s="99"/>
      <c r="C40" s="99"/>
      <c r="D40" s="99"/>
      <c r="E40" s="99"/>
      <c r="F40" s="101"/>
      <c r="G40" s="101"/>
      <c r="J40" s="90"/>
    </row>
    <row r="41" spans="2:10" x14ac:dyDescent="0.2">
      <c r="B41" s="102"/>
      <c r="C41" s="102"/>
      <c r="D41" s="102"/>
      <c r="E41" s="40"/>
      <c r="F41" s="103"/>
      <c r="G41" s="103"/>
    </row>
  </sheetData>
  <mergeCells count="27">
    <mergeCell ref="C30:E30"/>
    <mergeCell ref="C29:E29"/>
    <mergeCell ref="C12:E12"/>
    <mergeCell ref="D13:E13"/>
    <mergeCell ref="D14:E14"/>
    <mergeCell ref="C15:E15"/>
    <mergeCell ref="D25:E25"/>
    <mergeCell ref="C27:E27"/>
    <mergeCell ref="C28:E28"/>
    <mergeCell ref="C21:E21"/>
    <mergeCell ref="D22:E22"/>
    <mergeCell ref="D23:E23"/>
    <mergeCell ref="D24:E24"/>
    <mergeCell ref="C16:E16"/>
    <mergeCell ref="C19:E19"/>
    <mergeCell ref="B3:G3"/>
    <mergeCell ref="C26:E26"/>
    <mergeCell ref="C6:E7"/>
    <mergeCell ref="B6:B7"/>
    <mergeCell ref="C17:E17"/>
    <mergeCell ref="C18:E18"/>
    <mergeCell ref="C8:E8"/>
    <mergeCell ref="C9:E9"/>
    <mergeCell ref="C10:E10"/>
    <mergeCell ref="C11:E11"/>
    <mergeCell ref="C20:E20"/>
    <mergeCell ref="B4:G4"/>
  </mergeCells>
  <phoneticPr fontId="0" type="noConversion"/>
  <printOptions horizontalCentered="1" verticalCentered="1"/>
  <pageMargins left="0" right="0" top="0" bottom="0" header="0.33" footer="0.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opLeftCell="A16" workbookViewId="0">
      <selection activeCell="F24" sqref="F24"/>
    </sheetView>
  </sheetViews>
  <sheetFormatPr defaultColWidth="8.85546875" defaultRowHeight="12.75" x14ac:dyDescent="0.2"/>
  <cols>
    <col min="1" max="1" width="1.85546875" style="36" customWidth="1"/>
    <col min="2" max="2" width="3.42578125" style="42" customWidth="1"/>
    <col min="3" max="3" width="2.85546875" style="42" customWidth="1"/>
    <col min="4" max="4" width="8.85546875" style="42"/>
    <col min="5" max="5" width="41.7109375" style="36" customWidth="1"/>
    <col min="6" max="6" width="16.28515625" style="43" customWidth="1"/>
    <col min="7" max="7" width="16" style="43" customWidth="1"/>
    <col min="8" max="16384" width="8.85546875" style="36"/>
  </cols>
  <sheetData>
    <row r="1" spans="2:7" s="268" customFormat="1" ht="18" x14ac:dyDescent="0.2">
      <c r="B1" s="363" t="s">
        <v>348</v>
      </c>
      <c r="C1" s="363"/>
      <c r="D1" s="363"/>
      <c r="E1" s="363"/>
      <c r="F1" s="363"/>
      <c r="G1" s="363"/>
    </row>
    <row r="3" spans="2:7" s="268" customFormat="1" x14ac:dyDescent="0.2">
      <c r="B3" s="381" t="s">
        <v>2</v>
      </c>
      <c r="C3" s="367" t="s">
        <v>307</v>
      </c>
      <c r="D3" s="368"/>
      <c r="E3" s="369"/>
      <c r="F3" s="297" t="s">
        <v>114</v>
      </c>
      <c r="G3" s="297" t="s">
        <v>114</v>
      </c>
    </row>
    <row r="4" spans="2:7" s="268" customFormat="1" x14ac:dyDescent="0.2">
      <c r="B4" s="382"/>
      <c r="C4" s="370"/>
      <c r="D4" s="371"/>
      <c r="E4" s="372"/>
      <c r="F4" s="298" t="s">
        <v>115</v>
      </c>
      <c r="G4" s="299" t="s">
        <v>131</v>
      </c>
    </row>
    <row r="5" spans="2:7" s="268" customFormat="1" ht="19.149999999999999" customHeight="1" x14ac:dyDescent="0.2">
      <c r="B5" s="300"/>
      <c r="C5" s="301" t="s">
        <v>308</v>
      </c>
      <c r="D5" s="302"/>
      <c r="E5" s="69"/>
      <c r="F5" s="303">
        <v>0</v>
      </c>
      <c r="G5" s="303">
        <v>0</v>
      </c>
    </row>
    <row r="6" spans="2:7" s="268" customFormat="1" ht="19.149999999999999" customHeight="1" x14ac:dyDescent="0.2">
      <c r="B6" s="300"/>
      <c r="C6" s="301"/>
      <c r="D6" s="304" t="s">
        <v>74</v>
      </c>
      <c r="E6" s="304"/>
      <c r="F6" s="305">
        <v>0</v>
      </c>
      <c r="G6" s="305">
        <v>-105000</v>
      </c>
    </row>
    <row r="7" spans="2:7" s="268" customFormat="1" ht="19.149999999999999" customHeight="1" x14ac:dyDescent="0.2">
      <c r="B7" s="300"/>
      <c r="C7" s="306"/>
      <c r="D7" s="307" t="s">
        <v>309</v>
      </c>
      <c r="F7" s="305">
        <v>0</v>
      </c>
      <c r="G7" s="305">
        <v>0</v>
      </c>
    </row>
    <row r="8" spans="2:7" s="268" customFormat="1" ht="19.149999999999999" customHeight="1" x14ac:dyDescent="0.2">
      <c r="B8" s="300"/>
      <c r="C8" s="301"/>
      <c r="D8" s="302"/>
      <c r="E8" s="308" t="s">
        <v>310</v>
      </c>
      <c r="F8" s="305">
        <f>Rez.1!F15</f>
        <v>0</v>
      </c>
      <c r="G8" s="305">
        <v>0</v>
      </c>
    </row>
    <row r="9" spans="2:7" s="268" customFormat="1" ht="19.149999999999999" customHeight="1" x14ac:dyDescent="0.2">
      <c r="B9" s="300"/>
      <c r="C9" s="301"/>
      <c r="D9" s="302"/>
      <c r="E9" s="308" t="s">
        <v>311</v>
      </c>
      <c r="F9" s="305"/>
      <c r="G9" s="305"/>
    </row>
    <row r="10" spans="2:7" s="268" customFormat="1" ht="19.149999999999999" customHeight="1" x14ac:dyDescent="0.2">
      <c r="B10" s="300"/>
      <c r="C10" s="301"/>
      <c r="D10" s="302"/>
      <c r="E10" s="308" t="s">
        <v>312</v>
      </c>
      <c r="F10" s="305">
        <v>0</v>
      </c>
      <c r="G10" s="305">
        <v>0</v>
      </c>
    </row>
    <row r="11" spans="2:7" s="268" customFormat="1" ht="19.149999999999999" customHeight="1" x14ac:dyDescent="0.2">
      <c r="B11" s="300"/>
      <c r="C11" s="301"/>
      <c r="D11" s="302"/>
      <c r="E11" s="308" t="s">
        <v>313</v>
      </c>
      <c r="F11" s="305">
        <v>0</v>
      </c>
      <c r="G11" s="305">
        <v>0</v>
      </c>
    </row>
    <row r="12" spans="2:7" s="142" customFormat="1" ht="19.149999999999999" customHeight="1" x14ac:dyDescent="0.2">
      <c r="B12" s="383"/>
      <c r="C12" s="367"/>
      <c r="D12" s="309" t="s">
        <v>314</v>
      </c>
      <c r="F12" s="310">
        <f>Aktivet!H12-Aktivet!G12</f>
        <v>-1050764</v>
      </c>
      <c r="G12" s="310">
        <v>0</v>
      </c>
    </row>
    <row r="13" spans="2:7" s="142" customFormat="1" ht="19.149999999999999" customHeight="1" x14ac:dyDescent="0.2">
      <c r="B13" s="384"/>
      <c r="C13" s="370"/>
      <c r="D13" s="311" t="s">
        <v>315</v>
      </c>
      <c r="F13" s="312">
        <v>0</v>
      </c>
      <c r="G13" s="312">
        <v>0</v>
      </c>
    </row>
    <row r="14" spans="2:7" s="268" customFormat="1" ht="19.149999999999999" customHeight="1" x14ac:dyDescent="0.2">
      <c r="B14" s="313"/>
      <c r="C14" s="301"/>
      <c r="D14" s="304" t="s">
        <v>316</v>
      </c>
      <c r="E14" s="304"/>
      <c r="F14" s="314">
        <f>Aktivet!H20-Aktivet!G20</f>
        <v>0</v>
      </c>
      <c r="G14" s="314">
        <v>0</v>
      </c>
    </row>
    <row r="15" spans="2:7" s="268" customFormat="1" ht="19.149999999999999" customHeight="1" x14ac:dyDescent="0.2">
      <c r="B15" s="381"/>
      <c r="C15" s="367"/>
      <c r="D15" s="309" t="s">
        <v>317</v>
      </c>
      <c r="E15" s="309"/>
      <c r="F15" s="310">
        <f>Pasivet!G32-Pasivet!H32</f>
        <v>6475500</v>
      </c>
      <c r="G15" s="310">
        <v>105000</v>
      </c>
    </row>
    <row r="16" spans="2:7" s="268" customFormat="1" ht="19.149999999999999" customHeight="1" x14ac:dyDescent="0.2">
      <c r="B16" s="382"/>
      <c r="C16" s="370"/>
      <c r="D16" s="307" t="s">
        <v>318</v>
      </c>
      <c r="E16" s="307"/>
      <c r="F16" s="312">
        <v>0</v>
      </c>
      <c r="G16" s="312">
        <v>0</v>
      </c>
    </row>
    <row r="17" spans="2:10" s="268" customFormat="1" ht="19.149999999999999" customHeight="1" x14ac:dyDescent="0.2">
      <c r="B17" s="300"/>
      <c r="C17" s="301"/>
      <c r="D17" s="69" t="s">
        <v>319</v>
      </c>
      <c r="E17" s="69"/>
      <c r="F17" s="315">
        <f>SUM(F5:F16)</f>
        <v>5424736</v>
      </c>
      <c r="G17" s="315">
        <v>0</v>
      </c>
    </row>
    <row r="18" spans="2:10" s="268" customFormat="1" ht="19.149999999999999" customHeight="1" x14ac:dyDescent="0.2">
      <c r="B18" s="300"/>
      <c r="C18" s="301"/>
      <c r="D18" s="304" t="s">
        <v>320</v>
      </c>
      <c r="E18" s="304"/>
      <c r="F18" s="305">
        <v>0</v>
      </c>
      <c r="G18" s="305">
        <v>0</v>
      </c>
    </row>
    <row r="19" spans="2:10" s="268" customFormat="1" ht="19.149999999999999" customHeight="1" x14ac:dyDescent="0.2">
      <c r="B19" s="300"/>
      <c r="C19" s="301"/>
      <c r="D19" s="304" t="s">
        <v>321</v>
      </c>
      <c r="E19" s="304"/>
      <c r="F19" s="305">
        <f>-Rez.1!F28</f>
        <v>0</v>
      </c>
      <c r="G19" s="305">
        <v>0</v>
      </c>
    </row>
    <row r="20" spans="2:10" s="268" customFormat="1" ht="19.149999999999999" customHeight="1" x14ac:dyDescent="0.2">
      <c r="B20" s="300"/>
      <c r="C20" s="301"/>
      <c r="D20" s="316" t="s">
        <v>322</v>
      </c>
      <c r="E20" s="69"/>
      <c r="F20" s="317">
        <f>F17-F18+F19</f>
        <v>5424736</v>
      </c>
      <c r="G20" s="317">
        <v>0</v>
      </c>
    </row>
    <row r="21" spans="2:10" s="268" customFormat="1" ht="19.149999999999999" customHeight="1" x14ac:dyDescent="0.2">
      <c r="B21" s="300"/>
      <c r="C21" s="318" t="s">
        <v>323</v>
      </c>
      <c r="D21" s="302"/>
      <c r="E21" s="304"/>
      <c r="F21" s="305">
        <v>0</v>
      </c>
      <c r="G21" s="305">
        <v>0</v>
      </c>
    </row>
    <row r="22" spans="2:10" s="268" customFormat="1" ht="19.149999999999999" customHeight="1" x14ac:dyDescent="0.2">
      <c r="B22" s="300"/>
      <c r="C22" s="301"/>
      <c r="D22" s="304" t="s">
        <v>324</v>
      </c>
      <c r="E22" s="304"/>
      <c r="F22" s="305">
        <v>0</v>
      </c>
      <c r="G22" s="305">
        <v>0</v>
      </c>
    </row>
    <row r="23" spans="2:10" s="268" customFormat="1" ht="19.149999999999999" customHeight="1" x14ac:dyDescent="0.2">
      <c r="B23" s="300"/>
      <c r="C23" s="301"/>
      <c r="D23" s="304" t="s">
        <v>325</v>
      </c>
      <c r="E23" s="304"/>
      <c r="F23" s="305">
        <f>-'Pasq.per AAM 1'!E15-Aktivet!G31</f>
        <v>-5481416</v>
      </c>
      <c r="G23" s="305"/>
      <c r="I23" s="296"/>
      <c r="J23" s="296"/>
    </row>
    <row r="24" spans="2:10" s="268" customFormat="1" ht="19.149999999999999" customHeight="1" x14ac:dyDescent="0.2">
      <c r="B24" s="300"/>
      <c r="C24" s="292"/>
      <c r="D24" s="304" t="s">
        <v>326</v>
      </c>
      <c r="E24" s="304"/>
      <c r="F24" s="305">
        <v>0</v>
      </c>
      <c r="G24" s="305">
        <v>0</v>
      </c>
    </row>
    <row r="25" spans="2:10" s="268" customFormat="1" ht="19.149999999999999" customHeight="1" x14ac:dyDescent="0.2">
      <c r="B25" s="300"/>
      <c r="C25" s="319"/>
      <c r="D25" s="304" t="s">
        <v>327</v>
      </c>
      <c r="E25" s="304"/>
      <c r="F25" s="305">
        <v>0</v>
      </c>
      <c r="G25" s="305">
        <v>0</v>
      </c>
    </row>
    <row r="26" spans="2:10" s="268" customFormat="1" ht="19.149999999999999" customHeight="1" x14ac:dyDescent="0.2">
      <c r="B26" s="300"/>
      <c r="C26" s="319"/>
      <c r="D26" s="304" t="s">
        <v>328</v>
      </c>
      <c r="E26" s="304"/>
      <c r="F26" s="305">
        <v>0</v>
      </c>
      <c r="G26" s="305">
        <v>0</v>
      </c>
    </row>
    <row r="27" spans="2:10" s="268" customFormat="1" ht="19.149999999999999" customHeight="1" x14ac:dyDescent="0.2">
      <c r="B27" s="300"/>
      <c r="C27" s="319"/>
      <c r="D27" s="61" t="s">
        <v>329</v>
      </c>
      <c r="E27" s="304"/>
      <c r="F27" s="317">
        <f>SUM(F22:F26)</f>
        <v>-5481416</v>
      </c>
      <c r="G27" s="317">
        <v>0</v>
      </c>
    </row>
    <row r="28" spans="2:10" s="268" customFormat="1" ht="19.149999999999999" customHeight="1" x14ac:dyDescent="0.2">
      <c r="B28" s="300"/>
      <c r="C28" s="301" t="s">
        <v>330</v>
      </c>
      <c r="D28" s="320"/>
      <c r="E28" s="304"/>
      <c r="F28" s="305">
        <v>0</v>
      </c>
      <c r="G28" s="305">
        <v>0</v>
      </c>
    </row>
    <row r="29" spans="2:10" s="268" customFormat="1" ht="19.149999999999999" customHeight="1" x14ac:dyDescent="0.2">
      <c r="B29" s="300"/>
      <c r="C29" s="319"/>
      <c r="D29" s="304" t="s">
        <v>331</v>
      </c>
      <c r="E29" s="304"/>
      <c r="F29" s="305">
        <v>0</v>
      </c>
      <c r="G29" s="305">
        <v>100000</v>
      </c>
    </row>
    <row r="30" spans="2:10" s="268" customFormat="1" ht="19.149999999999999" customHeight="1" x14ac:dyDescent="0.2">
      <c r="B30" s="300"/>
      <c r="C30" s="319"/>
      <c r="D30" s="304" t="s">
        <v>332</v>
      </c>
      <c r="E30" s="304"/>
      <c r="F30" s="305">
        <v>0</v>
      </c>
      <c r="G30" s="305">
        <v>0</v>
      </c>
    </row>
    <row r="31" spans="2:10" s="268" customFormat="1" ht="19.149999999999999" customHeight="1" x14ac:dyDescent="0.2">
      <c r="B31" s="300"/>
      <c r="C31" s="319"/>
      <c r="D31" s="304" t="s">
        <v>333</v>
      </c>
      <c r="E31" s="304"/>
      <c r="F31" s="305">
        <v>0</v>
      </c>
      <c r="G31" s="305">
        <v>0</v>
      </c>
    </row>
    <row r="32" spans="2:10" s="268" customFormat="1" ht="19.149999999999999" customHeight="1" x14ac:dyDescent="0.2">
      <c r="B32" s="300"/>
      <c r="C32" s="319"/>
      <c r="D32" s="304" t="s">
        <v>334</v>
      </c>
      <c r="E32" s="304"/>
      <c r="F32" s="305">
        <v>0</v>
      </c>
      <c r="G32" s="305">
        <v>0</v>
      </c>
    </row>
    <row r="33" spans="2:7" s="268" customFormat="1" ht="19.149999999999999" customHeight="1" x14ac:dyDescent="0.2">
      <c r="B33" s="300"/>
      <c r="C33" s="319"/>
      <c r="D33" s="61" t="s">
        <v>335</v>
      </c>
      <c r="E33" s="304"/>
      <c r="F33" s="317">
        <v>0</v>
      </c>
      <c r="G33" s="317">
        <v>0</v>
      </c>
    </row>
    <row r="34" spans="2:7" ht="19.149999999999999" customHeight="1" x14ac:dyDescent="0.2">
      <c r="B34" s="321"/>
      <c r="C34" s="318" t="s">
        <v>336</v>
      </c>
      <c r="D34" s="321"/>
      <c r="E34" s="322"/>
      <c r="F34" s="323">
        <f>F20+F27+F29</f>
        <v>-56680</v>
      </c>
      <c r="G34" s="323">
        <v>100000</v>
      </c>
    </row>
    <row r="35" spans="2:7" ht="19.149999999999999" customHeight="1" x14ac:dyDescent="0.2">
      <c r="B35" s="321"/>
      <c r="C35" s="318" t="s">
        <v>337</v>
      </c>
      <c r="D35" s="321"/>
      <c r="E35" s="322"/>
      <c r="F35" s="324">
        <f>G36</f>
        <v>100000</v>
      </c>
      <c r="G35" s="324">
        <v>0</v>
      </c>
    </row>
    <row r="36" spans="2:7" ht="19.149999999999999" customHeight="1" x14ac:dyDescent="0.2">
      <c r="B36" s="321"/>
      <c r="C36" s="318" t="s">
        <v>338</v>
      </c>
      <c r="D36" s="321"/>
      <c r="E36" s="322"/>
      <c r="F36" s="323">
        <f>F34+F35</f>
        <v>43320</v>
      </c>
      <c r="G36" s="323">
        <v>100000</v>
      </c>
    </row>
    <row r="37" spans="2:7" x14ac:dyDescent="0.2">
      <c r="F37" s="325"/>
      <c r="G37" s="325"/>
    </row>
  </sheetData>
  <mergeCells count="7">
    <mergeCell ref="B15:B16"/>
    <mergeCell ref="C15:C16"/>
    <mergeCell ref="B1:G1"/>
    <mergeCell ref="B3:B4"/>
    <mergeCell ref="C3:E4"/>
    <mergeCell ref="B12:B13"/>
    <mergeCell ref="C12:C1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3"/>
  <sheetViews>
    <sheetView workbookViewId="0">
      <selection activeCell="G19" sqref="G19"/>
    </sheetView>
  </sheetViews>
  <sheetFormatPr defaultColWidth="17.7109375" defaultRowHeight="12.75" x14ac:dyDescent="0.2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x14ac:dyDescent="0.2">
      <c r="B2" s="191" t="s">
        <v>346</v>
      </c>
    </row>
    <row r="3" spans="1:8" ht="6.75" customHeight="1" x14ac:dyDescent="0.2"/>
    <row r="4" spans="1:8" ht="25.5" customHeight="1" x14ac:dyDescent="0.25">
      <c r="A4" s="385" t="s">
        <v>349</v>
      </c>
      <c r="B4" s="385"/>
      <c r="C4" s="385"/>
      <c r="D4" s="385"/>
      <c r="E4" s="385"/>
      <c r="F4" s="385"/>
      <c r="G4" s="385"/>
      <c r="H4" s="385"/>
    </row>
    <row r="5" spans="1:8" ht="6.75" customHeight="1" x14ac:dyDescent="0.2"/>
    <row r="6" spans="1:8" ht="12.75" customHeight="1" x14ac:dyDescent="0.2">
      <c r="B6" s="23" t="s">
        <v>63</v>
      </c>
      <c r="G6" s="12"/>
    </row>
    <row r="7" spans="1:8" ht="6.75" customHeight="1" thickBot="1" x14ac:dyDescent="0.25"/>
    <row r="8" spans="1:8" s="13" customFormat="1" ht="24.95" customHeight="1" thickTop="1" x14ac:dyDescent="0.2">
      <c r="A8" s="386"/>
      <c r="B8" s="387"/>
      <c r="C8" s="29" t="s">
        <v>40</v>
      </c>
      <c r="D8" s="29" t="s">
        <v>41</v>
      </c>
      <c r="E8" s="30" t="s">
        <v>65</v>
      </c>
      <c r="F8" s="30" t="s">
        <v>64</v>
      </c>
      <c r="G8" s="29" t="s">
        <v>66</v>
      </c>
      <c r="H8" s="31" t="s">
        <v>58</v>
      </c>
    </row>
    <row r="9" spans="1:8" s="18" customFormat="1" ht="30" customHeight="1" x14ac:dyDescent="0.2">
      <c r="A9" s="33" t="s">
        <v>3</v>
      </c>
      <c r="B9" s="32" t="s">
        <v>299</v>
      </c>
      <c r="C9" s="208"/>
      <c r="D9" s="208"/>
      <c r="E9" s="208"/>
      <c r="F9" s="208"/>
      <c r="G9" s="208"/>
      <c r="H9" s="209">
        <f>SUM(C9:G9)</f>
        <v>0</v>
      </c>
    </row>
    <row r="10" spans="1:8" s="18" customFormat="1" ht="20.100000000000001" customHeight="1" x14ac:dyDescent="0.2">
      <c r="A10" s="14" t="s">
        <v>128</v>
      </c>
      <c r="B10" s="15" t="s">
        <v>59</v>
      </c>
      <c r="C10" s="16"/>
      <c r="D10" s="16"/>
      <c r="E10" s="16"/>
      <c r="F10" s="16"/>
      <c r="G10" s="16"/>
      <c r="H10" s="17">
        <f>SUM(C10:G10)</f>
        <v>0</v>
      </c>
    </row>
    <row r="11" spans="1:8" s="18" customFormat="1" ht="20.100000000000001" customHeight="1" x14ac:dyDescent="0.2">
      <c r="A11" s="33" t="s">
        <v>129</v>
      </c>
      <c r="B11" s="32" t="s">
        <v>57</v>
      </c>
      <c r="C11" s="208"/>
      <c r="D11" s="208">
        <f t="shared" ref="D11:H11" si="0">SUM(D9:D10)</f>
        <v>0</v>
      </c>
      <c r="E11" s="208">
        <f t="shared" si="0"/>
        <v>0</v>
      </c>
      <c r="F11" s="208">
        <f t="shared" si="0"/>
        <v>0</v>
      </c>
      <c r="G11" s="208">
        <f t="shared" si="0"/>
        <v>0</v>
      </c>
      <c r="H11" s="208">
        <f t="shared" si="0"/>
        <v>0</v>
      </c>
    </row>
    <row r="12" spans="1:8" s="18" customFormat="1" ht="20.100000000000001" customHeight="1" x14ac:dyDescent="0.2">
      <c r="A12" s="22">
        <v>1</v>
      </c>
      <c r="B12" s="19" t="s">
        <v>62</v>
      </c>
      <c r="C12" s="20"/>
      <c r="D12" s="20"/>
      <c r="E12" s="20"/>
      <c r="F12" s="20"/>
      <c r="G12" s="20">
        <f>Rez.1!G29</f>
        <v>-105000</v>
      </c>
      <c r="H12" s="21">
        <f>SUM(C12:G12)</f>
        <v>-105000</v>
      </c>
    </row>
    <row r="13" spans="1:8" s="18" customFormat="1" ht="20.100000000000001" customHeight="1" x14ac:dyDescent="0.2">
      <c r="A13" s="22">
        <v>2</v>
      </c>
      <c r="B13" s="19" t="s">
        <v>60</v>
      </c>
      <c r="C13" s="20"/>
      <c r="D13" s="20"/>
      <c r="E13" s="20"/>
      <c r="F13" s="20"/>
      <c r="G13" s="20"/>
      <c r="H13" s="21">
        <f>SUM(C13:G13)</f>
        <v>0</v>
      </c>
    </row>
    <row r="14" spans="1:8" s="18" customFormat="1" ht="20.100000000000001" customHeight="1" x14ac:dyDescent="0.2">
      <c r="A14" s="22">
        <v>3</v>
      </c>
      <c r="B14" s="19" t="s">
        <v>67</v>
      </c>
      <c r="C14" s="20"/>
      <c r="D14" s="20"/>
      <c r="E14" s="20"/>
      <c r="F14" s="20"/>
      <c r="G14" s="20"/>
      <c r="H14" s="21">
        <f>SUM(C14:G14)</f>
        <v>0</v>
      </c>
    </row>
    <row r="15" spans="1:8" s="18" customFormat="1" ht="20.100000000000001" customHeight="1" x14ac:dyDescent="0.2">
      <c r="A15" s="22">
        <v>4</v>
      </c>
      <c r="B15" s="19" t="s">
        <v>68</v>
      </c>
      <c r="C15" s="20">
        <v>100000</v>
      </c>
      <c r="D15" s="20"/>
      <c r="E15" s="20"/>
      <c r="F15" s="20"/>
      <c r="G15" s="20"/>
      <c r="H15" s="21">
        <f>SUM(C15:G15)</f>
        <v>100000</v>
      </c>
    </row>
    <row r="16" spans="1:8" s="18" customFormat="1" ht="30" customHeight="1" x14ac:dyDescent="0.2">
      <c r="A16" s="33" t="s">
        <v>4</v>
      </c>
      <c r="B16" s="32" t="s">
        <v>306</v>
      </c>
      <c r="C16" s="210">
        <f t="shared" ref="C16:H16" si="1">SUM(C11:C15)</f>
        <v>100000</v>
      </c>
      <c r="D16" s="210">
        <f t="shared" si="1"/>
        <v>0</v>
      </c>
      <c r="E16" s="210">
        <f t="shared" si="1"/>
        <v>0</v>
      </c>
      <c r="F16" s="210">
        <f t="shared" si="1"/>
        <v>0</v>
      </c>
      <c r="G16" s="210">
        <f t="shared" si="1"/>
        <v>-105000</v>
      </c>
      <c r="H16" s="210">
        <f t="shared" si="1"/>
        <v>-5000</v>
      </c>
    </row>
    <row r="17" spans="1:8" s="18" customFormat="1" ht="20.100000000000001" customHeight="1" x14ac:dyDescent="0.2">
      <c r="A17" s="14">
        <v>1</v>
      </c>
      <c r="B17" s="19" t="s">
        <v>62</v>
      </c>
      <c r="C17" s="20"/>
      <c r="D17" s="20"/>
      <c r="E17" s="20"/>
      <c r="F17" s="20"/>
      <c r="G17" s="20"/>
      <c r="H17" s="21">
        <f>SUM(C17:G17)</f>
        <v>0</v>
      </c>
    </row>
    <row r="18" spans="1:8" s="18" customFormat="1" ht="20.100000000000001" customHeight="1" x14ac:dyDescent="0.2">
      <c r="A18" s="14">
        <v>2</v>
      </c>
      <c r="B18" s="19" t="s">
        <v>60</v>
      </c>
      <c r="C18" s="20"/>
      <c r="D18" s="20"/>
      <c r="E18" s="20"/>
      <c r="F18" s="20"/>
      <c r="G18" s="20"/>
      <c r="H18" s="21">
        <f>SUM(C18:G18)</f>
        <v>0</v>
      </c>
    </row>
    <row r="19" spans="1:8" s="18" customFormat="1" ht="20.100000000000001" customHeight="1" x14ac:dyDescent="0.2">
      <c r="A19" s="14">
        <v>3</v>
      </c>
      <c r="B19" s="19" t="s">
        <v>69</v>
      </c>
      <c r="C19" s="20"/>
      <c r="D19" s="20"/>
      <c r="E19" s="20"/>
      <c r="F19" s="20"/>
      <c r="G19" s="20"/>
      <c r="H19" s="21">
        <f>SUM(C19:G19)</f>
        <v>0</v>
      </c>
    </row>
    <row r="20" spans="1:8" s="18" customFormat="1" ht="20.100000000000001" customHeight="1" x14ac:dyDescent="0.2">
      <c r="A20" s="14">
        <v>4</v>
      </c>
      <c r="B20" s="19" t="s">
        <v>130</v>
      </c>
      <c r="C20" s="20"/>
      <c r="D20" s="20"/>
      <c r="E20" s="20"/>
      <c r="F20" s="20"/>
      <c r="G20" s="20"/>
      <c r="H20" s="21">
        <f>SUM(C20:G20)</f>
        <v>0</v>
      </c>
    </row>
    <row r="21" spans="1:8" s="18" customFormat="1" ht="30" customHeight="1" thickBot="1" x14ac:dyDescent="0.25">
      <c r="A21" s="34" t="s">
        <v>36</v>
      </c>
      <c r="B21" s="35" t="s">
        <v>355</v>
      </c>
      <c r="C21" s="216">
        <f t="shared" ref="C21:G21" si="2">SUM(C16:C20)</f>
        <v>100000</v>
      </c>
      <c r="D21" s="216">
        <f t="shared" si="2"/>
        <v>0</v>
      </c>
      <c r="E21" s="216">
        <f t="shared" si="2"/>
        <v>0</v>
      </c>
      <c r="F21" s="216">
        <f t="shared" si="2"/>
        <v>0</v>
      </c>
      <c r="G21" s="216">
        <f t="shared" si="2"/>
        <v>-105000</v>
      </c>
      <c r="H21" s="216">
        <f>SUM(C21:G21)</f>
        <v>-5000</v>
      </c>
    </row>
    <row r="22" spans="1:8" ht="14.1" customHeight="1" thickTop="1" x14ac:dyDescent="0.2"/>
    <row r="23" spans="1:8" ht="14.1" customHeight="1" x14ac:dyDescent="0.2">
      <c r="H23" s="189"/>
    </row>
    <row r="24" spans="1:8" ht="14.1" customHeight="1" x14ac:dyDescent="0.2"/>
    <row r="25" spans="1:8" ht="14.1" customHeight="1" x14ac:dyDescent="0.2"/>
    <row r="26" spans="1:8" ht="14.1" customHeight="1" x14ac:dyDescent="0.2"/>
    <row r="27" spans="1:8" ht="14.1" customHeight="1" x14ac:dyDescent="0.2"/>
    <row r="28" spans="1:8" ht="14.1" customHeight="1" x14ac:dyDescent="0.2"/>
    <row r="29" spans="1:8" ht="14.1" customHeight="1" x14ac:dyDescent="0.2"/>
    <row r="30" spans="1:8" ht="14.1" customHeight="1" x14ac:dyDescent="0.2"/>
    <row r="31" spans="1:8" ht="14.1" customHeight="1" x14ac:dyDescent="0.2"/>
    <row r="32" spans="1:8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topLeftCell="A22" workbookViewId="0">
      <selection activeCell="G26" sqref="G26"/>
    </sheetView>
  </sheetViews>
  <sheetFormatPr defaultColWidth="4.7109375" defaultRowHeight="12.75" x14ac:dyDescent="0.2"/>
  <cols>
    <col min="1" max="1" width="7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 x14ac:dyDescent="0.2">
      <c r="B2" s="1"/>
      <c r="C2" s="2"/>
      <c r="D2" s="2"/>
      <c r="E2" s="2"/>
      <c r="F2" s="2"/>
      <c r="G2" s="2"/>
      <c r="H2" s="2"/>
      <c r="I2" s="2"/>
      <c r="J2" s="3"/>
    </row>
    <row r="3" spans="2:10" x14ac:dyDescent="0.2">
      <c r="B3" s="4"/>
      <c r="C3" s="5"/>
      <c r="D3" s="5"/>
      <c r="E3" s="5"/>
      <c r="F3" s="5"/>
      <c r="G3" s="5"/>
      <c r="H3" s="5"/>
      <c r="I3" s="5"/>
      <c r="J3" s="6"/>
    </row>
    <row r="4" spans="2:10" s="11" customFormat="1" ht="33" customHeight="1" x14ac:dyDescent="0.2">
      <c r="B4" s="390" t="s">
        <v>71</v>
      </c>
      <c r="C4" s="391"/>
      <c r="D4" s="391"/>
      <c r="E4" s="391"/>
      <c r="F4" s="391"/>
      <c r="G4" s="391"/>
      <c r="H4" s="391"/>
      <c r="I4" s="391"/>
      <c r="J4" s="392"/>
    </row>
    <row r="5" spans="2:10" s="111" customFormat="1" x14ac:dyDescent="0.2">
      <c r="B5" s="106"/>
      <c r="C5" s="120" t="s">
        <v>134</v>
      </c>
      <c r="D5" s="107"/>
      <c r="E5" s="107"/>
      <c r="F5" s="107"/>
      <c r="G5" s="108"/>
      <c r="H5" s="108"/>
      <c r="I5" s="109"/>
      <c r="J5" s="110"/>
    </row>
    <row r="6" spans="2:10" s="111" customFormat="1" ht="11.25" x14ac:dyDescent="0.2">
      <c r="B6" s="106"/>
      <c r="C6" s="112"/>
      <c r="D6" s="105" t="s">
        <v>135</v>
      </c>
      <c r="E6" s="105"/>
      <c r="F6" s="105"/>
      <c r="G6" s="105"/>
      <c r="H6" s="105"/>
      <c r="I6" s="113"/>
      <c r="J6" s="110"/>
    </row>
    <row r="7" spans="2:10" s="111" customFormat="1" ht="11.25" x14ac:dyDescent="0.2">
      <c r="B7" s="106"/>
      <c r="C7" s="112"/>
      <c r="D7" s="105" t="s">
        <v>137</v>
      </c>
      <c r="E7" s="105"/>
      <c r="F7" s="105"/>
      <c r="G7" s="105"/>
      <c r="H7" s="105"/>
      <c r="I7" s="113"/>
      <c r="J7" s="110"/>
    </row>
    <row r="8" spans="2:10" s="111" customFormat="1" ht="11.25" x14ac:dyDescent="0.2">
      <c r="B8" s="106"/>
      <c r="C8" s="112" t="s">
        <v>138</v>
      </c>
      <c r="D8" s="114"/>
      <c r="E8" s="114"/>
      <c r="F8" s="114"/>
      <c r="G8" s="114"/>
      <c r="H8" s="114"/>
      <c r="I8" s="113"/>
      <c r="J8" s="110"/>
    </row>
    <row r="9" spans="2:10" s="111" customFormat="1" ht="11.25" x14ac:dyDescent="0.2">
      <c r="B9" s="106"/>
      <c r="C9" s="112"/>
      <c r="D9" s="105"/>
      <c r="E9" s="105" t="s">
        <v>136</v>
      </c>
      <c r="F9" s="105"/>
      <c r="G9" s="114"/>
      <c r="H9" s="114"/>
      <c r="I9" s="113"/>
      <c r="J9" s="110"/>
    </row>
    <row r="10" spans="2:10" s="111" customFormat="1" ht="11.25" x14ac:dyDescent="0.2">
      <c r="B10" s="106"/>
      <c r="C10" s="115"/>
      <c r="D10" s="116"/>
      <c r="E10" s="105" t="s">
        <v>139</v>
      </c>
      <c r="F10" s="105"/>
      <c r="G10" s="114"/>
      <c r="H10" s="114"/>
      <c r="I10" s="113"/>
      <c r="J10" s="110"/>
    </row>
    <row r="11" spans="2:10" s="111" customFormat="1" ht="11.25" x14ac:dyDescent="0.2">
      <c r="B11" s="106"/>
      <c r="C11" s="117"/>
      <c r="D11" s="118"/>
      <c r="E11" s="118" t="s">
        <v>140</v>
      </c>
      <c r="F11" s="118"/>
      <c r="G11" s="118"/>
      <c r="H11" s="118"/>
      <c r="I11" s="119"/>
      <c r="J11" s="110"/>
    </row>
    <row r="12" spans="2:10" x14ac:dyDescent="0.2">
      <c r="B12" s="4"/>
      <c r="C12" s="5"/>
      <c r="D12" s="5"/>
      <c r="E12" s="5"/>
      <c r="F12" s="5"/>
      <c r="G12" s="5"/>
      <c r="H12" s="5"/>
      <c r="I12" s="5"/>
      <c r="J12" s="6"/>
    </row>
    <row r="13" spans="2:10" x14ac:dyDescent="0.2">
      <c r="B13" s="4"/>
      <c r="C13" s="5"/>
      <c r="D13" s="5"/>
      <c r="E13" s="5"/>
      <c r="F13" s="5"/>
      <c r="G13" s="5"/>
      <c r="H13" s="5"/>
      <c r="I13" s="5"/>
      <c r="J13" s="6"/>
    </row>
    <row r="14" spans="2:10" x14ac:dyDescent="0.2">
      <c r="B14" s="4"/>
      <c r="C14" s="5"/>
      <c r="D14" s="394"/>
      <c r="E14" s="394"/>
      <c r="F14" s="104"/>
      <c r="G14" s="393"/>
      <c r="H14" s="393"/>
      <c r="I14" s="393"/>
      <c r="J14" s="6"/>
    </row>
    <row r="15" spans="2:10" x14ac:dyDescent="0.2">
      <c r="B15" s="4"/>
      <c r="C15" s="5"/>
      <c r="D15" s="394"/>
      <c r="E15" s="394"/>
      <c r="F15" s="104"/>
      <c r="G15" s="104"/>
      <c r="H15" s="104"/>
      <c r="I15" s="104"/>
      <c r="J15" s="6"/>
    </row>
    <row r="16" spans="2:10" x14ac:dyDescent="0.2">
      <c r="B16" s="4"/>
      <c r="C16" s="5"/>
      <c r="D16" s="105"/>
      <c r="E16" s="105"/>
      <c r="F16" s="105"/>
      <c r="G16" s="105"/>
      <c r="H16" s="105"/>
      <c r="I16" s="105"/>
      <c r="J16" s="6"/>
    </row>
    <row r="17" spans="2:10" ht="15" x14ac:dyDescent="0.25">
      <c r="B17" s="4"/>
      <c r="C17" s="217" t="s">
        <v>285</v>
      </c>
      <c r="D17" s="217"/>
      <c r="E17" s="217" t="s">
        <v>286</v>
      </c>
      <c r="F17" s="217"/>
      <c r="G17" s="217"/>
      <c r="H17" s="217"/>
      <c r="I17" s="217"/>
      <c r="J17" s="6"/>
    </row>
    <row r="18" spans="2:10" x14ac:dyDescent="0.2">
      <c r="B18" s="4"/>
      <c r="C18" s="5"/>
      <c r="D18" s="105"/>
      <c r="E18" s="105"/>
      <c r="F18" s="105"/>
      <c r="G18" s="105"/>
      <c r="H18" s="105"/>
      <c r="I18" s="105"/>
      <c r="J18" s="6"/>
    </row>
    <row r="19" spans="2:10" x14ac:dyDescent="0.2">
      <c r="B19" s="4"/>
      <c r="C19" s="5"/>
      <c r="D19" s="5"/>
      <c r="E19" s="5"/>
      <c r="F19" s="5"/>
      <c r="G19" s="5"/>
      <c r="H19" s="5"/>
      <c r="I19" s="5"/>
      <c r="J19" s="6"/>
    </row>
    <row r="20" spans="2:10" x14ac:dyDescent="0.2">
      <c r="B20" s="4"/>
      <c r="C20" s="5"/>
      <c r="D20" s="5"/>
      <c r="E20" s="5"/>
      <c r="F20" s="5"/>
      <c r="G20" s="5"/>
      <c r="H20" s="5"/>
      <c r="I20" s="5"/>
      <c r="J20" s="6"/>
    </row>
    <row r="21" spans="2:10" x14ac:dyDescent="0.2">
      <c r="B21" s="4"/>
      <c r="C21" s="5"/>
      <c r="D21" s="5"/>
      <c r="E21" s="5"/>
      <c r="F21" s="5"/>
      <c r="G21" s="5"/>
      <c r="H21" s="5"/>
      <c r="I21" s="5"/>
      <c r="J21" s="6"/>
    </row>
    <row r="22" spans="2:10" x14ac:dyDescent="0.2">
      <c r="B22" s="4"/>
      <c r="C22" s="5"/>
      <c r="D22" s="5"/>
      <c r="E22" s="5"/>
      <c r="F22" s="5"/>
      <c r="G22" s="5"/>
      <c r="H22" s="5"/>
      <c r="I22" s="5"/>
      <c r="J22" s="6"/>
    </row>
    <row r="23" spans="2:10" x14ac:dyDescent="0.2">
      <c r="B23" s="4"/>
      <c r="C23" s="5"/>
      <c r="D23" s="5"/>
      <c r="E23" s="5"/>
      <c r="F23" s="5"/>
      <c r="G23" s="5"/>
      <c r="H23" s="5"/>
      <c r="I23" s="5"/>
      <c r="J23" s="6"/>
    </row>
    <row r="24" spans="2:10" x14ac:dyDescent="0.2">
      <c r="B24" s="4"/>
      <c r="C24" s="5"/>
      <c r="D24" s="5"/>
      <c r="E24" s="5"/>
      <c r="F24" s="5"/>
      <c r="G24" s="5"/>
      <c r="H24" s="5"/>
      <c r="I24" s="5"/>
      <c r="J24" s="6"/>
    </row>
    <row r="25" spans="2:10" x14ac:dyDescent="0.2">
      <c r="B25" s="4"/>
      <c r="C25" s="5"/>
      <c r="D25" s="5"/>
      <c r="E25" s="5"/>
      <c r="F25" s="5"/>
      <c r="G25" s="5"/>
      <c r="H25" s="5"/>
      <c r="I25" s="5"/>
      <c r="J25" s="6"/>
    </row>
    <row r="26" spans="2:10" x14ac:dyDescent="0.2">
      <c r="B26" s="4"/>
      <c r="C26" s="5"/>
      <c r="D26" s="5"/>
      <c r="E26" s="5"/>
      <c r="F26" s="5"/>
      <c r="G26" s="5"/>
      <c r="H26" s="5"/>
      <c r="I26" s="5"/>
      <c r="J26" s="6"/>
    </row>
    <row r="27" spans="2:10" x14ac:dyDescent="0.2">
      <c r="B27" s="4"/>
      <c r="C27" s="5"/>
      <c r="D27" s="5"/>
      <c r="E27" s="5"/>
      <c r="F27" s="5"/>
      <c r="G27" s="5"/>
      <c r="H27" s="5"/>
      <c r="I27" s="5"/>
      <c r="J27" s="6"/>
    </row>
    <row r="28" spans="2:10" x14ac:dyDescent="0.2">
      <c r="B28" s="4"/>
      <c r="C28" s="5"/>
      <c r="D28" s="5"/>
      <c r="E28" s="5"/>
      <c r="F28" s="5"/>
      <c r="G28" s="5"/>
      <c r="H28" s="5"/>
      <c r="I28" s="5"/>
      <c r="J28" s="6"/>
    </row>
    <row r="29" spans="2:10" x14ac:dyDescent="0.2">
      <c r="B29" s="4"/>
      <c r="C29" s="5"/>
      <c r="D29" s="5"/>
      <c r="E29" s="5"/>
      <c r="F29" s="5"/>
      <c r="G29" s="5"/>
      <c r="H29" s="5"/>
      <c r="I29" s="5"/>
      <c r="J29" s="6"/>
    </row>
    <row r="30" spans="2:10" x14ac:dyDescent="0.2">
      <c r="B30" s="4"/>
      <c r="C30" s="5"/>
      <c r="D30" s="5"/>
      <c r="E30" s="5"/>
      <c r="F30" s="5"/>
      <c r="G30" s="5"/>
      <c r="H30" s="5"/>
      <c r="I30" s="5"/>
      <c r="J30" s="6"/>
    </row>
    <row r="31" spans="2:10" x14ac:dyDescent="0.2">
      <c r="B31" s="4"/>
      <c r="C31" s="5"/>
      <c r="D31" s="5"/>
      <c r="E31" s="5"/>
      <c r="F31" s="5"/>
      <c r="G31" s="5"/>
      <c r="H31" s="5"/>
      <c r="I31" s="5"/>
      <c r="J31" s="6"/>
    </row>
    <row r="32" spans="2:10" x14ac:dyDescent="0.2">
      <c r="B32" s="4"/>
      <c r="C32" s="5"/>
      <c r="D32" s="5"/>
      <c r="E32" s="5"/>
      <c r="F32" s="5"/>
      <c r="G32" s="5"/>
      <c r="H32" s="5"/>
      <c r="I32" s="5"/>
      <c r="J32" s="6"/>
    </row>
    <row r="33" spans="2:10" x14ac:dyDescent="0.2">
      <c r="B33" s="4"/>
      <c r="C33" s="5"/>
      <c r="D33" s="5"/>
      <c r="E33" s="5"/>
      <c r="F33" s="5"/>
      <c r="G33" s="5"/>
      <c r="H33" s="5"/>
      <c r="I33" s="5"/>
      <c r="J33" s="6"/>
    </row>
    <row r="34" spans="2:10" x14ac:dyDescent="0.2">
      <c r="B34" s="4"/>
      <c r="C34" s="5"/>
      <c r="D34" s="5"/>
      <c r="E34" s="5"/>
      <c r="F34" s="5"/>
      <c r="G34" s="5"/>
      <c r="H34" s="5"/>
      <c r="I34" s="5"/>
      <c r="J34" s="6"/>
    </row>
    <row r="35" spans="2:10" x14ac:dyDescent="0.2">
      <c r="B35" s="4"/>
      <c r="C35" s="5"/>
      <c r="D35" s="5"/>
      <c r="E35" s="5"/>
      <c r="F35" s="5"/>
      <c r="G35" s="5"/>
      <c r="H35" s="5"/>
      <c r="I35" s="5"/>
      <c r="J35" s="6"/>
    </row>
    <row r="36" spans="2:10" x14ac:dyDescent="0.2">
      <c r="B36" s="4"/>
      <c r="C36" s="5"/>
      <c r="D36" s="5"/>
      <c r="E36" s="5"/>
      <c r="F36" s="5"/>
      <c r="G36" s="5"/>
      <c r="H36" s="5"/>
      <c r="I36" s="5"/>
      <c r="J36" s="6"/>
    </row>
    <row r="37" spans="2:10" x14ac:dyDescent="0.2">
      <c r="B37" s="4"/>
      <c r="C37" s="5"/>
      <c r="D37" s="5"/>
      <c r="E37" s="5"/>
      <c r="F37" s="5"/>
      <c r="G37" s="5"/>
      <c r="H37" s="5"/>
      <c r="I37" s="5"/>
      <c r="J37" s="6"/>
    </row>
    <row r="38" spans="2:10" x14ac:dyDescent="0.2">
      <c r="B38" s="4"/>
      <c r="C38" s="5"/>
      <c r="D38" s="5"/>
      <c r="E38" s="5"/>
      <c r="F38" s="5"/>
      <c r="G38" s="5"/>
      <c r="H38" s="5"/>
      <c r="I38" s="5"/>
      <c r="J38" s="6"/>
    </row>
    <row r="39" spans="2:10" x14ac:dyDescent="0.2">
      <c r="B39" s="4"/>
      <c r="C39" s="5"/>
      <c r="D39" s="5"/>
      <c r="E39" s="5"/>
      <c r="F39" s="5"/>
      <c r="G39" s="5"/>
      <c r="H39" s="5"/>
      <c r="I39" s="5"/>
      <c r="J39" s="6"/>
    </row>
    <row r="40" spans="2:10" x14ac:dyDescent="0.2">
      <c r="B40" s="4"/>
      <c r="C40" s="5"/>
      <c r="D40" s="5"/>
      <c r="E40" s="5"/>
      <c r="F40" s="5"/>
      <c r="G40" s="5"/>
      <c r="H40" s="5"/>
      <c r="I40" s="5"/>
      <c r="J40" s="6"/>
    </row>
    <row r="41" spans="2:10" x14ac:dyDescent="0.2">
      <c r="B41" s="4"/>
      <c r="C41" s="5"/>
      <c r="D41" s="5"/>
      <c r="E41" s="5"/>
      <c r="F41" s="5"/>
      <c r="G41" s="5"/>
      <c r="H41" s="5"/>
      <c r="I41" s="5"/>
      <c r="J41" s="6"/>
    </row>
    <row r="42" spans="2:10" x14ac:dyDescent="0.2">
      <c r="B42" s="4"/>
      <c r="C42" s="5"/>
      <c r="D42" s="5"/>
      <c r="E42" s="5"/>
      <c r="F42" s="5"/>
      <c r="G42" s="5"/>
      <c r="H42" s="5"/>
      <c r="I42" s="5"/>
      <c r="J42" s="6"/>
    </row>
    <row r="43" spans="2:10" x14ac:dyDescent="0.2">
      <c r="B43" s="4"/>
      <c r="C43" s="5"/>
      <c r="D43" s="5"/>
      <c r="E43" s="5"/>
      <c r="F43" s="5"/>
      <c r="G43" s="5"/>
      <c r="H43" s="5"/>
      <c r="I43" s="5"/>
      <c r="J43" s="6"/>
    </row>
    <row r="44" spans="2:10" x14ac:dyDescent="0.2">
      <c r="B44" s="4"/>
      <c r="C44" s="5"/>
      <c r="D44" s="5"/>
      <c r="E44" s="5"/>
      <c r="F44" s="5"/>
      <c r="G44" s="5"/>
      <c r="H44" s="5"/>
      <c r="I44" s="5"/>
      <c r="J44" s="6"/>
    </row>
    <row r="45" spans="2:10" x14ac:dyDescent="0.2">
      <c r="B45" s="4"/>
      <c r="C45" s="5"/>
      <c r="D45" s="5"/>
      <c r="E45" s="5"/>
      <c r="F45" s="5"/>
      <c r="G45" s="5"/>
      <c r="H45" s="5"/>
      <c r="I45" s="5"/>
      <c r="J45" s="6"/>
    </row>
    <row r="46" spans="2:10" x14ac:dyDescent="0.2">
      <c r="B46" s="4"/>
      <c r="C46" s="5"/>
      <c r="D46" s="5"/>
      <c r="E46" s="5"/>
      <c r="F46" s="5"/>
      <c r="G46" s="5"/>
      <c r="H46" s="5"/>
      <c r="I46" s="5"/>
      <c r="J46" s="6"/>
    </row>
    <row r="47" spans="2:10" x14ac:dyDescent="0.2">
      <c r="B47" s="4"/>
      <c r="C47" s="5"/>
      <c r="D47" s="5"/>
      <c r="E47" s="5"/>
      <c r="F47" s="5"/>
      <c r="G47" s="5"/>
      <c r="H47" s="5"/>
      <c r="I47" s="5"/>
      <c r="J47" s="6"/>
    </row>
    <row r="48" spans="2:10" x14ac:dyDescent="0.2">
      <c r="B48" s="4"/>
      <c r="C48" s="5"/>
      <c r="D48" s="5"/>
      <c r="E48" s="5"/>
      <c r="F48" s="5"/>
      <c r="G48" s="5"/>
      <c r="H48" s="5"/>
      <c r="I48" s="5"/>
      <c r="J48" s="6"/>
    </row>
    <row r="49" spans="2:10" s="27" customFormat="1" x14ac:dyDescent="0.2">
      <c r="B49" s="24"/>
      <c r="C49" s="25"/>
      <c r="D49" s="25"/>
      <c r="E49" s="25"/>
      <c r="F49" s="25"/>
      <c r="G49" s="25"/>
      <c r="H49" s="25"/>
      <c r="I49" s="25"/>
      <c r="J49" s="26"/>
    </row>
    <row r="50" spans="2:10" s="27" customFormat="1" ht="15" x14ac:dyDescent="0.2">
      <c r="B50" s="24"/>
      <c r="C50" s="25"/>
      <c r="D50" s="25"/>
      <c r="E50" s="10"/>
      <c r="F50" s="10"/>
      <c r="G50" s="10"/>
      <c r="H50" s="10"/>
      <c r="I50" s="10"/>
      <c r="J50" s="26"/>
    </row>
    <row r="51" spans="2:10" s="27" customFormat="1" ht="15" x14ac:dyDescent="0.25">
      <c r="B51" s="24"/>
      <c r="C51" s="217" t="s">
        <v>292</v>
      </c>
      <c r="D51" s="217" t="s">
        <v>293</v>
      </c>
      <c r="E51" s="217"/>
      <c r="F51" s="217"/>
      <c r="G51" s="395" t="s">
        <v>72</v>
      </c>
      <c r="H51" s="395"/>
      <c r="I51" s="395"/>
      <c r="J51" s="26"/>
    </row>
    <row r="52" spans="2:10" s="27" customFormat="1" ht="15" x14ac:dyDescent="0.2">
      <c r="B52" s="24"/>
      <c r="C52" s="25" t="s">
        <v>294</v>
      </c>
      <c r="D52" s="25"/>
      <c r="E52" s="10"/>
      <c r="F52" s="10"/>
      <c r="G52" s="389" t="s">
        <v>70</v>
      </c>
      <c r="H52" s="389"/>
      <c r="I52" s="389"/>
      <c r="J52" s="26"/>
    </row>
    <row r="53" spans="2:10" s="27" customFormat="1" ht="15" x14ac:dyDescent="0.2">
      <c r="B53" s="24"/>
      <c r="C53" s="25"/>
      <c r="D53" s="25"/>
      <c r="E53" s="10"/>
      <c r="F53" s="10"/>
      <c r="G53" s="10"/>
      <c r="H53" s="10"/>
      <c r="I53" s="10"/>
      <c r="J53" s="26"/>
    </row>
    <row r="54" spans="2:10" s="27" customFormat="1" ht="15" x14ac:dyDescent="0.2">
      <c r="B54" s="24"/>
      <c r="C54" s="25"/>
      <c r="D54" s="25"/>
      <c r="E54" s="10"/>
      <c r="F54" s="10"/>
      <c r="G54" s="388"/>
      <c r="H54" s="388"/>
      <c r="I54" s="388"/>
      <c r="J54" s="26"/>
    </row>
    <row r="55" spans="2:10" ht="15.75" x14ac:dyDescent="0.25">
      <c r="B55" s="4"/>
      <c r="C55" s="5"/>
      <c r="D55" s="5"/>
      <c r="E55" s="28"/>
      <c r="F55" s="28"/>
      <c r="G55" s="389"/>
      <c r="H55" s="389"/>
      <c r="I55" s="389"/>
      <c r="J55" s="6"/>
    </row>
    <row r="56" spans="2:10" x14ac:dyDescent="0.2">
      <c r="B56" s="4"/>
      <c r="C56" s="5"/>
      <c r="D56" s="5"/>
      <c r="E56" s="5"/>
      <c r="F56" s="5"/>
      <c r="G56" s="5"/>
      <c r="H56" s="5"/>
      <c r="I56" s="5"/>
      <c r="J56" s="6"/>
    </row>
    <row r="57" spans="2:10" x14ac:dyDescent="0.2">
      <c r="B57" s="4"/>
      <c r="C57" s="5"/>
      <c r="D57" s="5"/>
      <c r="E57" s="5"/>
      <c r="F57" s="5"/>
      <c r="G57" s="5"/>
      <c r="H57" s="5"/>
      <c r="I57" s="5"/>
      <c r="J57" s="6"/>
    </row>
    <row r="58" spans="2:10" x14ac:dyDescent="0.2">
      <c r="B58" s="7"/>
      <c r="C58" s="8"/>
      <c r="D58" s="8"/>
      <c r="E58" s="8"/>
      <c r="F58" s="8"/>
      <c r="G58" s="8"/>
      <c r="H58" s="8"/>
      <c r="I58" s="8"/>
      <c r="J58" s="9"/>
    </row>
  </sheetData>
  <mergeCells count="8">
    <mergeCell ref="G54:I54"/>
    <mergeCell ref="G55:I55"/>
    <mergeCell ref="B4:J4"/>
    <mergeCell ref="G14:I14"/>
    <mergeCell ref="E14:E15"/>
    <mergeCell ref="D14:D15"/>
    <mergeCell ref="G51:I51"/>
    <mergeCell ref="G52:I52"/>
  </mergeCells>
  <phoneticPr fontId="0" type="noConversion"/>
  <printOptions horizontalCentered="1" verticalCentered="1"/>
  <pageMargins left="0" right="0.16" top="0" bottom="0" header="0.3" footer="0.23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8"/>
  <sheetViews>
    <sheetView topLeftCell="A25" workbookViewId="0">
      <selection activeCell="D50" sqref="D50"/>
    </sheetView>
  </sheetViews>
  <sheetFormatPr defaultColWidth="4.7109375" defaultRowHeight="12.75" x14ac:dyDescent="0.2"/>
  <cols>
    <col min="1" max="1" width="9.1406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 x14ac:dyDescent="0.2">
      <c r="B2" s="1"/>
      <c r="C2" s="191" t="s">
        <v>346</v>
      </c>
      <c r="D2" s="2"/>
      <c r="E2" s="3"/>
    </row>
    <row r="3" spans="2:5" s="11" customFormat="1" ht="33" customHeight="1" x14ac:dyDescent="0.2">
      <c r="B3" s="390" t="s">
        <v>71</v>
      </c>
      <c r="C3" s="391"/>
      <c r="D3" s="391"/>
      <c r="E3" s="392"/>
    </row>
    <row r="4" spans="2:5" s="111" customFormat="1" x14ac:dyDescent="0.2">
      <c r="B4" s="106"/>
      <c r="C4" s="120" t="s">
        <v>134</v>
      </c>
      <c r="D4" s="109"/>
      <c r="E4" s="110"/>
    </row>
    <row r="5" spans="2:5" s="111" customFormat="1" ht="11.25" x14ac:dyDescent="0.2">
      <c r="B5" s="106"/>
      <c r="C5" s="112"/>
      <c r="D5" s="113" t="s">
        <v>141</v>
      </c>
      <c r="E5" s="110"/>
    </row>
    <row r="6" spans="2:5" s="111" customFormat="1" ht="11.25" x14ac:dyDescent="0.2">
      <c r="B6" s="106"/>
      <c r="C6" s="112"/>
      <c r="D6" s="113" t="s">
        <v>142</v>
      </c>
      <c r="E6" s="110"/>
    </row>
    <row r="7" spans="2:5" s="111" customFormat="1" ht="11.25" x14ac:dyDescent="0.2">
      <c r="B7" s="106"/>
      <c r="C7" s="112" t="s">
        <v>138</v>
      </c>
      <c r="D7" s="122"/>
      <c r="E7" s="110"/>
    </row>
    <row r="8" spans="2:5" s="111" customFormat="1" ht="11.25" x14ac:dyDescent="0.2">
      <c r="B8" s="106"/>
      <c r="C8" s="112"/>
      <c r="D8" s="113" t="s">
        <v>143</v>
      </c>
      <c r="E8" s="110"/>
    </row>
    <row r="9" spans="2:5" s="111" customFormat="1" ht="11.25" x14ac:dyDescent="0.2">
      <c r="B9" s="106"/>
      <c r="C9" s="115"/>
      <c r="D9" s="113" t="s">
        <v>144</v>
      </c>
      <c r="E9" s="110"/>
    </row>
    <row r="10" spans="2:5" s="111" customFormat="1" ht="11.25" x14ac:dyDescent="0.2">
      <c r="B10" s="106"/>
      <c r="C10" s="117"/>
      <c r="D10" s="119" t="s">
        <v>145</v>
      </c>
      <c r="E10" s="110"/>
    </row>
    <row r="11" spans="2:5" ht="5.25" customHeight="1" x14ac:dyDescent="0.2">
      <c r="B11" s="4"/>
      <c r="C11" s="5"/>
      <c r="D11" s="5"/>
      <c r="E11" s="6"/>
    </row>
    <row r="12" spans="2:5" ht="15.75" x14ac:dyDescent="0.2">
      <c r="B12" s="4"/>
      <c r="C12" s="123" t="s">
        <v>146</v>
      </c>
      <c r="D12" s="124" t="s">
        <v>147</v>
      </c>
      <c r="E12" s="6"/>
    </row>
    <row r="13" spans="2:5" ht="6" customHeight="1" x14ac:dyDescent="0.2">
      <c r="B13" s="4"/>
      <c r="C13" s="125"/>
      <c r="E13" s="6"/>
    </row>
    <row r="14" spans="2:5" x14ac:dyDescent="0.2">
      <c r="B14" s="4"/>
      <c r="C14" s="126">
        <v>1</v>
      </c>
      <c r="D14" s="127" t="s">
        <v>148</v>
      </c>
      <c r="E14" s="6"/>
    </row>
    <row r="15" spans="2:5" x14ac:dyDescent="0.2">
      <c r="B15" s="4"/>
      <c r="C15" s="126">
        <v>2</v>
      </c>
      <c r="D15" s="36" t="s">
        <v>149</v>
      </c>
      <c r="E15" s="6"/>
    </row>
    <row r="16" spans="2:5" x14ac:dyDescent="0.2">
      <c r="B16" s="4"/>
      <c r="C16" s="128">
        <v>3</v>
      </c>
      <c r="D16" s="36" t="s">
        <v>150</v>
      </c>
      <c r="E16" s="6"/>
    </row>
    <row r="17" spans="2:5" s="36" customFormat="1" x14ac:dyDescent="0.2">
      <c r="B17" s="129"/>
      <c r="C17" s="128">
        <v>4</v>
      </c>
      <c r="D17" s="128" t="s">
        <v>151</v>
      </c>
      <c r="E17" s="130"/>
    </row>
    <row r="18" spans="2:5" s="36" customFormat="1" x14ac:dyDescent="0.2">
      <c r="B18" s="129"/>
      <c r="C18" s="128"/>
      <c r="D18" s="127" t="s">
        <v>152</v>
      </c>
      <c r="E18" s="130"/>
    </row>
    <row r="19" spans="2:5" s="36" customFormat="1" x14ac:dyDescent="0.2">
      <c r="B19" s="129"/>
      <c r="C19" s="128" t="s">
        <v>153</v>
      </c>
      <c r="D19" s="128"/>
      <c r="E19" s="130"/>
    </row>
    <row r="20" spans="2:5" s="36" customFormat="1" x14ac:dyDescent="0.2">
      <c r="B20" s="129"/>
      <c r="C20" s="128"/>
      <c r="D20" s="127" t="s">
        <v>154</v>
      </c>
      <c r="E20" s="130"/>
    </row>
    <row r="21" spans="2:5" s="36" customFormat="1" x14ac:dyDescent="0.2">
      <c r="B21" s="129"/>
      <c r="C21" s="128" t="s">
        <v>155</v>
      </c>
      <c r="D21" s="128"/>
      <c r="E21" s="130"/>
    </row>
    <row r="22" spans="2:5" s="36" customFormat="1" x14ac:dyDescent="0.2">
      <c r="B22" s="129"/>
      <c r="C22" s="128"/>
      <c r="D22" s="127" t="s">
        <v>156</v>
      </c>
      <c r="E22" s="130"/>
    </row>
    <row r="23" spans="2:5" s="36" customFormat="1" x14ac:dyDescent="0.2">
      <c r="B23" s="129"/>
      <c r="C23" s="128" t="s">
        <v>157</v>
      </c>
      <c r="D23" s="128"/>
      <c r="E23" s="130"/>
    </row>
    <row r="24" spans="2:5" s="36" customFormat="1" x14ac:dyDescent="0.2">
      <c r="B24" s="129"/>
      <c r="C24" s="128"/>
      <c r="D24" s="128" t="s">
        <v>158</v>
      </c>
      <c r="E24" s="130"/>
    </row>
    <row r="25" spans="2:5" s="36" customFormat="1" x14ac:dyDescent="0.2">
      <c r="B25" s="129"/>
      <c r="C25" s="128" t="s">
        <v>159</v>
      </c>
      <c r="D25" s="128"/>
      <c r="E25" s="130"/>
    </row>
    <row r="26" spans="2:5" s="36" customFormat="1" x14ac:dyDescent="0.2">
      <c r="B26" s="129"/>
      <c r="C26" s="127" t="s">
        <v>160</v>
      </c>
      <c r="D26" s="128"/>
      <c r="E26" s="130"/>
    </row>
    <row r="27" spans="2:5" s="36" customFormat="1" x14ac:dyDescent="0.2">
      <c r="B27" s="129"/>
      <c r="C27" s="128"/>
      <c r="D27" s="128" t="s">
        <v>161</v>
      </c>
      <c r="E27" s="130"/>
    </row>
    <row r="28" spans="2:5" s="36" customFormat="1" x14ac:dyDescent="0.2">
      <c r="B28" s="129"/>
      <c r="C28" s="127" t="s">
        <v>162</v>
      </c>
      <c r="D28" s="128"/>
      <c r="E28" s="130"/>
    </row>
    <row r="29" spans="2:5" s="36" customFormat="1" x14ac:dyDescent="0.2">
      <c r="B29" s="129"/>
      <c r="C29" s="128"/>
      <c r="D29" s="128" t="s">
        <v>163</v>
      </c>
      <c r="E29" s="130"/>
    </row>
    <row r="30" spans="2:5" s="36" customFormat="1" x14ac:dyDescent="0.2">
      <c r="B30" s="129"/>
      <c r="C30" s="127" t="s">
        <v>164</v>
      </c>
      <c r="D30" s="128"/>
      <c r="E30" s="130"/>
    </row>
    <row r="31" spans="2:5" s="36" customFormat="1" x14ac:dyDescent="0.2">
      <c r="B31" s="129"/>
      <c r="C31" s="128" t="s">
        <v>165</v>
      </c>
      <c r="D31" s="128" t="s">
        <v>166</v>
      </c>
      <c r="E31" s="130"/>
    </row>
    <row r="32" spans="2:5" s="36" customFormat="1" x14ac:dyDescent="0.2">
      <c r="B32" s="129"/>
      <c r="C32" s="128"/>
      <c r="D32" s="127" t="s">
        <v>167</v>
      </c>
      <c r="E32" s="130"/>
    </row>
    <row r="33" spans="2:5" s="36" customFormat="1" x14ac:dyDescent="0.2">
      <c r="B33" s="129"/>
      <c r="C33" s="128"/>
      <c r="D33" s="127" t="s">
        <v>168</v>
      </c>
      <c r="E33" s="130"/>
    </row>
    <row r="34" spans="2:5" s="36" customFormat="1" x14ac:dyDescent="0.2">
      <c r="B34" s="129"/>
      <c r="C34" s="128"/>
      <c r="D34" s="127" t="s">
        <v>169</v>
      </c>
      <c r="E34" s="130"/>
    </row>
    <row r="35" spans="2:5" s="36" customFormat="1" x14ac:dyDescent="0.2">
      <c r="B35" s="129"/>
      <c r="C35" s="128"/>
      <c r="D35" s="127" t="s">
        <v>170</v>
      </c>
      <c r="E35" s="130"/>
    </row>
    <row r="36" spans="2:5" s="36" customFormat="1" x14ac:dyDescent="0.2">
      <c r="B36" s="129"/>
      <c r="C36" s="128"/>
      <c r="D36" s="127" t="s">
        <v>171</v>
      </c>
      <c r="E36" s="130"/>
    </row>
    <row r="37" spans="2:5" s="36" customFormat="1" x14ac:dyDescent="0.2">
      <c r="B37" s="129"/>
      <c r="C37" s="128"/>
      <c r="D37" s="127" t="s">
        <v>172</v>
      </c>
      <c r="E37" s="130"/>
    </row>
    <row r="38" spans="2:5" s="36" customFormat="1" ht="6" customHeight="1" x14ac:dyDescent="0.2">
      <c r="B38" s="129"/>
      <c r="C38" s="128"/>
      <c r="D38" s="128"/>
      <c r="E38" s="130"/>
    </row>
    <row r="39" spans="2:5" s="36" customFormat="1" ht="15.75" x14ac:dyDescent="0.2">
      <c r="B39" s="129"/>
      <c r="C39" s="123" t="s">
        <v>173</v>
      </c>
      <c r="D39" s="124" t="s">
        <v>174</v>
      </c>
      <c r="E39" s="130"/>
    </row>
    <row r="40" spans="2:5" s="36" customFormat="1" ht="4.5" customHeight="1" x14ac:dyDescent="0.2">
      <c r="B40" s="129"/>
      <c r="C40" s="128"/>
      <c r="D40" s="128"/>
      <c r="E40" s="130"/>
    </row>
    <row r="41" spans="2:5" s="36" customFormat="1" x14ac:dyDescent="0.2">
      <c r="B41" s="129"/>
      <c r="C41" s="128"/>
      <c r="D41" s="127" t="s">
        <v>175</v>
      </c>
      <c r="E41" s="130"/>
    </row>
    <row r="42" spans="2:5" s="36" customFormat="1" x14ac:dyDescent="0.2">
      <c r="B42" s="129"/>
      <c r="C42" s="128" t="s">
        <v>176</v>
      </c>
      <c r="D42" s="128"/>
      <c r="E42" s="130"/>
    </row>
    <row r="43" spans="2:5" s="36" customFormat="1" x14ac:dyDescent="0.2">
      <c r="B43" s="129"/>
      <c r="C43" s="128"/>
      <c r="D43" s="128" t="s">
        <v>177</v>
      </c>
      <c r="E43" s="130"/>
    </row>
    <row r="44" spans="2:5" s="36" customFormat="1" x14ac:dyDescent="0.2">
      <c r="B44" s="129"/>
      <c r="C44" s="128" t="s">
        <v>178</v>
      </c>
      <c r="D44" s="128"/>
      <c r="E44" s="130"/>
    </row>
    <row r="45" spans="2:5" s="36" customFormat="1" x14ac:dyDescent="0.2">
      <c r="B45" s="129"/>
      <c r="C45" s="128"/>
      <c r="D45" s="128" t="s">
        <v>179</v>
      </c>
      <c r="E45" s="130"/>
    </row>
    <row r="46" spans="2:5" s="36" customFormat="1" x14ac:dyDescent="0.2">
      <c r="B46" s="129"/>
      <c r="C46" s="128" t="s">
        <v>180</v>
      </c>
      <c r="D46" s="128"/>
      <c r="E46" s="130"/>
    </row>
    <row r="47" spans="2:5" s="36" customFormat="1" x14ac:dyDescent="0.2">
      <c r="B47" s="129"/>
      <c r="C47" s="128"/>
      <c r="D47" s="128" t="s">
        <v>181</v>
      </c>
      <c r="E47" s="130"/>
    </row>
    <row r="48" spans="2:5" s="36" customFormat="1" x14ac:dyDescent="0.2">
      <c r="B48" s="129"/>
      <c r="C48" s="128" t="s">
        <v>182</v>
      </c>
      <c r="D48" s="128"/>
      <c r="E48" s="130"/>
    </row>
    <row r="49" spans="2:5" s="36" customFormat="1" x14ac:dyDescent="0.2">
      <c r="B49" s="129"/>
      <c r="D49" s="36" t="s">
        <v>183</v>
      </c>
      <c r="E49" s="130"/>
    </row>
    <row r="50" spans="2:5" s="36" customFormat="1" x14ac:dyDescent="0.2">
      <c r="B50" s="129"/>
      <c r="C50" s="36" t="s">
        <v>184</v>
      </c>
      <c r="E50" s="130"/>
    </row>
    <row r="51" spans="2:5" s="36" customFormat="1" x14ac:dyDescent="0.2">
      <c r="B51" s="129"/>
      <c r="C51" s="36" t="s">
        <v>185</v>
      </c>
      <c r="E51" s="130"/>
    </row>
    <row r="52" spans="2:5" s="36" customFormat="1" x14ac:dyDescent="0.2">
      <c r="B52" s="129"/>
      <c r="C52" s="36" t="s">
        <v>304</v>
      </c>
      <c r="D52" s="128"/>
      <c r="E52" s="130"/>
    </row>
    <row r="53" spans="2:5" x14ac:dyDescent="0.2">
      <c r="B53" s="4"/>
      <c r="C53" s="36"/>
      <c r="D53" s="36"/>
      <c r="E53" s="6"/>
    </row>
    <row r="54" spans="2:5" x14ac:dyDescent="0.2">
      <c r="B54" s="4"/>
      <c r="C54" s="36"/>
      <c r="D54" s="36" t="s">
        <v>248</v>
      </c>
      <c r="E54" s="6"/>
    </row>
    <row r="55" spans="2:5" x14ac:dyDescent="0.2">
      <c r="B55" s="4"/>
      <c r="C55" t="s">
        <v>356</v>
      </c>
      <c r="D55" s="36"/>
      <c r="E55" s="6"/>
    </row>
    <row r="56" spans="2:5" x14ac:dyDescent="0.2">
      <c r="B56" s="4"/>
      <c r="C56" s="36"/>
      <c r="D56" s="36"/>
      <c r="E56" s="6"/>
    </row>
    <row r="57" spans="2:5" x14ac:dyDescent="0.2">
      <c r="B57" s="4"/>
      <c r="C57" s="36"/>
      <c r="D57" s="36"/>
      <c r="E57" s="131">
        <v>1</v>
      </c>
    </row>
    <row r="58" spans="2:5" x14ac:dyDescent="0.2">
      <c r="B58" s="7"/>
      <c r="C58" s="8"/>
      <c r="D58" s="8"/>
      <c r="E58" s="9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12"/>
  <sheetViews>
    <sheetView topLeftCell="A184" workbookViewId="0">
      <selection activeCell="I120" sqref="I120"/>
    </sheetView>
  </sheetViews>
  <sheetFormatPr defaultRowHeight="12.75" x14ac:dyDescent="0.2"/>
  <cols>
    <col min="1" max="1" width="1.28515625" customWidth="1"/>
    <col min="2" max="2" width="1.42578125" customWidth="1"/>
    <col min="3" max="3" width="3" style="168" customWidth="1"/>
    <col min="4" max="4" width="2.85546875" customWidth="1"/>
    <col min="5" max="5" width="2.28515625" customWidth="1"/>
    <col min="6" max="6" width="13.7109375" customWidth="1"/>
    <col min="7" max="7" width="10" customWidth="1"/>
    <col min="8" max="8" width="11" customWidth="1"/>
    <col min="9" max="9" width="9.28515625" customWidth="1"/>
    <col min="10" max="10" width="10" customWidth="1"/>
    <col min="11" max="11" width="11.5703125" customWidth="1"/>
    <col min="12" max="12" width="11.85546875" customWidth="1"/>
    <col min="13" max="13" width="15.42578125" customWidth="1"/>
    <col min="14" max="14" width="1.42578125" customWidth="1"/>
    <col min="15" max="15" width="2.140625" customWidth="1"/>
    <col min="16" max="16" width="14.42578125" bestFit="1" customWidth="1"/>
  </cols>
  <sheetData>
    <row r="2" spans="2:16" x14ac:dyDescent="0.2">
      <c r="B2" s="1"/>
      <c r="C2" s="13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6" x14ac:dyDescent="0.2">
      <c r="B3" s="4"/>
      <c r="C3" s="133" t="s">
        <v>186</v>
      </c>
      <c r="D3" s="5"/>
      <c r="E3" s="5"/>
      <c r="F3" s="191" t="s">
        <v>346</v>
      </c>
      <c r="G3" s="5"/>
      <c r="H3" s="5"/>
      <c r="I3" s="5"/>
      <c r="J3" s="5"/>
      <c r="K3" s="5"/>
      <c r="L3" s="5"/>
      <c r="M3" s="5"/>
      <c r="N3" s="6"/>
    </row>
    <row r="4" spans="2:16" s="11" customFormat="1" ht="33" customHeight="1" x14ac:dyDescent="0.2">
      <c r="B4" s="404" t="s">
        <v>71</v>
      </c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6"/>
    </row>
    <row r="5" spans="2:16" ht="15.75" x14ac:dyDescent="0.25">
      <c r="B5" s="4"/>
      <c r="C5" s="133"/>
      <c r="D5" s="408" t="s">
        <v>129</v>
      </c>
      <c r="E5" s="408"/>
      <c r="F5" s="134" t="s">
        <v>187</v>
      </c>
      <c r="G5" s="5"/>
      <c r="H5" s="5"/>
      <c r="I5" s="5"/>
      <c r="J5" s="5"/>
      <c r="K5" s="135"/>
      <c r="L5" s="135"/>
      <c r="M5" s="5"/>
      <c r="N5" s="6"/>
    </row>
    <row r="6" spans="2:16" ht="15.75" x14ac:dyDescent="0.25">
      <c r="B6" s="4"/>
      <c r="C6" s="133"/>
      <c r="D6" s="212"/>
      <c r="E6" s="212"/>
      <c r="F6" s="224"/>
      <c r="G6" s="5"/>
      <c r="H6" s="5"/>
      <c r="I6" s="5"/>
      <c r="J6" s="5"/>
      <c r="K6" s="135"/>
      <c r="L6" s="135"/>
      <c r="M6" s="5"/>
      <c r="N6" s="6"/>
    </row>
    <row r="7" spans="2:16" x14ac:dyDescent="0.2">
      <c r="B7" s="4"/>
      <c r="C7" s="133"/>
      <c r="D7" s="5"/>
      <c r="E7" s="5"/>
      <c r="F7" s="5"/>
      <c r="G7" s="5"/>
      <c r="H7" s="5"/>
      <c r="I7" s="5"/>
      <c r="J7" s="5"/>
      <c r="K7" s="135"/>
      <c r="L7" s="135"/>
      <c r="M7" s="5"/>
      <c r="N7" s="6"/>
    </row>
    <row r="8" spans="2:16" x14ac:dyDescent="0.2">
      <c r="B8" s="4"/>
      <c r="C8" s="133"/>
      <c r="D8" s="5"/>
      <c r="E8" s="136" t="s">
        <v>3</v>
      </c>
      <c r="F8" s="137" t="s">
        <v>188</v>
      </c>
      <c r="G8" s="137"/>
      <c r="H8" s="138"/>
      <c r="I8" s="5"/>
      <c r="J8" s="5"/>
      <c r="K8" s="219" t="s">
        <v>246</v>
      </c>
      <c r="L8" s="5"/>
      <c r="M8" s="227">
        <f>M10+M26+M29+M47+M61+M63+M65</f>
        <v>1955500</v>
      </c>
      <c r="N8" s="6"/>
    </row>
    <row r="9" spans="2:16" x14ac:dyDescent="0.2">
      <c r="B9" s="4"/>
      <c r="C9" s="133"/>
      <c r="D9" s="5"/>
      <c r="E9" s="136"/>
      <c r="F9" s="137"/>
      <c r="G9" s="137"/>
      <c r="H9" s="138"/>
      <c r="I9" s="5"/>
      <c r="J9" s="5"/>
      <c r="K9" s="5"/>
      <c r="L9" s="5"/>
      <c r="M9" s="5"/>
      <c r="N9" s="6"/>
    </row>
    <row r="10" spans="2:16" x14ac:dyDescent="0.2">
      <c r="B10" s="129"/>
      <c r="C10" s="139"/>
      <c r="D10" s="128"/>
      <c r="E10" s="140">
        <v>1</v>
      </c>
      <c r="F10" s="141" t="s">
        <v>9</v>
      </c>
      <c r="G10" s="142"/>
      <c r="H10" s="5"/>
      <c r="I10" s="5"/>
      <c r="J10" s="5"/>
      <c r="K10" s="219" t="s">
        <v>246</v>
      </c>
      <c r="L10" s="164"/>
      <c r="M10" s="220">
        <f>M17+M23</f>
        <v>43320</v>
      </c>
      <c r="N10" s="6"/>
      <c r="P10" s="221"/>
    </row>
    <row r="11" spans="2:16" x14ac:dyDescent="0.2">
      <c r="B11" s="4"/>
      <c r="C11" s="133" t="s">
        <v>249</v>
      </c>
      <c r="D11" s="5"/>
      <c r="E11" s="5"/>
      <c r="F11" s="133" t="s">
        <v>28</v>
      </c>
      <c r="G11" s="135"/>
      <c r="H11" s="135"/>
      <c r="I11" s="135"/>
      <c r="J11" s="135"/>
      <c r="K11" s="135"/>
      <c r="L11" s="135"/>
      <c r="M11" s="5"/>
      <c r="N11" s="6"/>
    </row>
    <row r="12" spans="2:16" x14ac:dyDescent="0.2">
      <c r="B12" s="4"/>
      <c r="C12" s="133"/>
      <c r="D12" s="5"/>
      <c r="E12" s="407" t="s">
        <v>2</v>
      </c>
      <c r="F12" s="407" t="s">
        <v>189</v>
      </c>
      <c r="G12" s="407"/>
      <c r="H12" s="407" t="s">
        <v>190</v>
      </c>
      <c r="I12" s="407" t="s">
        <v>191</v>
      </c>
      <c r="J12" s="407"/>
      <c r="K12" s="182" t="s">
        <v>192</v>
      </c>
      <c r="L12" s="182" t="s">
        <v>193</v>
      </c>
      <c r="M12" s="182" t="s">
        <v>192</v>
      </c>
      <c r="N12" s="6"/>
    </row>
    <row r="13" spans="2:16" x14ac:dyDescent="0.2">
      <c r="B13" s="4"/>
      <c r="C13" s="133"/>
      <c r="D13" s="5"/>
      <c r="E13" s="407"/>
      <c r="F13" s="407"/>
      <c r="G13" s="407"/>
      <c r="H13" s="407"/>
      <c r="I13" s="409"/>
      <c r="J13" s="409"/>
      <c r="K13" s="182" t="s">
        <v>194</v>
      </c>
      <c r="L13" s="182" t="s">
        <v>195</v>
      </c>
      <c r="M13" s="182" t="s">
        <v>196</v>
      </c>
      <c r="N13" s="6"/>
    </row>
    <row r="14" spans="2:16" x14ac:dyDescent="0.2">
      <c r="B14" s="4"/>
      <c r="C14" s="133"/>
      <c r="D14" s="5"/>
      <c r="E14" s="251">
        <v>1</v>
      </c>
      <c r="F14" s="249" t="s">
        <v>357</v>
      </c>
      <c r="G14" s="249"/>
      <c r="H14" s="330" t="s">
        <v>358</v>
      </c>
      <c r="I14" s="211"/>
      <c r="J14" s="211"/>
      <c r="K14" s="331">
        <f>M14/L14</f>
        <v>13.10012236378032</v>
      </c>
      <c r="L14" s="182">
        <v>138.93</v>
      </c>
      <c r="M14" s="190">
        <v>1820</v>
      </c>
      <c r="N14" s="6"/>
    </row>
    <row r="15" spans="2:16" x14ac:dyDescent="0.2">
      <c r="B15" s="4"/>
      <c r="C15" s="133"/>
      <c r="D15" s="5"/>
      <c r="E15" s="251">
        <v>2</v>
      </c>
      <c r="F15" s="249"/>
      <c r="G15" s="249"/>
      <c r="H15" s="211"/>
      <c r="I15" s="211"/>
      <c r="J15" s="211"/>
      <c r="K15" s="182">
        <v>0</v>
      </c>
      <c r="M15" s="190">
        <f>K15*L14</f>
        <v>0</v>
      </c>
      <c r="N15" s="6"/>
    </row>
    <row r="16" spans="2:16" x14ac:dyDescent="0.2">
      <c r="B16" s="4"/>
      <c r="C16" s="133"/>
      <c r="D16" s="5"/>
      <c r="E16" s="147"/>
      <c r="F16" s="249"/>
      <c r="G16" s="249"/>
      <c r="H16" s="211"/>
      <c r="I16" s="182"/>
      <c r="J16" s="182"/>
      <c r="K16" s="147"/>
      <c r="L16" s="147"/>
      <c r="M16" s="190"/>
      <c r="N16" s="6"/>
    </row>
    <row r="17" spans="2:16" s="11" customFormat="1" ht="21" customHeight="1" x14ac:dyDescent="0.2">
      <c r="B17" s="148"/>
      <c r="C17" s="149"/>
      <c r="D17" s="150"/>
      <c r="E17" s="151"/>
      <c r="F17" s="410" t="s">
        <v>197</v>
      </c>
      <c r="G17" s="410"/>
      <c r="H17" s="410"/>
      <c r="I17" s="410"/>
      <c r="J17" s="410"/>
      <c r="K17" s="410"/>
      <c r="L17" s="410"/>
      <c r="M17" s="250">
        <f>SUM(M14:M16)</f>
        <v>1820</v>
      </c>
      <c r="N17" s="152"/>
      <c r="P17" s="218"/>
    </row>
    <row r="18" spans="2:16" x14ac:dyDescent="0.2">
      <c r="B18" s="4"/>
      <c r="C18" s="133" t="s">
        <v>250</v>
      </c>
      <c r="D18" s="5"/>
      <c r="E18" s="105"/>
      <c r="F18" s="139" t="s">
        <v>29</v>
      </c>
      <c r="G18" s="105"/>
      <c r="H18" s="105"/>
      <c r="I18" s="105"/>
      <c r="J18" s="105"/>
      <c r="K18" s="105"/>
      <c r="L18" s="105"/>
      <c r="M18" s="5"/>
      <c r="N18" s="6"/>
    </row>
    <row r="19" spans="2:16" x14ac:dyDescent="0.2">
      <c r="B19" s="4"/>
      <c r="C19" s="133"/>
      <c r="D19" s="5"/>
      <c r="E19" s="407" t="s">
        <v>2</v>
      </c>
      <c r="F19" s="411" t="s">
        <v>198</v>
      </c>
      <c r="G19" s="412"/>
      <c r="H19" s="412"/>
      <c r="I19" s="412"/>
      <c r="J19" s="413"/>
      <c r="K19" s="143" t="s">
        <v>192</v>
      </c>
      <c r="L19" s="143" t="s">
        <v>193</v>
      </c>
      <c r="M19" s="143" t="s">
        <v>192</v>
      </c>
      <c r="N19" s="6"/>
    </row>
    <row r="20" spans="2:16" x14ac:dyDescent="0.2">
      <c r="B20" s="4"/>
      <c r="C20" s="133"/>
      <c r="D20" s="5"/>
      <c r="E20" s="407"/>
      <c r="F20" s="414"/>
      <c r="G20" s="415"/>
      <c r="H20" s="415"/>
      <c r="I20" s="415"/>
      <c r="J20" s="416"/>
      <c r="K20" s="144" t="s">
        <v>194</v>
      </c>
      <c r="L20" s="144" t="s">
        <v>195</v>
      </c>
      <c r="M20" s="144" t="s">
        <v>196</v>
      </c>
      <c r="N20" s="6"/>
    </row>
    <row r="21" spans="2:16" x14ac:dyDescent="0.2">
      <c r="B21" s="4"/>
      <c r="C21" s="133"/>
      <c r="D21" s="5"/>
      <c r="E21" s="145">
        <v>1</v>
      </c>
      <c r="F21" s="396" t="s">
        <v>199</v>
      </c>
      <c r="G21" s="397"/>
      <c r="H21" s="397"/>
      <c r="I21" s="397"/>
      <c r="J21" s="398"/>
      <c r="K21" s="146">
        <v>41500</v>
      </c>
      <c r="L21" s="146">
        <v>1</v>
      </c>
      <c r="M21" s="147">
        <f>K21*L21</f>
        <v>41500</v>
      </c>
      <c r="N21" s="6"/>
    </row>
    <row r="22" spans="2:16" x14ac:dyDescent="0.2">
      <c r="B22" s="4"/>
      <c r="C22" s="133"/>
      <c r="D22" s="5"/>
      <c r="E22" s="147"/>
      <c r="F22" s="396"/>
      <c r="G22" s="397"/>
      <c r="H22" s="397"/>
      <c r="I22" s="397"/>
      <c r="J22" s="398"/>
      <c r="K22" s="147"/>
      <c r="L22" s="147"/>
      <c r="M22" s="147"/>
      <c r="N22" s="6"/>
    </row>
    <row r="23" spans="2:16" ht="18" customHeight="1" x14ac:dyDescent="0.2">
      <c r="B23" s="4"/>
      <c r="C23" s="133"/>
      <c r="D23" s="5"/>
      <c r="E23" s="151"/>
      <c r="F23" s="401" t="s">
        <v>197</v>
      </c>
      <c r="G23" s="402"/>
      <c r="H23" s="402"/>
      <c r="I23" s="402"/>
      <c r="J23" s="402"/>
      <c r="K23" s="402"/>
      <c r="L23" s="403"/>
      <c r="M23" s="332">
        <f>SUM(M21:M22)</f>
        <v>41500</v>
      </c>
      <c r="N23" s="6"/>
    </row>
    <row r="24" spans="2:16" x14ac:dyDescent="0.2">
      <c r="B24" s="4"/>
      <c r="C24" s="133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</row>
    <row r="25" spans="2:16" x14ac:dyDescent="0.2">
      <c r="B25" s="4"/>
      <c r="C25" s="133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</row>
    <row r="26" spans="2:16" x14ac:dyDescent="0.2">
      <c r="B26" s="4"/>
      <c r="C26" s="133"/>
      <c r="D26" s="5"/>
      <c r="E26" s="153">
        <v>2</v>
      </c>
      <c r="F26" s="154" t="s">
        <v>117</v>
      </c>
      <c r="G26" s="155"/>
      <c r="H26" s="5"/>
      <c r="I26" s="5"/>
      <c r="J26" s="5"/>
      <c r="K26" s="133" t="s">
        <v>207</v>
      </c>
      <c r="L26" s="5"/>
      <c r="M26" s="223">
        <f>Aktivet!G11</f>
        <v>0</v>
      </c>
      <c r="N26" s="6"/>
    </row>
    <row r="27" spans="2:16" x14ac:dyDescent="0.2">
      <c r="B27" s="4"/>
      <c r="C27" s="133"/>
      <c r="D27" s="5"/>
      <c r="E27" s="5"/>
      <c r="F27" s="5"/>
      <c r="G27" s="5" t="s">
        <v>200</v>
      </c>
      <c r="H27" s="5"/>
      <c r="I27" s="5"/>
      <c r="J27" s="5"/>
      <c r="K27" s="5"/>
      <c r="L27" s="5"/>
      <c r="M27" s="5"/>
      <c r="N27" s="6"/>
    </row>
    <row r="28" spans="2:16" x14ac:dyDescent="0.2">
      <c r="B28" s="4"/>
      <c r="C28" s="133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2:16" x14ac:dyDescent="0.2">
      <c r="B29" s="4"/>
      <c r="C29" s="133"/>
      <c r="D29" s="5"/>
      <c r="E29" s="153">
        <v>3</v>
      </c>
      <c r="F29" s="154" t="s">
        <v>118</v>
      </c>
      <c r="G29" s="155"/>
      <c r="H29" s="5"/>
      <c r="I29" s="5"/>
      <c r="J29" s="5"/>
      <c r="K29" s="219" t="s">
        <v>246</v>
      </c>
      <c r="L29" s="164"/>
      <c r="M29" s="226">
        <f>Aktivet!G12</f>
        <v>1050764</v>
      </c>
      <c r="N29" s="6"/>
      <c r="P29" s="189"/>
    </row>
    <row r="30" spans="2:16" x14ac:dyDescent="0.2">
      <c r="B30" s="4"/>
      <c r="C30" s="133"/>
      <c r="D30" s="5"/>
      <c r="E30" s="156"/>
      <c r="F30" s="157"/>
      <c r="G30" s="155"/>
      <c r="H30" s="5"/>
      <c r="I30" s="5"/>
      <c r="J30" s="5"/>
      <c r="K30" s="5"/>
      <c r="L30" s="5"/>
      <c r="M30" s="5"/>
      <c r="N30" s="6"/>
    </row>
    <row r="31" spans="2:16" x14ac:dyDescent="0.2">
      <c r="B31" s="4"/>
      <c r="C31" s="133" t="s">
        <v>249</v>
      </c>
      <c r="D31" s="5"/>
      <c r="E31" s="158" t="s">
        <v>84</v>
      </c>
      <c r="F31" s="159" t="s">
        <v>119</v>
      </c>
      <c r="G31" s="5"/>
      <c r="H31" s="5"/>
      <c r="I31" s="5"/>
      <c r="J31" s="5"/>
      <c r="K31" s="225" t="s">
        <v>246</v>
      </c>
      <c r="L31" s="233">
        <f>Aktivet!G13</f>
        <v>0</v>
      </c>
      <c r="M31" s="5"/>
      <c r="N31" s="6"/>
    </row>
    <row r="32" spans="2:16" x14ac:dyDescent="0.2">
      <c r="B32" s="4"/>
      <c r="C32" s="133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2:16" x14ac:dyDescent="0.2">
      <c r="B33" s="4"/>
      <c r="C33" s="133" t="s">
        <v>250</v>
      </c>
      <c r="D33" s="5"/>
      <c r="E33" s="158" t="s">
        <v>84</v>
      </c>
      <c r="F33" s="159" t="s">
        <v>339</v>
      </c>
      <c r="G33" s="5"/>
      <c r="H33" s="5"/>
      <c r="I33" s="5"/>
      <c r="J33" s="5"/>
      <c r="K33" s="225" t="s">
        <v>246</v>
      </c>
      <c r="L33" s="223">
        <f>Aktivet!G18</f>
        <v>0</v>
      </c>
      <c r="M33" s="5"/>
      <c r="N33" s="6"/>
    </row>
    <row r="34" spans="2:16" x14ac:dyDescent="0.2">
      <c r="B34" s="4"/>
      <c r="C34" s="293"/>
      <c r="D34" s="5"/>
      <c r="E34" s="5"/>
      <c r="F34" s="170"/>
      <c r="G34" s="5"/>
      <c r="H34" s="5"/>
      <c r="I34" s="5"/>
      <c r="J34" s="5"/>
      <c r="K34" s="5"/>
      <c r="L34" s="5"/>
      <c r="M34" s="5"/>
      <c r="N34" s="6"/>
    </row>
    <row r="35" spans="2:16" x14ac:dyDescent="0.2">
      <c r="B35" s="4"/>
      <c r="C35" s="133" t="s">
        <v>252</v>
      </c>
      <c r="D35" s="5"/>
      <c r="E35" s="158" t="s">
        <v>84</v>
      </c>
      <c r="F35" s="159" t="s">
        <v>86</v>
      </c>
      <c r="G35" s="5"/>
      <c r="H35" s="420"/>
      <c r="I35" s="420"/>
      <c r="J35" s="5"/>
      <c r="K35" s="225" t="s">
        <v>246</v>
      </c>
      <c r="L35" s="257">
        <f>L36+L39</f>
        <v>20000</v>
      </c>
      <c r="M35" s="5"/>
      <c r="N35" s="6"/>
    </row>
    <row r="36" spans="2:16" x14ac:dyDescent="0.2">
      <c r="B36" s="4"/>
      <c r="C36" s="133"/>
      <c r="D36" s="5"/>
      <c r="E36" s="5"/>
      <c r="F36" s="5"/>
      <c r="G36" s="5" t="s">
        <v>202</v>
      </c>
      <c r="H36" s="5"/>
      <c r="I36" s="5"/>
      <c r="J36" s="5"/>
      <c r="K36" s="133" t="s">
        <v>201</v>
      </c>
      <c r="L36" s="256">
        <f>Aktivet!G15-Aktivet!H15</f>
        <v>20000</v>
      </c>
      <c r="M36" s="5"/>
      <c r="N36" s="6"/>
    </row>
    <row r="37" spans="2:16" x14ac:dyDescent="0.2">
      <c r="B37" s="4"/>
      <c r="C37" s="133"/>
      <c r="D37" s="5"/>
      <c r="E37" s="5"/>
      <c r="F37" s="5"/>
      <c r="G37" s="5" t="s">
        <v>203</v>
      </c>
      <c r="H37" s="5"/>
      <c r="I37" s="5"/>
      <c r="J37" s="5"/>
      <c r="K37" s="133" t="s">
        <v>201</v>
      </c>
      <c r="L37" s="233">
        <f>Rez.1!F28</f>
        <v>0</v>
      </c>
      <c r="M37" s="5"/>
      <c r="N37" s="6"/>
    </row>
    <row r="38" spans="2:16" s="27" customFormat="1" x14ac:dyDescent="0.2">
      <c r="B38" s="24"/>
      <c r="C38" s="162"/>
      <c r="D38" s="25"/>
      <c r="E38" s="25"/>
      <c r="F38" s="25"/>
      <c r="G38" s="25" t="s">
        <v>251</v>
      </c>
      <c r="H38" s="25"/>
      <c r="I38" s="25"/>
      <c r="J38" s="25"/>
      <c r="K38" s="139" t="s">
        <v>201</v>
      </c>
      <c r="L38" s="259">
        <f>L37</f>
        <v>0</v>
      </c>
      <c r="M38" s="25"/>
      <c r="N38" s="26"/>
    </row>
    <row r="39" spans="2:16" s="27" customFormat="1" ht="15" x14ac:dyDescent="0.2">
      <c r="B39" s="24"/>
      <c r="C39" s="162"/>
      <c r="D39" s="25"/>
      <c r="E39" s="25"/>
      <c r="F39" s="25"/>
      <c r="G39" s="25" t="s">
        <v>204</v>
      </c>
      <c r="H39" s="10"/>
      <c r="I39" s="10"/>
      <c r="J39" s="10"/>
      <c r="K39" s="133" t="s">
        <v>201</v>
      </c>
      <c r="L39" s="241">
        <f>Aktivet!H15</f>
        <v>0</v>
      </c>
      <c r="M39" s="25"/>
      <c r="N39" s="26"/>
    </row>
    <row r="40" spans="2:16" s="27" customFormat="1" ht="15" x14ac:dyDescent="0.2">
      <c r="B40" s="24"/>
      <c r="C40" s="162" t="s">
        <v>253</v>
      </c>
      <c r="D40" s="25"/>
      <c r="E40" s="158" t="s">
        <v>84</v>
      </c>
      <c r="F40" s="159" t="s">
        <v>87</v>
      </c>
      <c r="G40" s="10"/>
      <c r="H40" s="10"/>
      <c r="I40" s="10"/>
      <c r="J40" s="10"/>
      <c r="K40" s="10"/>
      <c r="L40" s="222"/>
      <c r="M40" s="25"/>
      <c r="N40" s="26"/>
    </row>
    <row r="41" spans="2:16" s="27" customFormat="1" x14ac:dyDescent="0.2">
      <c r="B41" s="24"/>
      <c r="C41" s="162"/>
      <c r="D41" s="25"/>
      <c r="E41" s="25"/>
      <c r="F41" s="25"/>
      <c r="G41" s="128" t="s">
        <v>301</v>
      </c>
      <c r="H41" s="25"/>
      <c r="I41" s="25"/>
      <c r="J41" s="25"/>
      <c r="K41" s="133" t="s">
        <v>201</v>
      </c>
      <c r="L41" s="258">
        <v>0</v>
      </c>
      <c r="M41" s="25"/>
      <c r="N41" s="26"/>
    </row>
    <row r="42" spans="2:16" s="27" customFormat="1" x14ac:dyDescent="0.2">
      <c r="B42" s="24"/>
      <c r="C42" s="162"/>
      <c r="D42" s="25"/>
      <c r="E42" s="25"/>
      <c r="F42" s="25"/>
      <c r="G42" s="25" t="s">
        <v>205</v>
      </c>
      <c r="H42" s="25"/>
      <c r="I42" s="25"/>
      <c r="J42" s="25"/>
      <c r="K42" s="133" t="s">
        <v>201</v>
      </c>
      <c r="L42" s="241">
        <f>Aktivet!G16</f>
        <v>1030764</v>
      </c>
      <c r="M42" s="25"/>
      <c r="N42" s="26"/>
      <c r="P42" s="261"/>
    </row>
    <row r="43" spans="2:16" s="27" customFormat="1" x14ac:dyDescent="0.2">
      <c r="B43" s="24"/>
      <c r="C43" s="162"/>
      <c r="D43" s="25"/>
      <c r="E43" s="25"/>
      <c r="F43" s="25"/>
      <c r="G43" s="163" t="s">
        <v>206</v>
      </c>
      <c r="H43" s="25"/>
      <c r="I43" s="25"/>
      <c r="J43" s="25"/>
      <c r="K43" s="133" t="s">
        <v>201</v>
      </c>
      <c r="L43" s="260">
        <v>0</v>
      </c>
      <c r="M43" s="25"/>
      <c r="N43" s="26"/>
    </row>
    <row r="44" spans="2:16" s="27" customFormat="1" x14ac:dyDescent="0.2">
      <c r="B44" s="24"/>
      <c r="C44" s="162"/>
      <c r="D44" s="25"/>
      <c r="E44" s="25"/>
      <c r="F44" s="25"/>
      <c r="G44" s="163" t="s">
        <v>247</v>
      </c>
      <c r="H44" s="25"/>
      <c r="I44" s="25"/>
      <c r="J44" s="25"/>
      <c r="K44" s="133" t="s">
        <v>201</v>
      </c>
      <c r="L44" s="160">
        <v>0</v>
      </c>
      <c r="M44" s="25"/>
      <c r="N44" s="26"/>
    </row>
    <row r="45" spans="2:16" s="27" customFormat="1" x14ac:dyDescent="0.2">
      <c r="B45" s="24"/>
      <c r="C45" s="162"/>
      <c r="D45" s="25"/>
      <c r="E45" s="25"/>
      <c r="F45" s="25"/>
      <c r="G45" s="128" t="s">
        <v>302</v>
      </c>
      <c r="H45" s="25"/>
      <c r="I45" s="25"/>
      <c r="J45" s="25"/>
      <c r="K45" s="219" t="s">
        <v>201</v>
      </c>
      <c r="L45" s="259">
        <f>L41+L42-L43</f>
        <v>1030764</v>
      </c>
      <c r="M45" s="25"/>
      <c r="N45" s="26"/>
      <c r="P45" s="261"/>
    </row>
    <row r="46" spans="2:16" x14ac:dyDescent="0.2">
      <c r="B46" s="24"/>
      <c r="C46" s="254"/>
      <c r="D46" s="5"/>
      <c r="E46" s="5"/>
      <c r="F46" s="262"/>
      <c r="G46" s="165"/>
      <c r="H46" s="135"/>
      <c r="I46" s="135"/>
      <c r="J46" s="5"/>
      <c r="K46" s="254"/>
      <c r="L46" s="135"/>
      <c r="M46" s="25"/>
      <c r="N46" s="26"/>
    </row>
    <row r="47" spans="2:16" x14ac:dyDescent="0.2">
      <c r="B47" s="24"/>
      <c r="C47" s="133"/>
      <c r="D47" s="5"/>
      <c r="E47" s="136">
        <v>4</v>
      </c>
      <c r="F47" s="166" t="s">
        <v>10</v>
      </c>
      <c r="G47" s="165"/>
      <c r="H47" s="135"/>
      <c r="I47" s="135"/>
      <c r="J47" s="5"/>
      <c r="K47" s="219" t="s">
        <v>246</v>
      </c>
      <c r="L47" s="164"/>
      <c r="M47" s="226">
        <f>Aktivet!G20</f>
        <v>0</v>
      </c>
      <c r="N47" s="26"/>
    </row>
    <row r="48" spans="2:16" x14ac:dyDescent="0.2">
      <c r="B48" s="24"/>
      <c r="C48" s="133"/>
      <c r="D48" s="5"/>
      <c r="E48" s="5"/>
      <c r="F48" s="165"/>
      <c r="G48" s="165"/>
      <c r="H48" s="135"/>
      <c r="I48" s="135"/>
      <c r="J48" s="5"/>
      <c r="K48" s="133"/>
      <c r="L48" s="5"/>
      <c r="M48" s="25"/>
      <c r="N48" s="26"/>
    </row>
    <row r="49" spans="2:14" x14ac:dyDescent="0.2">
      <c r="B49" s="24"/>
      <c r="C49" s="133" t="s">
        <v>249</v>
      </c>
      <c r="D49" s="5"/>
      <c r="E49" s="128" t="s">
        <v>84</v>
      </c>
      <c r="F49" s="167" t="s">
        <v>11</v>
      </c>
      <c r="G49" s="165"/>
      <c r="H49" s="135"/>
      <c r="I49" s="135"/>
      <c r="J49" s="5"/>
      <c r="K49" s="219" t="s">
        <v>246</v>
      </c>
      <c r="L49" s="223">
        <f>Aktivet!G21</f>
        <v>0</v>
      </c>
      <c r="M49" s="25"/>
      <c r="N49" s="26"/>
    </row>
    <row r="50" spans="2:14" x14ac:dyDescent="0.2">
      <c r="B50" s="24"/>
      <c r="C50" s="133"/>
      <c r="D50" s="5"/>
      <c r="E50" s="128"/>
      <c r="F50" s="171"/>
      <c r="G50" s="165"/>
      <c r="H50" s="135"/>
      <c r="I50" s="135"/>
      <c r="J50" s="5"/>
      <c r="K50" s="133"/>
      <c r="L50" s="114"/>
      <c r="M50" s="25"/>
      <c r="N50" s="26"/>
    </row>
    <row r="51" spans="2:14" x14ac:dyDescent="0.2">
      <c r="B51" s="24"/>
      <c r="C51" s="133" t="s">
        <v>250</v>
      </c>
      <c r="D51" s="150"/>
      <c r="E51" s="128" t="s">
        <v>84</v>
      </c>
      <c r="F51" s="167" t="s">
        <v>89</v>
      </c>
      <c r="G51" s="169"/>
      <c r="H51" s="169"/>
      <c r="I51" s="169"/>
      <c r="J51" s="5"/>
      <c r="K51" s="133" t="s">
        <v>207</v>
      </c>
      <c r="L51" s="169"/>
      <c r="M51" s="25"/>
      <c r="N51" s="26"/>
    </row>
    <row r="52" spans="2:14" x14ac:dyDescent="0.2">
      <c r="B52" s="24"/>
      <c r="C52" s="133"/>
      <c r="D52" s="5"/>
      <c r="E52" s="128"/>
      <c r="F52" s="171"/>
      <c r="G52" s="105"/>
      <c r="H52" s="105"/>
      <c r="I52" s="105"/>
      <c r="J52" s="5"/>
      <c r="K52" s="133"/>
      <c r="L52" s="105"/>
      <c r="M52" s="25"/>
      <c r="N52" s="26"/>
    </row>
    <row r="53" spans="2:14" x14ac:dyDescent="0.2">
      <c r="B53" s="24"/>
      <c r="C53" s="149" t="s">
        <v>252</v>
      </c>
      <c r="D53" s="5"/>
      <c r="E53" s="142" t="s">
        <v>84</v>
      </c>
      <c r="F53" s="170" t="s">
        <v>12</v>
      </c>
      <c r="G53" s="105"/>
      <c r="H53" s="105"/>
      <c r="I53" s="105"/>
      <c r="J53" s="5"/>
      <c r="K53" s="133" t="s">
        <v>207</v>
      </c>
      <c r="L53" s="105"/>
      <c r="M53" s="25"/>
      <c r="N53" s="26"/>
    </row>
    <row r="54" spans="2:14" x14ac:dyDescent="0.2">
      <c r="B54" s="24"/>
      <c r="C54" s="133"/>
      <c r="D54" s="5"/>
      <c r="E54" s="128"/>
      <c r="F54" s="171"/>
      <c r="G54" s="150"/>
      <c r="H54" s="150"/>
      <c r="I54" s="150"/>
      <c r="J54" s="5"/>
      <c r="K54" s="133"/>
      <c r="L54" s="133"/>
      <c r="M54" s="25"/>
      <c r="N54" s="26"/>
    </row>
    <row r="55" spans="2:14" x14ac:dyDescent="0.2">
      <c r="B55" s="24"/>
      <c r="C55" s="133" t="s">
        <v>253</v>
      </c>
      <c r="D55" s="5"/>
      <c r="E55" s="128" t="s">
        <v>84</v>
      </c>
      <c r="F55" s="171" t="s">
        <v>120</v>
      </c>
      <c r="G55" s="150"/>
      <c r="H55" s="150"/>
      <c r="I55" s="150"/>
      <c r="J55" s="5"/>
      <c r="K55" s="133" t="s">
        <v>207</v>
      </c>
      <c r="L55" s="133"/>
      <c r="M55" s="25"/>
      <c r="N55" s="26"/>
    </row>
    <row r="56" spans="2:14" x14ac:dyDescent="0.2">
      <c r="B56" s="24"/>
      <c r="C56" s="133"/>
      <c r="D56" s="5"/>
      <c r="E56" s="128"/>
      <c r="F56" s="171"/>
      <c r="G56" s="165"/>
      <c r="H56" s="165"/>
      <c r="I56" s="165"/>
      <c r="J56" s="5"/>
      <c r="K56" s="133"/>
      <c r="L56" s="135"/>
      <c r="M56" s="25"/>
      <c r="N56" s="26"/>
    </row>
    <row r="57" spans="2:14" x14ac:dyDescent="0.2">
      <c r="B57" s="24"/>
      <c r="C57" s="133" t="s">
        <v>254</v>
      </c>
      <c r="D57" s="5"/>
      <c r="E57" s="128" t="s">
        <v>84</v>
      </c>
      <c r="F57" s="172" t="s">
        <v>13</v>
      </c>
      <c r="G57" s="165"/>
      <c r="H57" s="165"/>
      <c r="I57" s="165"/>
      <c r="J57" s="5"/>
      <c r="K57" s="139" t="s">
        <v>201</v>
      </c>
      <c r="L57" s="233">
        <f>Aktivet!G25</f>
        <v>0</v>
      </c>
      <c r="M57" s="25"/>
      <c r="N57" s="26"/>
    </row>
    <row r="58" spans="2:14" x14ac:dyDescent="0.2">
      <c r="B58" s="24"/>
      <c r="C58" s="133"/>
      <c r="D58" s="5"/>
      <c r="E58" s="128"/>
      <c r="F58" s="171"/>
      <c r="G58" s="165"/>
      <c r="H58" s="165"/>
      <c r="I58" s="165"/>
      <c r="J58" s="5"/>
      <c r="K58" s="133"/>
      <c r="L58" s="5"/>
      <c r="M58" s="25"/>
      <c r="N58" s="26"/>
    </row>
    <row r="59" spans="2:14" x14ac:dyDescent="0.2">
      <c r="B59" s="24"/>
      <c r="C59" s="133" t="s">
        <v>255</v>
      </c>
      <c r="D59" s="5"/>
      <c r="E59" s="142" t="s">
        <v>84</v>
      </c>
      <c r="F59" s="159" t="s">
        <v>14</v>
      </c>
      <c r="G59" s="165"/>
      <c r="H59" s="165"/>
      <c r="I59" s="165"/>
      <c r="J59" s="5"/>
      <c r="K59" s="139" t="s">
        <v>201</v>
      </c>
      <c r="L59" s="233">
        <f>Aktivet!G26</f>
        <v>0</v>
      </c>
      <c r="M59" s="25"/>
      <c r="N59" s="26"/>
    </row>
    <row r="60" spans="2:14" x14ac:dyDescent="0.2">
      <c r="B60" s="24"/>
      <c r="C60" s="133"/>
      <c r="D60" s="5"/>
      <c r="E60" s="142"/>
      <c r="F60" s="159"/>
      <c r="G60" s="165"/>
      <c r="H60" s="165"/>
      <c r="I60" s="165"/>
      <c r="J60" s="5"/>
      <c r="K60" s="133"/>
      <c r="L60" s="5"/>
      <c r="M60" s="164"/>
      <c r="N60" s="26"/>
    </row>
    <row r="61" spans="2:14" x14ac:dyDescent="0.2">
      <c r="B61" s="24"/>
      <c r="C61" s="133"/>
      <c r="D61" s="5"/>
      <c r="E61" s="136">
        <v>5</v>
      </c>
      <c r="F61" s="166" t="s">
        <v>121</v>
      </c>
      <c r="G61" s="142"/>
      <c r="H61" s="5"/>
      <c r="I61" s="5"/>
      <c r="J61" s="5"/>
      <c r="K61" s="133" t="s">
        <v>207</v>
      </c>
      <c r="L61" s="5"/>
      <c r="M61" s="223">
        <f>Aktivet!G28</f>
        <v>0</v>
      </c>
      <c r="N61" s="26"/>
    </row>
    <row r="62" spans="2:14" x14ac:dyDescent="0.2">
      <c r="B62" s="24"/>
      <c r="C62" s="133"/>
      <c r="D62" s="5"/>
      <c r="E62" s="136"/>
      <c r="F62" s="166"/>
      <c r="G62" s="142"/>
      <c r="H62" s="5"/>
      <c r="I62" s="5"/>
      <c r="J62" s="5"/>
      <c r="K62" s="133"/>
      <c r="L62" s="5"/>
      <c r="M62" s="164"/>
      <c r="N62" s="26"/>
    </row>
    <row r="63" spans="2:14" x14ac:dyDescent="0.2">
      <c r="B63" s="24"/>
      <c r="C63" s="133"/>
      <c r="D63" s="5"/>
      <c r="E63" s="136">
        <v>6</v>
      </c>
      <c r="F63" s="166" t="s">
        <v>122</v>
      </c>
      <c r="G63" s="142"/>
      <c r="H63" s="5"/>
      <c r="I63" s="5"/>
      <c r="J63" s="5"/>
      <c r="K63" s="133" t="s">
        <v>207</v>
      </c>
      <c r="L63" s="5"/>
      <c r="M63" s="223">
        <f>Aktivet!G29</f>
        <v>0</v>
      </c>
      <c r="N63" s="26"/>
    </row>
    <row r="64" spans="2:14" x14ac:dyDescent="0.2">
      <c r="B64" s="24"/>
      <c r="C64" s="133"/>
      <c r="D64" s="5"/>
      <c r="E64" s="136"/>
      <c r="F64" s="166"/>
      <c r="G64" s="142"/>
      <c r="H64" s="5"/>
      <c r="I64" s="5"/>
      <c r="J64" s="5"/>
      <c r="K64" s="133"/>
      <c r="L64" s="5"/>
      <c r="M64" s="164"/>
      <c r="N64" s="26"/>
    </row>
    <row r="65" spans="2:14" x14ac:dyDescent="0.2">
      <c r="B65" s="24"/>
      <c r="C65" s="133"/>
      <c r="D65" s="5"/>
      <c r="E65" s="136">
        <v>7</v>
      </c>
      <c r="F65" s="166" t="s">
        <v>15</v>
      </c>
      <c r="G65" s="142"/>
      <c r="H65" s="5"/>
      <c r="I65" s="5"/>
      <c r="J65" s="5"/>
      <c r="K65" s="133" t="s">
        <v>207</v>
      </c>
      <c r="L65" s="5"/>
      <c r="M65" s="223">
        <f>Aktivet!G30</f>
        <v>861416</v>
      </c>
      <c r="N65" s="26"/>
    </row>
    <row r="66" spans="2:14" x14ac:dyDescent="0.2">
      <c r="B66" s="24"/>
      <c r="C66" s="133"/>
      <c r="D66" s="5"/>
      <c r="E66" s="136"/>
      <c r="F66" s="166"/>
      <c r="G66" s="142"/>
      <c r="H66" s="5"/>
      <c r="I66" s="5"/>
      <c r="J66" s="5"/>
      <c r="K66" s="133"/>
      <c r="L66" s="5"/>
      <c r="M66" s="164"/>
      <c r="N66" s="26"/>
    </row>
    <row r="67" spans="2:14" x14ac:dyDescent="0.2">
      <c r="B67" s="24"/>
      <c r="C67" s="133" t="s">
        <v>249</v>
      </c>
      <c r="D67" s="5"/>
      <c r="E67" s="158" t="s">
        <v>84</v>
      </c>
      <c r="F67" s="142" t="s">
        <v>123</v>
      </c>
      <c r="G67" s="5"/>
      <c r="H67" s="5"/>
      <c r="I67" s="133"/>
      <c r="J67" s="5"/>
      <c r="K67" s="133" t="s">
        <v>207</v>
      </c>
      <c r="L67" s="233">
        <f>Aktivet!G31</f>
        <v>861416</v>
      </c>
      <c r="M67" s="164"/>
      <c r="N67" s="26"/>
    </row>
    <row r="68" spans="2:14" x14ac:dyDescent="0.2">
      <c r="B68" s="24"/>
      <c r="C68" s="133"/>
      <c r="D68" s="5"/>
      <c r="E68" s="5"/>
      <c r="F68" s="142"/>
      <c r="G68" s="5"/>
      <c r="H68" s="5"/>
      <c r="I68" s="133"/>
      <c r="J68" s="5"/>
      <c r="K68" s="133"/>
      <c r="L68" s="5"/>
      <c r="M68" s="25"/>
      <c r="N68" s="26"/>
    </row>
    <row r="69" spans="2:14" x14ac:dyDescent="0.2">
      <c r="B69" s="24"/>
      <c r="C69" s="133"/>
      <c r="D69" s="5"/>
      <c r="E69" s="164" t="s">
        <v>4</v>
      </c>
      <c r="F69" s="164" t="s">
        <v>208</v>
      </c>
      <c r="G69" s="5"/>
      <c r="H69" s="5"/>
      <c r="I69" s="133"/>
      <c r="J69" s="5"/>
      <c r="K69" s="219" t="s">
        <v>201</v>
      </c>
      <c r="L69" s="164"/>
      <c r="M69" s="227">
        <f>Aktivet!G33</f>
        <v>4620000</v>
      </c>
      <c r="N69" s="26"/>
    </row>
    <row r="70" spans="2:14" x14ac:dyDescent="0.2">
      <c r="B70" s="24"/>
      <c r="C70" s="133"/>
      <c r="D70" s="5"/>
      <c r="E70" s="5"/>
      <c r="F70" s="165"/>
      <c r="G70" s="165"/>
      <c r="H70" s="5"/>
      <c r="I70" s="133"/>
      <c r="J70" s="5"/>
      <c r="K70" s="133"/>
      <c r="L70" s="5"/>
      <c r="M70" s="25"/>
      <c r="N70" s="26"/>
    </row>
    <row r="71" spans="2:14" x14ac:dyDescent="0.2">
      <c r="B71" s="24"/>
      <c r="C71" s="133"/>
      <c r="D71" s="5"/>
      <c r="E71" s="164">
        <v>1</v>
      </c>
      <c r="F71" s="173" t="s">
        <v>17</v>
      </c>
      <c r="G71" s="5"/>
      <c r="H71" s="5"/>
      <c r="I71" s="133"/>
      <c r="J71" s="5"/>
      <c r="K71" s="133" t="s">
        <v>207</v>
      </c>
      <c r="L71" s="5"/>
      <c r="M71" s="25"/>
      <c r="N71" s="26"/>
    </row>
    <row r="72" spans="2:14" x14ac:dyDescent="0.2">
      <c r="B72" s="24"/>
      <c r="C72" s="133"/>
      <c r="D72" s="5"/>
      <c r="E72" s="164"/>
      <c r="F72" s="173"/>
      <c r="G72" s="5"/>
      <c r="H72" s="5"/>
      <c r="I72" s="133"/>
      <c r="J72" s="5"/>
      <c r="K72" s="133"/>
      <c r="L72" s="5"/>
      <c r="M72" s="25"/>
      <c r="N72" s="26"/>
    </row>
    <row r="73" spans="2:14" x14ac:dyDescent="0.2">
      <c r="B73" s="24"/>
      <c r="C73" s="133"/>
      <c r="D73" s="5"/>
      <c r="E73" s="164">
        <v>2</v>
      </c>
      <c r="F73" s="164" t="s">
        <v>18</v>
      </c>
      <c r="G73" s="5"/>
      <c r="H73" s="5"/>
      <c r="I73" s="5"/>
      <c r="J73" s="5"/>
      <c r="K73" s="219" t="s">
        <v>246</v>
      </c>
      <c r="L73" s="5"/>
      <c r="M73" s="220">
        <f>Aktivet!G35</f>
        <v>4620000</v>
      </c>
      <c r="N73" s="26"/>
    </row>
    <row r="74" spans="2:14" x14ac:dyDescent="0.2">
      <c r="B74" s="24"/>
      <c r="C74" s="133"/>
      <c r="D74" s="5"/>
      <c r="E74" s="5"/>
      <c r="F74" s="5"/>
      <c r="G74" s="5"/>
      <c r="H74" s="5"/>
      <c r="I74" s="5"/>
      <c r="J74" s="5"/>
      <c r="K74" s="5"/>
      <c r="L74" s="5"/>
      <c r="M74" s="25"/>
      <c r="N74" s="26"/>
    </row>
    <row r="75" spans="2:14" x14ac:dyDescent="0.2">
      <c r="B75" s="24"/>
      <c r="C75" s="133"/>
      <c r="D75" s="5"/>
      <c r="E75" s="5"/>
      <c r="F75" s="5"/>
      <c r="G75" s="5" t="s">
        <v>209</v>
      </c>
      <c r="H75" s="5"/>
      <c r="I75" s="5"/>
      <c r="J75" s="5"/>
      <c r="K75" s="5"/>
      <c r="L75" s="5"/>
      <c r="M75" s="25"/>
      <c r="N75" s="26"/>
    </row>
    <row r="76" spans="2:14" x14ac:dyDescent="0.2">
      <c r="B76" s="24"/>
      <c r="C76" s="133"/>
      <c r="D76" s="5"/>
      <c r="E76" s="399" t="s">
        <v>2</v>
      </c>
      <c r="F76" s="399" t="s">
        <v>61</v>
      </c>
      <c r="G76" s="417" t="s">
        <v>210</v>
      </c>
      <c r="H76" s="418"/>
      <c r="I76" s="419"/>
      <c r="J76" s="417" t="s">
        <v>211</v>
      </c>
      <c r="K76" s="418"/>
      <c r="L76" s="419"/>
      <c r="M76" s="25"/>
      <c r="N76" s="26"/>
    </row>
    <row r="77" spans="2:14" x14ac:dyDescent="0.2">
      <c r="B77" s="24"/>
      <c r="C77" s="133"/>
      <c r="D77" s="5"/>
      <c r="E77" s="399"/>
      <c r="F77" s="399"/>
      <c r="G77" s="174" t="s">
        <v>212</v>
      </c>
      <c r="H77" s="174" t="s">
        <v>213</v>
      </c>
      <c r="I77" s="174" t="s">
        <v>214</v>
      </c>
      <c r="J77" s="174" t="s">
        <v>212</v>
      </c>
      <c r="K77" s="174" t="s">
        <v>213</v>
      </c>
      <c r="L77" s="174" t="s">
        <v>214</v>
      </c>
      <c r="M77" s="25"/>
      <c r="N77" s="26"/>
    </row>
    <row r="78" spans="2:14" x14ac:dyDescent="0.2">
      <c r="B78" s="24"/>
      <c r="C78" s="133"/>
      <c r="D78" s="5"/>
      <c r="E78" s="175"/>
      <c r="F78" s="5" t="s">
        <v>23</v>
      </c>
      <c r="G78" s="263">
        <f>'Pasq.per AAM 1'!G8</f>
        <v>0</v>
      </c>
      <c r="H78" s="175">
        <v>0</v>
      </c>
      <c r="I78" s="175">
        <f t="shared" ref="I78:I83" si="0">G78-H78</f>
        <v>0</v>
      </c>
      <c r="J78" s="263">
        <f>Aktivet!H36</f>
        <v>0</v>
      </c>
      <c r="K78" s="175">
        <v>0</v>
      </c>
      <c r="L78" s="263">
        <f>J78</f>
        <v>0</v>
      </c>
      <c r="M78" s="25"/>
      <c r="N78" s="26"/>
    </row>
    <row r="79" spans="2:14" x14ac:dyDescent="0.2">
      <c r="B79" s="24"/>
      <c r="C79" s="133"/>
      <c r="D79" s="5"/>
      <c r="E79" s="175"/>
      <c r="F79" s="176" t="s">
        <v>256</v>
      </c>
      <c r="G79" s="263">
        <f>'Pasq.per AAM 1'!G9</f>
        <v>0</v>
      </c>
      <c r="H79" s="263">
        <f>'Pasq.per AAM 1'!E23</f>
        <v>0</v>
      </c>
      <c r="I79" s="175">
        <f t="shared" si="0"/>
        <v>0</v>
      </c>
      <c r="J79" s="263"/>
      <c r="K79" s="175"/>
      <c r="L79" s="263"/>
      <c r="M79" s="25"/>
      <c r="N79" s="26"/>
    </row>
    <row r="80" spans="2:14" x14ac:dyDescent="0.2">
      <c r="B80" s="24"/>
      <c r="C80" s="133"/>
      <c r="D80" s="5"/>
      <c r="E80" s="175"/>
      <c r="F80" s="176" t="s">
        <v>215</v>
      </c>
      <c r="G80" s="263">
        <f>'Pasq.per AAM 1'!G10</f>
        <v>4620000</v>
      </c>
      <c r="H80" s="263">
        <f>'Pasq.per AAM 1'!E24</f>
        <v>0</v>
      </c>
      <c r="I80" s="175">
        <f t="shared" si="0"/>
        <v>4620000</v>
      </c>
      <c r="J80" s="263"/>
      <c r="K80" s="175"/>
      <c r="L80" s="263"/>
      <c r="M80" s="25"/>
      <c r="N80" s="26"/>
    </row>
    <row r="81" spans="2:14" x14ac:dyDescent="0.2">
      <c r="B81" s="24"/>
      <c r="C81" s="133"/>
      <c r="D81" s="5"/>
      <c r="E81" s="175"/>
      <c r="F81" s="176" t="s">
        <v>236</v>
      </c>
      <c r="G81" s="263">
        <f>'Pasq.per AAM 1'!G11</f>
        <v>0</v>
      </c>
      <c r="H81" s="263">
        <f>'Pasq.per AAM 1'!E25</f>
        <v>0</v>
      </c>
      <c r="I81" s="175">
        <f t="shared" si="0"/>
        <v>0</v>
      </c>
      <c r="J81" s="263"/>
      <c r="K81" s="175"/>
      <c r="L81" s="263"/>
      <c r="M81" s="25"/>
      <c r="N81" s="26"/>
    </row>
    <row r="82" spans="2:14" x14ac:dyDescent="0.2">
      <c r="B82" s="24"/>
      <c r="C82" s="133"/>
      <c r="D82" s="5"/>
      <c r="E82" s="175"/>
      <c r="F82" s="176" t="s">
        <v>257</v>
      </c>
      <c r="G82" s="263">
        <f>'Pasq.per AAM 1'!G12</f>
        <v>0</v>
      </c>
      <c r="H82" s="263">
        <f>'Pasq.per AAM 1'!E26</f>
        <v>0</v>
      </c>
      <c r="I82" s="175">
        <f t="shared" si="0"/>
        <v>0</v>
      </c>
      <c r="J82" s="263"/>
      <c r="K82" s="175"/>
      <c r="L82" s="263"/>
      <c r="M82" s="25"/>
      <c r="N82" s="26"/>
    </row>
    <row r="83" spans="2:14" x14ac:dyDescent="0.2">
      <c r="B83" s="24"/>
      <c r="C83" s="133"/>
      <c r="D83" s="5"/>
      <c r="E83" s="147"/>
      <c r="F83" s="176" t="s">
        <v>216</v>
      </c>
      <c r="G83" s="263">
        <f>'Pasq.per AAM 1'!G13</f>
        <v>0</v>
      </c>
      <c r="H83" s="263">
        <f>'Pasq.per AAM 1'!E27</f>
        <v>0</v>
      </c>
      <c r="I83" s="175">
        <f t="shared" si="0"/>
        <v>0</v>
      </c>
      <c r="J83" s="263"/>
      <c r="K83" s="175"/>
      <c r="L83" s="263"/>
      <c r="M83" s="25"/>
      <c r="N83" s="26"/>
    </row>
    <row r="84" spans="2:14" x14ac:dyDescent="0.2">
      <c r="B84" s="24"/>
      <c r="C84" s="133"/>
      <c r="D84" s="5"/>
      <c r="E84" s="147"/>
      <c r="F84" s="176"/>
      <c r="G84" s="263">
        <f>'Pasq.per AAM 1'!G14</f>
        <v>0</v>
      </c>
      <c r="H84" s="175">
        <v>0</v>
      </c>
      <c r="I84" s="147"/>
      <c r="J84" s="263"/>
      <c r="K84" s="175"/>
      <c r="L84" s="263"/>
      <c r="M84" s="25"/>
      <c r="N84" s="26"/>
    </row>
    <row r="85" spans="2:14" x14ac:dyDescent="0.2">
      <c r="B85" s="24"/>
      <c r="C85" s="133"/>
      <c r="D85" s="5"/>
      <c r="E85" s="147"/>
      <c r="F85" s="234" t="s">
        <v>258</v>
      </c>
      <c r="G85" s="264">
        <f t="shared" ref="G85:K85" si="1">SUM(G78:G83)</f>
        <v>4620000</v>
      </c>
      <c r="H85" s="264">
        <f t="shared" si="1"/>
        <v>0</v>
      </c>
      <c r="I85" s="264">
        <f>G85-H85</f>
        <v>4620000</v>
      </c>
      <c r="J85" s="264">
        <f>SUM(J78:J84)</f>
        <v>0</v>
      </c>
      <c r="K85" s="264">
        <f t="shared" si="1"/>
        <v>0</v>
      </c>
      <c r="L85" s="264">
        <f>J85-K85</f>
        <v>0</v>
      </c>
      <c r="M85" s="25"/>
      <c r="N85" s="26"/>
    </row>
    <row r="86" spans="2:14" x14ac:dyDescent="0.2">
      <c r="B86" s="24"/>
      <c r="C86" s="162"/>
      <c r="D86" s="25"/>
      <c r="E86" s="25"/>
      <c r="F86" s="164"/>
      <c r="G86" s="164"/>
      <c r="H86" s="164"/>
      <c r="I86" s="164"/>
      <c r="J86" s="164"/>
      <c r="K86" s="162"/>
      <c r="L86" s="164"/>
      <c r="M86" s="25"/>
      <c r="N86" s="26"/>
    </row>
    <row r="87" spans="2:14" x14ac:dyDescent="0.2">
      <c r="B87" s="24"/>
      <c r="C87" s="162"/>
      <c r="D87" s="25"/>
      <c r="E87" s="25"/>
      <c r="F87" s="164"/>
      <c r="G87" s="164"/>
      <c r="H87" s="223"/>
      <c r="I87" s="164"/>
      <c r="J87" s="164"/>
      <c r="K87" s="162"/>
      <c r="L87" s="164"/>
      <c r="M87" s="25"/>
      <c r="N87" s="26"/>
    </row>
    <row r="88" spans="2:14" x14ac:dyDescent="0.2">
      <c r="B88" s="24"/>
      <c r="C88" s="133"/>
      <c r="D88" s="5"/>
      <c r="E88" s="164">
        <v>3</v>
      </c>
      <c r="F88" s="164" t="s">
        <v>19</v>
      </c>
      <c r="G88" s="5"/>
      <c r="H88" s="5"/>
      <c r="I88" s="5"/>
      <c r="J88" s="5"/>
      <c r="K88" s="133" t="s">
        <v>207</v>
      </c>
      <c r="L88" s="164"/>
      <c r="M88" s="164">
        <v>0</v>
      </c>
      <c r="N88" s="26"/>
    </row>
    <row r="89" spans="2:14" x14ac:dyDescent="0.2">
      <c r="B89" s="24"/>
      <c r="C89" s="133"/>
      <c r="D89" s="5"/>
      <c r="E89" s="164"/>
      <c r="F89" s="164"/>
      <c r="G89" s="5"/>
      <c r="H89" s="5"/>
      <c r="I89" s="5"/>
      <c r="J89" s="5"/>
      <c r="K89" s="133"/>
      <c r="L89" s="164"/>
      <c r="M89" s="164"/>
      <c r="N89" s="26"/>
    </row>
    <row r="90" spans="2:14" x14ac:dyDescent="0.2">
      <c r="B90" s="24"/>
      <c r="C90" s="133"/>
      <c r="D90" s="25"/>
      <c r="E90" s="164">
        <v>4</v>
      </c>
      <c r="F90" s="164" t="s">
        <v>20</v>
      </c>
      <c r="G90" s="25"/>
      <c r="H90" s="25"/>
      <c r="I90" s="25"/>
      <c r="J90" s="5"/>
      <c r="K90" s="162" t="s">
        <v>207</v>
      </c>
      <c r="L90" s="164"/>
      <c r="M90" s="164">
        <v>0</v>
      </c>
      <c r="N90" s="26"/>
    </row>
    <row r="91" spans="2:14" x14ac:dyDescent="0.2">
      <c r="B91" s="24"/>
      <c r="C91" s="133"/>
      <c r="D91" s="25"/>
      <c r="E91" s="164"/>
      <c r="F91" s="164"/>
      <c r="G91" s="25"/>
      <c r="H91" s="25"/>
      <c r="I91" s="25"/>
      <c r="J91" s="5"/>
      <c r="K91" s="162"/>
      <c r="L91" s="164"/>
      <c r="M91" s="164"/>
      <c r="N91" s="26"/>
    </row>
    <row r="92" spans="2:14" ht="15" x14ac:dyDescent="0.2">
      <c r="B92" s="24"/>
      <c r="C92" s="133"/>
      <c r="D92" s="25"/>
      <c r="E92" s="164">
        <v>5</v>
      </c>
      <c r="F92" s="164" t="s">
        <v>21</v>
      </c>
      <c r="G92" s="25"/>
      <c r="H92" s="10"/>
      <c r="I92" s="10"/>
      <c r="J92" s="5"/>
      <c r="K92" s="162" t="s">
        <v>207</v>
      </c>
      <c r="L92" s="164"/>
      <c r="M92" s="164">
        <v>0</v>
      </c>
      <c r="N92" s="26"/>
    </row>
    <row r="93" spans="2:14" ht="15" x14ac:dyDescent="0.2">
      <c r="B93" s="24"/>
      <c r="C93" s="133"/>
      <c r="D93" s="25"/>
      <c r="E93" s="164"/>
      <c r="F93" s="164"/>
      <c r="G93" s="25"/>
      <c r="H93" s="10"/>
      <c r="I93" s="10"/>
      <c r="J93" s="5"/>
      <c r="K93" s="162"/>
      <c r="L93" s="164"/>
      <c r="M93" s="164"/>
      <c r="N93" s="26"/>
    </row>
    <row r="94" spans="2:14" ht="15" x14ac:dyDescent="0.2">
      <c r="B94" s="24"/>
      <c r="C94" s="133"/>
      <c r="D94" s="25"/>
      <c r="E94" s="164">
        <v>6</v>
      </c>
      <c r="F94" s="164" t="s">
        <v>22</v>
      </c>
      <c r="G94" s="10"/>
      <c r="H94" s="10"/>
      <c r="I94" s="10"/>
      <c r="J94" s="5"/>
      <c r="K94" s="162" t="s">
        <v>207</v>
      </c>
      <c r="L94" s="164"/>
      <c r="M94" s="164">
        <v>0</v>
      </c>
      <c r="N94" s="26"/>
    </row>
    <row r="95" spans="2:14" ht="15" x14ac:dyDescent="0.2">
      <c r="B95" s="24"/>
      <c r="C95" s="133"/>
      <c r="D95" s="25"/>
      <c r="E95" s="164"/>
      <c r="F95" s="164"/>
      <c r="G95" s="10"/>
      <c r="H95" s="10"/>
      <c r="I95" s="10"/>
      <c r="J95" s="5"/>
      <c r="K95" s="162"/>
      <c r="L95" s="164"/>
      <c r="M95" s="164"/>
      <c r="N95" s="26"/>
    </row>
    <row r="96" spans="2:14" ht="15.75" thickBot="1" x14ac:dyDescent="0.25">
      <c r="B96" s="24"/>
      <c r="C96" s="133"/>
      <c r="D96" s="25"/>
      <c r="E96" s="164"/>
      <c r="F96" s="164"/>
      <c r="G96" s="10"/>
      <c r="H96" s="10"/>
      <c r="I96" s="10"/>
      <c r="J96" s="5"/>
      <c r="K96" s="25"/>
      <c r="L96" s="164"/>
      <c r="M96" s="25"/>
      <c r="N96" s="26"/>
    </row>
    <row r="97" spans="2:16" ht="16.5" thickBot="1" x14ac:dyDescent="0.3">
      <c r="B97" s="24"/>
      <c r="C97" s="133"/>
      <c r="D97" s="25"/>
      <c r="E97" s="164"/>
      <c r="F97" s="228" t="s">
        <v>259</v>
      </c>
      <c r="G97" s="229"/>
      <c r="H97" s="229"/>
      <c r="I97" s="229"/>
      <c r="J97" s="230"/>
      <c r="K97" s="230" t="s">
        <v>246</v>
      </c>
      <c r="L97" s="230"/>
      <c r="M97" s="231">
        <f>M8+M69</f>
        <v>6575500</v>
      </c>
      <c r="N97" s="26"/>
      <c r="P97" s="221"/>
    </row>
    <row r="98" spans="2:16" ht="15.75" x14ac:dyDescent="0.25">
      <c r="B98" s="24"/>
      <c r="C98" s="133"/>
      <c r="D98" s="25"/>
      <c r="E98" s="164"/>
      <c r="F98" s="164"/>
      <c r="G98" s="28"/>
      <c r="H98" s="28"/>
      <c r="I98" s="28"/>
      <c r="J98" s="164"/>
      <c r="K98" s="164"/>
      <c r="L98" s="164"/>
      <c r="M98" s="220"/>
      <c r="N98" s="26"/>
    </row>
    <row r="99" spans="2:16" ht="15" x14ac:dyDescent="0.2">
      <c r="B99" s="24"/>
      <c r="C99" s="133"/>
      <c r="D99" s="25"/>
      <c r="E99" s="164"/>
      <c r="F99" s="164"/>
      <c r="G99" s="10"/>
      <c r="H99" s="10"/>
      <c r="I99" s="10"/>
      <c r="J99" s="5"/>
      <c r="K99" s="25"/>
      <c r="L99" s="164"/>
      <c r="M99" s="25"/>
      <c r="N99" s="26"/>
    </row>
    <row r="100" spans="2:16" x14ac:dyDescent="0.2">
      <c r="B100" s="24"/>
      <c r="C100" s="162"/>
      <c r="D100" s="128"/>
      <c r="E100" s="177" t="s">
        <v>3</v>
      </c>
      <c r="F100" s="137" t="s">
        <v>272</v>
      </c>
      <c r="G100" s="137"/>
      <c r="H100" s="178"/>
      <c r="I100" s="178"/>
      <c r="J100" s="25"/>
      <c r="K100" s="219" t="s">
        <v>201</v>
      </c>
      <c r="L100" s="164"/>
      <c r="M100" s="227">
        <f>Pasivet!G7</f>
        <v>6580500</v>
      </c>
      <c r="N100" s="26"/>
    </row>
    <row r="101" spans="2:16" x14ac:dyDescent="0.2">
      <c r="B101" s="24"/>
      <c r="C101" s="162"/>
      <c r="D101" s="128"/>
      <c r="E101" s="177"/>
      <c r="F101" s="137"/>
      <c r="G101" s="137"/>
      <c r="H101" s="178"/>
      <c r="I101" s="178"/>
      <c r="J101" s="25"/>
      <c r="K101" s="162"/>
      <c r="L101" s="164"/>
      <c r="M101" s="25"/>
      <c r="N101" s="26"/>
    </row>
    <row r="102" spans="2:16" x14ac:dyDescent="0.2">
      <c r="B102" s="24"/>
      <c r="C102" s="162"/>
      <c r="D102" s="128"/>
      <c r="E102" s="136">
        <v>1</v>
      </c>
      <c r="F102" s="166" t="s">
        <v>24</v>
      </c>
      <c r="G102" s="142"/>
      <c r="H102" s="179"/>
      <c r="I102" s="179"/>
      <c r="J102" s="5"/>
      <c r="K102" s="162" t="s">
        <v>207</v>
      </c>
      <c r="L102" s="164"/>
      <c r="M102" s="223">
        <f>Pasivet!G8</f>
        <v>0</v>
      </c>
      <c r="N102" s="26"/>
    </row>
    <row r="103" spans="2:16" x14ac:dyDescent="0.2">
      <c r="B103" s="24"/>
      <c r="C103" s="162"/>
      <c r="D103" s="128"/>
      <c r="E103" s="136"/>
      <c r="F103" s="166"/>
      <c r="G103" s="142"/>
      <c r="H103" s="179"/>
      <c r="I103" s="179"/>
      <c r="J103" s="5"/>
      <c r="K103" s="162"/>
      <c r="L103" s="164"/>
      <c r="M103" s="25"/>
      <c r="N103" s="26"/>
    </row>
    <row r="104" spans="2:16" x14ac:dyDescent="0.2">
      <c r="B104" s="4"/>
      <c r="C104" s="162"/>
      <c r="D104" s="128"/>
      <c r="E104" s="136">
        <v>2</v>
      </c>
      <c r="F104" s="166" t="s">
        <v>25</v>
      </c>
      <c r="G104" s="142"/>
      <c r="H104" s="128"/>
      <c r="I104" s="128"/>
      <c r="J104" s="5"/>
      <c r="K104" s="219" t="s">
        <v>201</v>
      </c>
      <c r="L104" s="5"/>
      <c r="M104" s="220">
        <f>Pasivet!G9</f>
        <v>0</v>
      </c>
      <c r="N104" s="6"/>
    </row>
    <row r="105" spans="2:16" x14ac:dyDescent="0.2">
      <c r="B105" s="4"/>
      <c r="C105" s="162"/>
      <c r="D105" s="128"/>
      <c r="E105" s="136"/>
      <c r="F105" s="166"/>
      <c r="G105" s="142"/>
      <c r="H105" s="128"/>
      <c r="I105" s="128"/>
      <c r="J105" s="5"/>
      <c r="K105" s="162"/>
      <c r="L105" s="5"/>
      <c r="M105" s="5"/>
      <c r="N105" s="6"/>
    </row>
    <row r="106" spans="2:16" x14ac:dyDescent="0.2">
      <c r="B106" s="4"/>
      <c r="C106" s="162" t="s">
        <v>249</v>
      </c>
      <c r="D106" s="128"/>
      <c r="E106" s="158" t="s">
        <v>84</v>
      </c>
      <c r="F106" s="159" t="s">
        <v>91</v>
      </c>
      <c r="G106" s="128"/>
      <c r="H106" s="128"/>
      <c r="I106" s="128"/>
      <c r="J106" s="5"/>
      <c r="K106" s="219" t="s">
        <v>246</v>
      </c>
      <c r="L106" s="223">
        <f>Pasivet!G10:G10</f>
        <v>0</v>
      </c>
      <c r="M106" s="5"/>
      <c r="N106" s="6"/>
    </row>
    <row r="107" spans="2:16" x14ac:dyDescent="0.2">
      <c r="B107" s="4"/>
      <c r="C107" s="162" t="s">
        <v>250</v>
      </c>
      <c r="D107" s="128"/>
      <c r="E107" s="158" t="s">
        <v>84</v>
      </c>
      <c r="F107" s="159" t="s">
        <v>116</v>
      </c>
      <c r="G107" s="128"/>
      <c r="H107" s="128"/>
      <c r="I107" s="128"/>
      <c r="J107" s="5"/>
      <c r="K107" s="219" t="s">
        <v>246</v>
      </c>
      <c r="L107" s="233">
        <f>Pasivet!G11</f>
        <v>0</v>
      </c>
      <c r="M107" s="5"/>
      <c r="N107" s="6"/>
    </row>
    <row r="108" spans="2:16" x14ac:dyDescent="0.2">
      <c r="B108" s="4"/>
      <c r="C108" s="162"/>
      <c r="D108" s="128"/>
      <c r="E108" s="158"/>
      <c r="F108" s="159"/>
      <c r="G108" s="128"/>
      <c r="H108" s="128"/>
      <c r="I108" s="128"/>
      <c r="J108" s="5"/>
      <c r="K108" s="162"/>
      <c r="L108" s="5"/>
      <c r="M108" s="5"/>
      <c r="N108" s="6"/>
    </row>
    <row r="109" spans="2:16" x14ac:dyDescent="0.2">
      <c r="B109" s="4"/>
      <c r="C109" s="162"/>
      <c r="D109" s="128"/>
      <c r="E109" s="136">
        <v>3</v>
      </c>
      <c r="F109" s="166" t="s">
        <v>26</v>
      </c>
      <c r="G109" s="142"/>
      <c r="H109" s="128"/>
      <c r="I109" s="128"/>
      <c r="J109" s="5"/>
      <c r="K109" s="162" t="s">
        <v>201</v>
      </c>
      <c r="L109" s="5"/>
      <c r="M109" s="226">
        <f>Pasivet!G12</f>
        <v>6580500</v>
      </c>
      <c r="N109" s="6"/>
    </row>
    <row r="110" spans="2:16" x14ac:dyDescent="0.2">
      <c r="B110" s="4"/>
      <c r="C110" s="162"/>
      <c r="D110" s="128"/>
      <c r="E110" s="136"/>
      <c r="F110" s="166"/>
      <c r="G110" s="142"/>
      <c r="H110" s="128"/>
      <c r="I110" s="128"/>
      <c r="J110" s="5"/>
      <c r="K110" s="25"/>
      <c r="L110" s="5"/>
      <c r="M110" s="5"/>
      <c r="N110" s="6"/>
    </row>
    <row r="111" spans="2:16" x14ac:dyDescent="0.2">
      <c r="B111" s="4"/>
      <c r="C111" s="162" t="s">
        <v>249</v>
      </c>
      <c r="D111" s="128"/>
      <c r="E111" s="158" t="s">
        <v>84</v>
      </c>
      <c r="F111" s="159" t="s">
        <v>124</v>
      </c>
      <c r="G111" s="128"/>
      <c r="H111" s="128"/>
      <c r="I111" s="128"/>
      <c r="J111" s="5"/>
      <c r="K111" s="219" t="s">
        <v>246</v>
      </c>
      <c r="L111" s="233">
        <f>Pasivet!G13</f>
        <v>60000</v>
      </c>
      <c r="M111" s="5"/>
      <c r="N111" s="6"/>
    </row>
    <row r="112" spans="2:16" x14ac:dyDescent="0.2">
      <c r="B112" s="4"/>
      <c r="C112" s="162" t="s">
        <v>250</v>
      </c>
      <c r="D112" s="128"/>
      <c r="E112" s="158" t="s">
        <v>84</v>
      </c>
      <c r="F112" s="159" t="s">
        <v>125</v>
      </c>
      <c r="G112" s="128"/>
      <c r="H112" s="128"/>
      <c r="I112" s="128"/>
      <c r="J112" s="5"/>
      <c r="K112" s="219" t="s">
        <v>246</v>
      </c>
      <c r="L112" s="223">
        <f>Pasivet!G14</f>
        <v>483000</v>
      </c>
      <c r="M112" s="5"/>
      <c r="N112" s="6"/>
    </row>
    <row r="113" spans="2:14" x14ac:dyDescent="0.2">
      <c r="B113" s="4"/>
      <c r="C113" s="162" t="s">
        <v>252</v>
      </c>
      <c r="D113" s="128"/>
      <c r="E113" s="158" t="s">
        <v>84</v>
      </c>
      <c r="F113" s="159" t="s">
        <v>92</v>
      </c>
      <c r="G113" s="128"/>
      <c r="H113" s="128"/>
      <c r="I113" s="128"/>
      <c r="J113" s="5"/>
      <c r="K113" s="219" t="s">
        <v>201</v>
      </c>
      <c r="L113" s="223">
        <f>Pasivet!G15</f>
        <v>0</v>
      </c>
      <c r="M113" s="5"/>
      <c r="N113" s="6"/>
    </row>
    <row r="114" spans="2:14" x14ac:dyDescent="0.2">
      <c r="B114" s="4"/>
      <c r="C114" s="162" t="s">
        <v>253</v>
      </c>
      <c r="D114" s="128"/>
      <c r="E114" s="158" t="s">
        <v>84</v>
      </c>
      <c r="F114" s="159" t="s">
        <v>93</v>
      </c>
      <c r="G114" s="128"/>
      <c r="H114" s="128"/>
      <c r="I114" s="128"/>
      <c r="J114" s="5"/>
      <c r="K114" s="219" t="s">
        <v>201</v>
      </c>
      <c r="L114" s="223">
        <f>Pasivet!G16</f>
        <v>3500</v>
      </c>
      <c r="M114" s="5"/>
      <c r="N114" s="6"/>
    </row>
    <row r="115" spans="2:14" x14ac:dyDescent="0.2">
      <c r="B115" s="4"/>
      <c r="C115" s="162" t="s">
        <v>254</v>
      </c>
      <c r="D115" s="128"/>
      <c r="E115" s="158" t="s">
        <v>84</v>
      </c>
      <c r="F115" s="159" t="s">
        <v>94</v>
      </c>
      <c r="G115" s="128"/>
      <c r="H115" s="128"/>
      <c r="I115" s="128"/>
      <c r="J115" s="5"/>
      <c r="K115" s="162" t="s">
        <v>207</v>
      </c>
      <c r="L115" s="223">
        <f>Pasivet!G17</f>
        <v>0</v>
      </c>
      <c r="M115" s="5"/>
      <c r="N115" s="6"/>
    </row>
    <row r="116" spans="2:14" x14ac:dyDescent="0.2">
      <c r="B116" s="4"/>
      <c r="C116" s="162" t="s">
        <v>255</v>
      </c>
      <c r="D116" s="128"/>
      <c r="E116" s="158" t="s">
        <v>84</v>
      </c>
      <c r="F116" s="159" t="s">
        <v>95</v>
      </c>
      <c r="G116" s="128"/>
      <c r="H116" s="128"/>
      <c r="I116" s="128"/>
      <c r="J116" s="5"/>
      <c r="K116" s="162" t="s">
        <v>207</v>
      </c>
      <c r="L116" s="164">
        <f>Pasivet!G18</f>
        <v>0</v>
      </c>
      <c r="M116" s="5"/>
      <c r="N116" s="6"/>
    </row>
    <row r="117" spans="2:14" x14ac:dyDescent="0.2">
      <c r="B117" s="4"/>
      <c r="C117" s="162" t="s">
        <v>273</v>
      </c>
      <c r="D117" s="128"/>
      <c r="E117" s="158" t="s">
        <v>84</v>
      </c>
      <c r="F117" s="159" t="s">
        <v>96</v>
      </c>
      <c r="G117" s="128"/>
      <c r="H117" s="128"/>
      <c r="I117" s="128"/>
      <c r="J117" s="5"/>
      <c r="K117" s="162" t="s">
        <v>207</v>
      </c>
      <c r="L117" s="164"/>
      <c r="M117" s="5"/>
      <c r="N117" s="6"/>
    </row>
    <row r="118" spans="2:14" x14ac:dyDescent="0.2">
      <c r="B118" s="4"/>
      <c r="C118" s="162" t="s">
        <v>274</v>
      </c>
      <c r="D118" s="128"/>
      <c r="E118" s="158" t="s">
        <v>84</v>
      </c>
      <c r="F118" s="159" t="s">
        <v>90</v>
      </c>
      <c r="G118" s="128"/>
      <c r="H118" s="128"/>
      <c r="I118" s="128"/>
      <c r="J118" s="5"/>
      <c r="K118" s="139" t="s">
        <v>246</v>
      </c>
      <c r="L118" s="223">
        <f>Pasivet!G20</f>
        <v>6034000</v>
      </c>
      <c r="M118" s="5"/>
      <c r="N118" s="6"/>
    </row>
    <row r="119" spans="2:14" x14ac:dyDescent="0.2">
      <c r="B119" s="4"/>
      <c r="C119" s="162" t="s">
        <v>275</v>
      </c>
      <c r="D119" s="128"/>
      <c r="E119" s="158" t="s">
        <v>84</v>
      </c>
      <c r="F119" s="159" t="s">
        <v>298</v>
      </c>
      <c r="G119" s="128"/>
      <c r="H119" s="128"/>
      <c r="I119" s="128"/>
      <c r="J119" s="5"/>
      <c r="K119" s="219" t="s">
        <v>246</v>
      </c>
      <c r="L119" s="223">
        <f>Pasivet!G21</f>
        <v>0</v>
      </c>
      <c r="M119" s="5"/>
      <c r="N119" s="6"/>
    </row>
    <row r="120" spans="2:14" x14ac:dyDescent="0.2">
      <c r="B120" s="4"/>
      <c r="C120" s="162" t="s">
        <v>276</v>
      </c>
      <c r="D120" s="128"/>
      <c r="E120" s="158" t="s">
        <v>84</v>
      </c>
      <c r="F120" s="159" t="s">
        <v>97</v>
      </c>
      <c r="G120" s="128"/>
      <c r="H120" s="128"/>
      <c r="I120" s="128"/>
      <c r="J120" s="5"/>
      <c r="K120" s="219" t="s">
        <v>246</v>
      </c>
      <c r="L120" s="223">
        <f>Pasivet!G22</f>
        <v>0</v>
      </c>
      <c r="M120" s="5"/>
      <c r="N120" s="6"/>
    </row>
    <row r="121" spans="2:14" x14ac:dyDescent="0.2">
      <c r="B121" s="4"/>
      <c r="C121" s="162"/>
      <c r="D121" s="128"/>
      <c r="E121" s="158"/>
      <c r="F121" s="159"/>
      <c r="G121" s="128"/>
      <c r="H121" s="128"/>
      <c r="I121" s="128"/>
      <c r="J121" s="5"/>
      <c r="K121" s="162"/>
      <c r="L121" s="164"/>
      <c r="M121" s="5"/>
      <c r="N121" s="6"/>
    </row>
    <row r="122" spans="2:14" x14ac:dyDescent="0.2">
      <c r="B122" s="4"/>
      <c r="C122" s="162"/>
      <c r="D122" s="128"/>
      <c r="E122" s="136">
        <v>4</v>
      </c>
      <c r="F122" s="166" t="s">
        <v>27</v>
      </c>
      <c r="G122" s="142"/>
      <c r="H122" s="128"/>
      <c r="I122" s="128"/>
      <c r="J122" s="5"/>
      <c r="K122" s="162" t="s">
        <v>207</v>
      </c>
      <c r="L122" s="164"/>
      <c r="M122" s="164">
        <v>0</v>
      </c>
      <c r="N122" s="6"/>
    </row>
    <row r="123" spans="2:14" x14ac:dyDescent="0.2">
      <c r="B123" s="4"/>
      <c r="C123" s="162"/>
      <c r="D123" s="128"/>
      <c r="E123" s="136"/>
      <c r="F123" s="166"/>
      <c r="G123" s="142"/>
      <c r="H123" s="128"/>
      <c r="I123" s="128"/>
      <c r="J123" s="5"/>
      <c r="K123" s="162"/>
      <c r="L123" s="164"/>
      <c r="M123" s="164"/>
      <c r="N123" s="6"/>
    </row>
    <row r="124" spans="2:14" x14ac:dyDescent="0.2">
      <c r="B124" s="4"/>
      <c r="C124" s="162"/>
      <c r="D124" s="128"/>
      <c r="E124" s="136">
        <v>5</v>
      </c>
      <c r="F124" s="166" t="s">
        <v>126</v>
      </c>
      <c r="G124" s="142"/>
      <c r="H124" s="128"/>
      <c r="I124" s="128"/>
      <c r="J124" s="5"/>
      <c r="K124" s="162" t="s">
        <v>207</v>
      </c>
      <c r="L124" s="164"/>
      <c r="M124" s="164">
        <v>0</v>
      </c>
      <c r="N124" s="6"/>
    </row>
    <row r="125" spans="2:14" x14ac:dyDescent="0.2">
      <c r="B125" s="4"/>
      <c r="C125" s="162"/>
      <c r="D125" s="128"/>
      <c r="E125" s="136"/>
      <c r="F125" s="166"/>
      <c r="G125" s="142"/>
      <c r="H125" s="128"/>
      <c r="I125" s="128"/>
      <c r="J125" s="5"/>
      <c r="K125" s="162"/>
      <c r="L125" s="164"/>
      <c r="M125" s="5"/>
      <c r="N125" s="6"/>
    </row>
    <row r="126" spans="2:14" x14ac:dyDescent="0.2">
      <c r="B126" s="4"/>
      <c r="C126" s="162"/>
      <c r="D126" s="128"/>
      <c r="E126" s="136"/>
      <c r="F126" s="166"/>
      <c r="G126" s="142"/>
      <c r="H126" s="128"/>
      <c r="I126" s="128"/>
      <c r="J126" s="5"/>
      <c r="K126" s="162"/>
      <c r="L126" s="164"/>
      <c r="M126" s="5"/>
      <c r="N126" s="6"/>
    </row>
    <row r="127" spans="2:14" x14ac:dyDescent="0.2">
      <c r="B127" s="4"/>
      <c r="C127" s="162"/>
      <c r="D127" s="128"/>
      <c r="E127" s="179" t="s">
        <v>4</v>
      </c>
      <c r="F127" s="137" t="s">
        <v>279</v>
      </c>
      <c r="G127" s="137"/>
      <c r="H127" s="128"/>
      <c r="I127" s="128"/>
      <c r="J127" s="5"/>
      <c r="K127" s="219" t="s">
        <v>201</v>
      </c>
      <c r="L127" s="164"/>
      <c r="M127" s="220">
        <f>Pasivet!G25</f>
        <v>0</v>
      </c>
      <c r="N127" s="6"/>
    </row>
    <row r="128" spans="2:14" x14ac:dyDescent="0.2">
      <c r="B128" s="4"/>
      <c r="C128" s="162"/>
      <c r="D128" s="128"/>
      <c r="E128" s="179"/>
      <c r="F128" s="137"/>
      <c r="G128" s="137"/>
      <c r="H128" s="128"/>
      <c r="I128" s="128"/>
      <c r="J128" s="5"/>
      <c r="K128" s="162"/>
      <c r="L128" s="164"/>
      <c r="M128" s="5"/>
      <c r="N128" s="6"/>
    </row>
    <row r="129" spans="2:14" x14ac:dyDescent="0.2">
      <c r="B129" s="4"/>
      <c r="C129" s="162"/>
      <c r="D129" s="128"/>
      <c r="E129" s="136">
        <v>1</v>
      </c>
      <c r="F129" s="166" t="s">
        <v>32</v>
      </c>
      <c r="G129" s="137"/>
      <c r="H129" s="128"/>
      <c r="I129" s="128"/>
      <c r="J129" s="5"/>
      <c r="K129" s="162" t="s">
        <v>207</v>
      </c>
      <c r="L129" s="164"/>
      <c r="M129" s="5"/>
      <c r="N129" s="6"/>
    </row>
    <row r="130" spans="2:14" x14ac:dyDescent="0.2">
      <c r="B130" s="4"/>
      <c r="C130" s="162"/>
      <c r="D130" s="128"/>
      <c r="E130" s="136"/>
      <c r="F130" s="166"/>
      <c r="G130" s="137"/>
      <c r="H130" s="128"/>
      <c r="I130" s="128"/>
      <c r="J130" s="5"/>
      <c r="K130" s="162"/>
      <c r="L130" s="164"/>
      <c r="M130" s="5"/>
      <c r="N130" s="6"/>
    </row>
    <row r="131" spans="2:14" x14ac:dyDescent="0.2">
      <c r="B131" s="4"/>
      <c r="C131" s="162" t="s">
        <v>249</v>
      </c>
      <c r="D131" s="128"/>
      <c r="E131" s="158" t="s">
        <v>84</v>
      </c>
      <c r="F131" s="159" t="s">
        <v>33</v>
      </c>
      <c r="G131" s="128"/>
      <c r="H131" s="128"/>
      <c r="I131" s="128"/>
      <c r="J131" s="5"/>
      <c r="K131" s="219" t="s">
        <v>201</v>
      </c>
      <c r="L131" s="223">
        <f>Pasivet!G27</f>
        <v>0</v>
      </c>
      <c r="M131" s="5"/>
      <c r="N131" s="6"/>
    </row>
    <row r="132" spans="2:14" x14ac:dyDescent="0.2">
      <c r="B132" s="4"/>
      <c r="C132" s="162" t="s">
        <v>250</v>
      </c>
      <c r="D132" s="128"/>
      <c r="E132" s="158" t="s">
        <v>84</v>
      </c>
      <c r="F132" s="159" t="s">
        <v>30</v>
      </c>
      <c r="G132" s="128"/>
      <c r="H132" s="128"/>
      <c r="I132" s="128"/>
      <c r="J132" s="5"/>
      <c r="K132" s="162" t="s">
        <v>207</v>
      </c>
      <c r="L132" s="5"/>
      <c r="M132" s="5"/>
      <c r="N132" s="6"/>
    </row>
    <row r="133" spans="2:14" x14ac:dyDescent="0.2">
      <c r="B133" s="4"/>
      <c r="C133" s="162"/>
      <c r="D133" s="128"/>
      <c r="E133" s="158"/>
      <c r="F133" s="159"/>
      <c r="G133" s="128"/>
      <c r="H133" s="128"/>
      <c r="I133" s="128"/>
      <c r="J133" s="5"/>
      <c r="K133" s="162"/>
      <c r="L133" s="5"/>
      <c r="M133" s="5"/>
      <c r="N133" s="6"/>
    </row>
    <row r="134" spans="2:14" x14ac:dyDescent="0.2">
      <c r="B134" s="4"/>
      <c r="C134" s="162"/>
      <c r="D134" s="128"/>
      <c r="E134" s="136">
        <v>2</v>
      </c>
      <c r="F134" s="166" t="s">
        <v>34</v>
      </c>
      <c r="G134" s="142"/>
      <c r="H134" s="128"/>
      <c r="I134" s="128"/>
      <c r="J134" s="5"/>
      <c r="K134" s="162" t="s">
        <v>207</v>
      </c>
      <c r="L134" s="5"/>
      <c r="M134" s="5"/>
      <c r="N134" s="6"/>
    </row>
    <row r="135" spans="2:14" x14ac:dyDescent="0.2">
      <c r="B135" s="4"/>
      <c r="C135" s="162"/>
      <c r="D135" s="128"/>
      <c r="E135" s="136"/>
      <c r="F135" s="166"/>
      <c r="G135" s="142"/>
      <c r="H135" s="128"/>
      <c r="I135" s="128"/>
      <c r="J135" s="5"/>
      <c r="K135" s="162"/>
      <c r="L135" s="5"/>
      <c r="M135" s="5"/>
      <c r="N135" s="6"/>
    </row>
    <row r="136" spans="2:14" x14ac:dyDescent="0.2">
      <c r="B136" s="4"/>
      <c r="C136" s="162"/>
      <c r="D136" s="128"/>
      <c r="E136" s="136">
        <v>3</v>
      </c>
      <c r="F136" s="166" t="s">
        <v>27</v>
      </c>
      <c r="G136" s="142"/>
      <c r="H136" s="128"/>
      <c r="I136" s="128"/>
      <c r="J136" s="5"/>
      <c r="K136" s="162" t="s">
        <v>207</v>
      </c>
      <c r="L136" s="5"/>
      <c r="M136" s="5"/>
      <c r="N136" s="6"/>
    </row>
    <row r="137" spans="2:14" x14ac:dyDescent="0.2">
      <c r="B137" s="4"/>
      <c r="C137" s="162"/>
      <c r="D137" s="128"/>
      <c r="E137" s="136"/>
      <c r="F137" s="166"/>
      <c r="G137" s="142"/>
      <c r="H137" s="128"/>
      <c r="I137" s="128"/>
      <c r="J137" s="5"/>
      <c r="K137" s="162"/>
      <c r="L137" s="5"/>
      <c r="M137" s="5"/>
      <c r="N137" s="6"/>
    </row>
    <row r="138" spans="2:14" x14ac:dyDescent="0.2">
      <c r="B138" s="4"/>
      <c r="C138" s="162"/>
      <c r="D138" s="128"/>
      <c r="E138" s="136">
        <v>4</v>
      </c>
      <c r="F138" s="166" t="s">
        <v>35</v>
      </c>
      <c r="G138" s="142"/>
      <c r="H138" s="128"/>
      <c r="I138" s="128"/>
      <c r="J138" s="5"/>
      <c r="K138" s="162" t="s">
        <v>207</v>
      </c>
      <c r="L138" s="5"/>
      <c r="M138" s="5"/>
      <c r="N138" s="6"/>
    </row>
    <row r="139" spans="2:14" x14ac:dyDescent="0.2">
      <c r="B139" s="4"/>
      <c r="C139" s="162"/>
      <c r="D139" s="128"/>
      <c r="E139" s="136"/>
      <c r="F139" s="166"/>
      <c r="G139" s="142"/>
      <c r="H139" s="128"/>
      <c r="I139" s="128"/>
      <c r="J139" s="5"/>
      <c r="K139" s="162"/>
      <c r="L139" s="5"/>
      <c r="M139" s="5"/>
      <c r="N139" s="6"/>
    </row>
    <row r="140" spans="2:14" x14ac:dyDescent="0.2">
      <c r="B140" s="4"/>
      <c r="C140" s="162"/>
      <c r="D140" s="128"/>
      <c r="E140" s="136"/>
      <c r="F140" s="166"/>
      <c r="G140" s="142"/>
      <c r="H140" s="128"/>
      <c r="I140" s="128"/>
      <c r="J140" s="5"/>
      <c r="K140" s="162"/>
      <c r="L140" s="5"/>
      <c r="M140" s="5"/>
      <c r="N140" s="6"/>
    </row>
    <row r="141" spans="2:14" x14ac:dyDescent="0.2">
      <c r="B141" s="4"/>
      <c r="C141" s="162"/>
      <c r="D141" s="128"/>
      <c r="E141" s="179" t="s">
        <v>36</v>
      </c>
      <c r="F141" s="137" t="s">
        <v>217</v>
      </c>
      <c r="G141" s="137"/>
      <c r="H141" s="128"/>
      <c r="I141" s="128"/>
      <c r="J141" s="5"/>
      <c r="K141" s="162" t="s">
        <v>201</v>
      </c>
      <c r="L141" s="5"/>
      <c r="M141" s="220">
        <f>Pasivet!G33</f>
        <v>-5000</v>
      </c>
      <c r="N141" s="6"/>
    </row>
    <row r="142" spans="2:14" x14ac:dyDescent="0.2">
      <c r="B142" s="4"/>
      <c r="C142" s="162"/>
      <c r="D142" s="128"/>
      <c r="E142" s="179"/>
      <c r="F142" s="137"/>
      <c r="G142" s="137"/>
      <c r="H142" s="128"/>
      <c r="I142" s="128"/>
      <c r="J142" s="5"/>
      <c r="K142" s="162"/>
      <c r="L142" s="5"/>
      <c r="M142" s="5"/>
      <c r="N142" s="6"/>
    </row>
    <row r="143" spans="2:14" x14ac:dyDescent="0.2">
      <c r="B143" s="4"/>
      <c r="C143" s="162"/>
      <c r="D143" s="128"/>
      <c r="E143" s="136">
        <v>1</v>
      </c>
      <c r="F143" s="166" t="s">
        <v>38</v>
      </c>
      <c r="G143" s="142"/>
      <c r="H143" s="128"/>
      <c r="I143" s="128"/>
      <c r="J143" s="5"/>
      <c r="K143" s="162" t="s">
        <v>207</v>
      </c>
      <c r="L143" s="5"/>
      <c r="M143" s="5"/>
      <c r="N143" s="6"/>
    </row>
    <row r="144" spans="2:14" x14ac:dyDescent="0.2">
      <c r="B144" s="4"/>
      <c r="C144" s="162"/>
      <c r="D144" s="128"/>
      <c r="E144" s="136"/>
      <c r="F144" s="166"/>
      <c r="G144" s="142"/>
      <c r="H144" s="128"/>
      <c r="I144" s="128"/>
      <c r="J144" s="5"/>
      <c r="K144" s="162"/>
      <c r="L144" s="5"/>
      <c r="M144" s="5"/>
      <c r="N144" s="6"/>
    </row>
    <row r="145" spans="2:14" x14ac:dyDescent="0.2">
      <c r="B145" s="4"/>
      <c r="C145" s="162"/>
      <c r="D145" s="128"/>
      <c r="E145" s="136">
        <v>2</v>
      </c>
      <c r="F145" s="166" t="s">
        <v>39</v>
      </c>
      <c r="G145" s="142"/>
      <c r="H145" s="128"/>
      <c r="I145" s="128"/>
      <c r="J145" s="5"/>
      <c r="K145" s="162" t="s">
        <v>207</v>
      </c>
      <c r="L145" s="5"/>
      <c r="M145" s="5"/>
      <c r="N145" s="6"/>
    </row>
    <row r="146" spans="2:14" x14ac:dyDescent="0.2">
      <c r="B146" s="4"/>
      <c r="C146" s="162"/>
      <c r="D146" s="128"/>
      <c r="E146" s="136"/>
      <c r="F146" s="166"/>
      <c r="G146" s="142"/>
      <c r="H146" s="128"/>
      <c r="I146" s="128"/>
      <c r="J146" s="5"/>
      <c r="K146" s="162"/>
      <c r="L146" s="5"/>
      <c r="M146" s="5"/>
      <c r="N146" s="6"/>
    </row>
    <row r="147" spans="2:14" x14ac:dyDescent="0.2">
      <c r="B147" s="4"/>
      <c r="C147" s="162"/>
      <c r="D147" s="128"/>
      <c r="E147" s="136">
        <v>3</v>
      </c>
      <c r="F147" s="166" t="s">
        <v>40</v>
      </c>
      <c r="G147" s="142"/>
      <c r="H147" s="128"/>
      <c r="I147" s="128"/>
      <c r="J147" s="5"/>
      <c r="K147" s="219" t="s">
        <v>201</v>
      </c>
      <c r="L147" s="164">
        <f>Pasivet!G36</f>
        <v>100000</v>
      </c>
      <c r="M147" s="5"/>
      <c r="N147" s="6"/>
    </row>
    <row r="148" spans="2:14" x14ac:dyDescent="0.2">
      <c r="B148" s="4"/>
      <c r="C148" s="162"/>
      <c r="D148" s="128"/>
      <c r="E148" s="136"/>
      <c r="F148" s="166"/>
      <c r="G148" s="142"/>
      <c r="H148" s="128"/>
      <c r="I148" s="128"/>
      <c r="J148" s="5"/>
      <c r="K148" s="162"/>
      <c r="L148" s="5"/>
      <c r="M148" s="5"/>
      <c r="N148" s="6"/>
    </row>
    <row r="149" spans="2:14" x14ac:dyDescent="0.2">
      <c r="B149" s="4"/>
      <c r="C149" s="162"/>
      <c r="D149" s="128"/>
      <c r="E149" s="136">
        <v>4</v>
      </c>
      <c r="F149" s="166" t="s">
        <v>41</v>
      </c>
      <c r="G149" s="142"/>
      <c r="H149" s="128"/>
      <c r="I149" s="128"/>
      <c r="J149" s="5"/>
      <c r="K149" s="162" t="s">
        <v>207</v>
      </c>
      <c r="L149" s="5"/>
      <c r="M149" s="5"/>
      <c r="N149" s="6"/>
    </row>
    <row r="150" spans="2:14" x14ac:dyDescent="0.2">
      <c r="B150" s="4"/>
      <c r="C150" s="162"/>
      <c r="D150" s="128"/>
      <c r="E150" s="136"/>
      <c r="F150" s="166"/>
      <c r="G150" s="142"/>
      <c r="H150" s="128"/>
      <c r="I150" s="128"/>
      <c r="J150" s="5"/>
      <c r="K150" s="162"/>
      <c r="L150" s="5"/>
      <c r="M150" s="5"/>
      <c r="N150" s="6"/>
    </row>
    <row r="151" spans="2:14" x14ac:dyDescent="0.2">
      <c r="B151" s="4"/>
      <c r="C151" s="162"/>
      <c r="D151" s="128"/>
      <c r="E151" s="136">
        <v>5</v>
      </c>
      <c r="F151" s="166" t="s">
        <v>98</v>
      </c>
      <c r="G151" s="142"/>
      <c r="H151" s="128"/>
      <c r="I151" s="128"/>
      <c r="J151" s="5"/>
      <c r="K151" s="162" t="s">
        <v>207</v>
      </c>
      <c r="L151" s="5"/>
      <c r="M151" s="5"/>
      <c r="N151" s="6"/>
    </row>
    <row r="152" spans="2:14" x14ac:dyDescent="0.2">
      <c r="B152" s="4"/>
      <c r="C152" s="162"/>
      <c r="D152" s="128"/>
      <c r="E152" s="136"/>
      <c r="F152" s="166"/>
      <c r="G152" s="142"/>
      <c r="H152" s="128"/>
      <c r="I152" s="128"/>
      <c r="J152" s="5"/>
      <c r="K152" s="162"/>
      <c r="L152" s="5"/>
      <c r="M152" s="5"/>
      <c r="N152" s="6"/>
    </row>
    <row r="153" spans="2:14" x14ac:dyDescent="0.2">
      <c r="B153" s="4"/>
      <c r="C153" s="162"/>
      <c r="D153" s="128"/>
      <c r="E153" s="136">
        <v>6</v>
      </c>
      <c r="F153" s="166" t="s">
        <v>42</v>
      </c>
      <c r="G153" s="142"/>
      <c r="H153" s="128"/>
      <c r="I153" s="128"/>
      <c r="J153" s="5"/>
      <c r="K153" s="162" t="s">
        <v>207</v>
      </c>
      <c r="L153" s="5"/>
      <c r="M153" s="5"/>
      <c r="N153" s="6"/>
    </row>
    <row r="154" spans="2:14" x14ac:dyDescent="0.2">
      <c r="B154" s="4"/>
      <c r="C154" s="162"/>
      <c r="D154" s="128"/>
      <c r="E154" s="136"/>
      <c r="F154" s="166"/>
      <c r="G154" s="142"/>
      <c r="H154" s="128"/>
      <c r="I154" s="128"/>
      <c r="J154" s="5"/>
      <c r="K154" s="162"/>
      <c r="L154" s="5"/>
      <c r="M154" s="5"/>
      <c r="N154" s="6"/>
    </row>
    <row r="155" spans="2:14" x14ac:dyDescent="0.2">
      <c r="B155" s="4"/>
      <c r="C155" s="162"/>
      <c r="D155" s="128"/>
      <c r="E155" s="136">
        <v>7</v>
      </c>
      <c r="F155" s="166" t="s">
        <v>43</v>
      </c>
      <c r="G155" s="142"/>
      <c r="H155" s="128"/>
      <c r="I155" s="128"/>
      <c r="J155" s="5"/>
      <c r="K155" s="219" t="s">
        <v>246</v>
      </c>
      <c r="L155" s="164">
        <f>Pasivet!G40</f>
        <v>0</v>
      </c>
      <c r="M155" s="5"/>
      <c r="N155" s="6"/>
    </row>
    <row r="156" spans="2:14" x14ac:dyDescent="0.2">
      <c r="B156" s="4"/>
      <c r="C156" s="162"/>
      <c r="D156" s="128"/>
      <c r="E156" s="136"/>
      <c r="F156" s="166"/>
      <c r="G156" s="142"/>
      <c r="H156" s="128"/>
      <c r="I156" s="128"/>
      <c r="J156" s="5"/>
      <c r="K156" s="162"/>
      <c r="L156" s="5"/>
      <c r="M156" s="5"/>
      <c r="N156" s="6"/>
    </row>
    <row r="157" spans="2:14" x14ac:dyDescent="0.2">
      <c r="B157" s="4"/>
      <c r="C157" s="162"/>
      <c r="D157" s="128"/>
      <c r="E157" s="136">
        <v>8</v>
      </c>
      <c r="F157" s="166" t="s">
        <v>44</v>
      </c>
      <c r="G157" s="142"/>
      <c r="H157" s="128"/>
      <c r="I157" s="128"/>
      <c r="J157" s="5"/>
      <c r="K157" s="162" t="s">
        <v>207</v>
      </c>
      <c r="L157" s="5"/>
      <c r="M157" s="5"/>
      <c r="N157" s="6"/>
    </row>
    <row r="158" spans="2:14" x14ac:dyDescent="0.2">
      <c r="B158" s="4"/>
      <c r="C158" s="162"/>
      <c r="D158" s="128"/>
      <c r="E158" s="136"/>
      <c r="F158" s="166"/>
      <c r="G158" s="142"/>
      <c r="H158" s="128"/>
      <c r="I158" s="128"/>
      <c r="J158" s="5"/>
      <c r="K158" s="162"/>
      <c r="L158" s="5"/>
      <c r="M158" s="5"/>
      <c r="N158" s="6"/>
    </row>
    <row r="159" spans="2:14" x14ac:dyDescent="0.2">
      <c r="B159" s="4"/>
      <c r="C159" s="162"/>
      <c r="D159" s="128"/>
      <c r="E159" s="136">
        <v>9</v>
      </c>
      <c r="F159" s="166" t="s">
        <v>45</v>
      </c>
      <c r="G159" s="142"/>
      <c r="H159" s="128"/>
      <c r="I159" s="128"/>
      <c r="J159" s="5"/>
      <c r="K159" s="162" t="s">
        <v>207</v>
      </c>
      <c r="L159" s="5"/>
      <c r="M159" s="5"/>
      <c r="N159" s="6"/>
    </row>
    <row r="160" spans="2:14" x14ac:dyDescent="0.2">
      <c r="B160" s="4"/>
      <c r="C160" s="162"/>
      <c r="D160" s="128"/>
      <c r="E160" s="136"/>
      <c r="F160" s="166"/>
      <c r="G160" s="142"/>
      <c r="H160" s="128"/>
      <c r="I160" s="128"/>
      <c r="J160" s="5"/>
      <c r="K160" s="162"/>
      <c r="L160" s="5"/>
      <c r="M160" s="5"/>
      <c r="N160" s="6"/>
    </row>
    <row r="161" spans="2:14" x14ac:dyDescent="0.2">
      <c r="B161" s="4"/>
      <c r="C161" s="162"/>
      <c r="D161" s="128"/>
      <c r="E161" s="136">
        <v>10</v>
      </c>
      <c r="F161" s="166" t="s">
        <v>46</v>
      </c>
      <c r="G161" s="142"/>
      <c r="H161" s="128"/>
      <c r="I161" s="128"/>
      <c r="J161" s="5"/>
      <c r="K161" s="219" t="s">
        <v>201</v>
      </c>
      <c r="L161" s="164">
        <f>Pasivet!G43</f>
        <v>0</v>
      </c>
      <c r="M161" s="5"/>
      <c r="N161" s="6"/>
    </row>
    <row r="162" spans="2:14" x14ac:dyDescent="0.2">
      <c r="B162" s="4"/>
      <c r="C162" s="133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6"/>
    </row>
    <row r="163" spans="2:14" x14ac:dyDescent="0.2">
      <c r="B163" s="4"/>
      <c r="C163" s="133"/>
      <c r="D163" s="5"/>
      <c r="E163" s="5"/>
      <c r="F163" s="180" t="s">
        <v>218</v>
      </c>
      <c r="G163" s="135" t="s">
        <v>219</v>
      </c>
      <c r="H163" s="5"/>
      <c r="I163" s="5"/>
      <c r="J163" s="5"/>
      <c r="K163" s="133" t="s">
        <v>201</v>
      </c>
      <c r="L163" s="233">
        <f>Rez.1!F18+Rez.1!F24</f>
        <v>0</v>
      </c>
      <c r="M163" s="5"/>
      <c r="N163" s="6"/>
    </row>
    <row r="164" spans="2:14" x14ac:dyDescent="0.2">
      <c r="B164" s="4"/>
      <c r="C164" s="133"/>
      <c r="D164" s="5"/>
      <c r="E164" s="5"/>
      <c r="F164" s="180" t="s">
        <v>218</v>
      </c>
      <c r="G164" s="5" t="s">
        <v>220</v>
      </c>
      <c r="H164" s="5"/>
      <c r="I164" s="5"/>
      <c r="J164" s="5"/>
      <c r="K164" s="133" t="s">
        <v>201</v>
      </c>
      <c r="L164" s="260">
        <v>0</v>
      </c>
      <c r="M164" s="5"/>
      <c r="N164" s="6"/>
    </row>
    <row r="165" spans="2:14" x14ac:dyDescent="0.2">
      <c r="B165" s="4"/>
      <c r="C165" s="293"/>
      <c r="D165" s="5"/>
      <c r="E165" s="5"/>
      <c r="F165" s="180" t="s">
        <v>218</v>
      </c>
      <c r="G165" s="128" t="s">
        <v>340</v>
      </c>
      <c r="H165" s="5"/>
      <c r="I165" s="5"/>
      <c r="J165" s="5"/>
      <c r="K165" s="293" t="s">
        <v>201</v>
      </c>
      <c r="L165" s="260">
        <f>Rez.1!G18</f>
        <v>-105000</v>
      </c>
      <c r="M165" s="5"/>
      <c r="N165" s="6"/>
    </row>
    <row r="166" spans="2:14" x14ac:dyDescent="0.2">
      <c r="B166" s="4"/>
      <c r="C166" s="133"/>
      <c r="D166" s="5"/>
      <c r="E166" s="5"/>
      <c r="F166" s="180" t="s">
        <v>218</v>
      </c>
      <c r="G166" s="5" t="s">
        <v>74</v>
      </c>
      <c r="H166" s="5"/>
      <c r="I166" s="5"/>
      <c r="J166" s="5"/>
      <c r="K166" s="133" t="s">
        <v>201</v>
      </c>
      <c r="L166" s="241">
        <v>0</v>
      </c>
      <c r="M166" s="5"/>
      <c r="N166" s="6"/>
    </row>
    <row r="167" spans="2:14" x14ac:dyDescent="0.2">
      <c r="B167" s="4"/>
      <c r="C167" s="133"/>
      <c r="D167" s="5"/>
      <c r="E167" s="5"/>
      <c r="F167" s="180" t="s">
        <v>218</v>
      </c>
      <c r="G167" s="161" t="s">
        <v>221</v>
      </c>
      <c r="H167" s="5"/>
      <c r="I167" s="5"/>
      <c r="J167" s="5"/>
      <c r="K167" s="133" t="s">
        <v>201</v>
      </c>
      <c r="L167" s="241">
        <f>Rez.1!F28</f>
        <v>0</v>
      </c>
      <c r="M167" s="5"/>
      <c r="N167" s="6"/>
    </row>
    <row r="168" spans="2:14" ht="13.5" thickBot="1" x14ac:dyDescent="0.25">
      <c r="B168" s="4"/>
      <c r="C168" s="133"/>
      <c r="D168" s="5"/>
      <c r="E168" s="5"/>
      <c r="F168" s="180"/>
      <c r="G168" s="161"/>
      <c r="H168" s="5"/>
      <c r="I168" s="5"/>
      <c r="J168" s="5"/>
      <c r="K168" s="133"/>
      <c r="L168" s="5"/>
      <c r="M168" s="5"/>
      <c r="N168" s="6"/>
    </row>
    <row r="169" spans="2:14" ht="13.5" thickBot="1" x14ac:dyDescent="0.25">
      <c r="B169" s="4"/>
      <c r="C169" s="133"/>
      <c r="D169" s="5"/>
      <c r="E169" s="5"/>
      <c r="F169" s="235" t="s">
        <v>277</v>
      </c>
      <c r="G169" s="236" t="s">
        <v>278</v>
      </c>
      <c r="H169" s="237"/>
      <c r="I169" s="237"/>
      <c r="J169" s="237"/>
      <c r="K169" s="238" t="s">
        <v>246</v>
      </c>
      <c r="L169" s="230"/>
      <c r="M169" s="239">
        <f>M100+M127+M141</f>
        <v>6575500</v>
      </c>
      <c r="N169" s="6"/>
    </row>
    <row r="170" spans="2:14" x14ac:dyDescent="0.2">
      <c r="B170" s="4"/>
      <c r="C170" s="133"/>
      <c r="D170" s="5"/>
      <c r="E170" s="5"/>
      <c r="F170" s="180"/>
      <c r="G170" s="161"/>
      <c r="H170" s="5"/>
      <c r="I170" s="5"/>
      <c r="J170" s="5"/>
      <c r="K170" s="133"/>
      <c r="L170" s="5"/>
      <c r="M170" s="5"/>
      <c r="N170" s="6"/>
    </row>
    <row r="171" spans="2:14" x14ac:dyDescent="0.2">
      <c r="B171" s="4"/>
      <c r="C171" s="133"/>
      <c r="D171" s="5"/>
      <c r="E171" s="5"/>
      <c r="F171" s="180"/>
      <c r="G171" s="161"/>
      <c r="H171" s="5"/>
      <c r="I171" s="5"/>
      <c r="J171" s="5"/>
      <c r="K171" s="133"/>
      <c r="L171" s="5"/>
      <c r="M171" s="5"/>
      <c r="N171" s="6"/>
    </row>
    <row r="172" spans="2:14" x14ac:dyDescent="0.2">
      <c r="B172" s="4"/>
      <c r="C172" s="219" t="s">
        <v>222</v>
      </c>
      <c r="D172" s="164"/>
      <c r="E172" s="164"/>
      <c r="F172" s="291" t="s">
        <v>260</v>
      </c>
      <c r="G172" s="164"/>
      <c r="H172" s="164"/>
      <c r="I172" s="164"/>
      <c r="J172" s="164"/>
      <c r="K172" s="5"/>
      <c r="L172" s="5"/>
      <c r="M172" s="5"/>
      <c r="N172" s="6"/>
    </row>
    <row r="173" spans="2:14" x14ac:dyDescent="0.2">
      <c r="B173" s="4"/>
      <c r="C173" s="1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6"/>
    </row>
    <row r="174" spans="2:14" x14ac:dyDescent="0.2">
      <c r="B174" s="4"/>
      <c r="C174" s="219" t="s">
        <v>3</v>
      </c>
      <c r="D174" s="164"/>
      <c r="E174" s="164"/>
      <c r="F174" s="164" t="s">
        <v>261</v>
      </c>
      <c r="G174" s="164"/>
      <c r="H174" s="164"/>
      <c r="I174" s="164"/>
      <c r="J174" s="164"/>
      <c r="K174" s="219" t="s">
        <v>246</v>
      </c>
      <c r="L174" s="164"/>
      <c r="M174" s="226">
        <f>SUM(L175:L178)</f>
        <v>0</v>
      </c>
      <c r="N174" s="6"/>
    </row>
    <row r="175" spans="2:14" x14ac:dyDescent="0.2">
      <c r="B175" s="4"/>
      <c r="C175" s="219" t="s">
        <v>249</v>
      </c>
      <c r="D175" s="5"/>
      <c r="E175" s="5"/>
      <c r="F175" s="5" t="s">
        <v>262</v>
      </c>
      <c r="G175" s="5"/>
      <c r="H175" s="5"/>
      <c r="I175" s="5"/>
      <c r="J175" s="5"/>
      <c r="K175" s="133" t="s">
        <v>246</v>
      </c>
      <c r="L175" s="233">
        <f>Rez.1!F8</f>
        <v>0</v>
      </c>
      <c r="M175" s="5"/>
      <c r="N175" s="6"/>
    </row>
    <row r="176" spans="2:14" x14ac:dyDescent="0.2">
      <c r="B176" s="4"/>
      <c r="C176" s="219"/>
      <c r="D176" s="5"/>
      <c r="E176" s="5"/>
      <c r="F176" s="127" t="s">
        <v>303</v>
      </c>
      <c r="G176" s="5"/>
      <c r="H176" s="5"/>
      <c r="I176" s="5"/>
      <c r="J176" s="5"/>
      <c r="K176" s="5"/>
      <c r="L176" s="5"/>
      <c r="M176" s="5"/>
      <c r="N176" s="6"/>
    </row>
    <row r="177" spans="2:14" x14ac:dyDescent="0.2">
      <c r="B177" s="4"/>
      <c r="C177" s="219" t="s">
        <v>250</v>
      </c>
      <c r="D177" s="5"/>
      <c r="E177" s="5"/>
      <c r="F177" s="5" t="s">
        <v>263</v>
      </c>
      <c r="G177" s="5"/>
      <c r="H177" s="5"/>
      <c r="I177" s="5"/>
      <c r="J177" s="5"/>
      <c r="K177" s="133" t="s">
        <v>246</v>
      </c>
      <c r="L177" s="233">
        <f>Rez.1!F9</f>
        <v>0</v>
      </c>
      <c r="M177" s="5"/>
      <c r="N177" s="6"/>
    </row>
    <row r="178" spans="2:14" x14ac:dyDescent="0.2">
      <c r="B178" s="4"/>
      <c r="C178" s="219" t="s">
        <v>252</v>
      </c>
      <c r="D178" s="5"/>
      <c r="E178" s="5"/>
      <c r="F178" s="5" t="s">
        <v>264</v>
      </c>
      <c r="G178" s="5"/>
      <c r="H178" s="5"/>
      <c r="I178" s="5"/>
      <c r="J178" s="5"/>
      <c r="K178" s="133" t="s">
        <v>246</v>
      </c>
      <c r="L178" s="5">
        <v>0</v>
      </c>
      <c r="M178" s="5"/>
      <c r="N178" s="6"/>
    </row>
    <row r="179" spans="2:14" x14ac:dyDescent="0.2">
      <c r="B179" s="4"/>
      <c r="C179" s="219"/>
      <c r="D179" s="5"/>
      <c r="E179" s="5"/>
      <c r="F179" s="5"/>
      <c r="G179" s="5"/>
      <c r="H179" s="5"/>
      <c r="I179" s="5"/>
      <c r="J179" s="5"/>
      <c r="K179" s="133"/>
      <c r="L179" s="5"/>
      <c r="M179" s="5"/>
      <c r="N179" s="6"/>
    </row>
    <row r="180" spans="2:14" x14ac:dyDescent="0.2">
      <c r="B180" s="4"/>
      <c r="C180" s="133"/>
      <c r="D180" s="5"/>
      <c r="E180" s="5"/>
      <c r="F180" s="5"/>
      <c r="G180" s="5"/>
      <c r="H180" s="5"/>
      <c r="I180" s="5"/>
      <c r="J180" s="5"/>
      <c r="K180" s="133"/>
      <c r="L180" s="5"/>
      <c r="M180" s="5"/>
      <c r="N180" s="6"/>
    </row>
    <row r="181" spans="2:14" x14ac:dyDescent="0.2">
      <c r="B181" s="4"/>
      <c r="C181" s="219" t="s">
        <v>4</v>
      </c>
      <c r="D181" s="164"/>
      <c r="E181" s="164"/>
      <c r="F181" s="164" t="s">
        <v>265</v>
      </c>
      <c r="G181" s="164"/>
      <c r="H181" s="164"/>
      <c r="I181" s="164"/>
      <c r="J181" s="164"/>
      <c r="K181" s="219" t="s">
        <v>246</v>
      </c>
      <c r="L181" s="164"/>
      <c r="M181" s="226">
        <f>SUM(L182:L188)</f>
        <v>0</v>
      </c>
      <c r="N181" s="6"/>
    </row>
    <row r="182" spans="2:14" x14ac:dyDescent="0.2">
      <c r="B182" s="4"/>
      <c r="C182" s="219" t="s">
        <v>249</v>
      </c>
      <c r="D182" s="5"/>
      <c r="E182" s="5"/>
      <c r="F182" s="5" t="s">
        <v>280</v>
      </c>
      <c r="G182" s="5"/>
      <c r="H182" s="5"/>
      <c r="I182" s="5"/>
      <c r="J182" s="5"/>
      <c r="K182" s="133" t="s">
        <v>246</v>
      </c>
      <c r="L182" s="233">
        <f>SUM(J184:J185)</f>
        <v>0</v>
      </c>
      <c r="M182" s="5"/>
      <c r="N182" s="6"/>
    </row>
    <row r="183" spans="2:14" x14ac:dyDescent="0.2">
      <c r="B183" s="4"/>
      <c r="C183" s="219"/>
      <c r="D183" s="5"/>
      <c r="E183" s="5"/>
      <c r="F183" s="5" t="s">
        <v>266</v>
      </c>
      <c r="G183" s="5"/>
      <c r="H183" s="5"/>
      <c r="I183" s="5"/>
      <c r="J183" s="5"/>
      <c r="K183" s="133"/>
      <c r="L183" s="5"/>
      <c r="M183" s="5"/>
      <c r="N183" s="6"/>
    </row>
    <row r="184" spans="2:14" x14ac:dyDescent="0.2">
      <c r="B184" s="4"/>
      <c r="C184" s="219"/>
      <c r="D184" s="5"/>
      <c r="E184" s="5"/>
      <c r="F184" s="161" t="s">
        <v>267</v>
      </c>
      <c r="G184" s="5"/>
      <c r="H184" s="5"/>
      <c r="I184" s="133" t="s">
        <v>246</v>
      </c>
      <c r="J184" s="39"/>
      <c r="K184" s="133"/>
      <c r="L184" s="5"/>
      <c r="M184" s="5"/>
      <c r="N184" s="6"/>
    </row>
    <row r="185" spans="2:14" x14ac:dyDescent="0.2">
      <c r="B185" s="4"/>
      <c r="C185" s="219"/>
      <c r="D185" s="5"/>
      <c r="E185" s="5"/>
      <c r="F185" s="161" t="s">
        <v>300</v>
      </c>
      <c r="G185" s="5"/>
      <c r="H185" s="5"/>
      <c r="I185" s="133" t="s">
        <v>246</v>
      </c>
      <c r="J185" s="39"/>
      <c r="K185" s="133"/>
      <c r="L185" s="5"/>
      <c r="M185" s="5"/>
      <c r="N185" s="6"/>
    </row>
    <row r="186" spans="2:14" x14ac:dyDescent="0.2">
      <c r="B186" s="4"/>
      <c r="C186" s="219" t="s">
        <v>250</v>
      </c>
      <c r="D186" s="5"/>
      <c r="E186" s="5"/>
      <c r="F186" s="5" t="s">
        <v>268</v>
      </c>
      <c r="G186" s="5"/>
      <c r="H186" s="5"/>
      <c r="I186" s="5"/>
      <c r="J186" s="5"/>
      <c r="K186" s="133" t="s">
        <v>201</v>
      </c>
      <c r="L186" s="233">
        <f>Rez.1!F12</f>
        <v>0</v>
      </c>
      <c r="M186" s="5"/>
      <c r="N186" s="6"/>
    </row>
    <row r="187" spans="2:14" x14ac:dyDescent="0.2">
      <c r="B187" s="4"/>
      <c r="C187" s="219" t="s">
        <v>252</v>
      </c>
      <c r="D187" s="5"/>
      <c r="E187" s="5"/>
      <c r="F187" s="5" t="s">
        <v>269</v>
      </c>
      <c r="G187" s="5"/>
      <c r="H187" s="5"/>
      <c r="I187" s="5"/>
      <c r="J187" s="5"/>
      <c r="K187" s="133" t="s">
        <v>201</v>
      </c>
      <c r="L187" s="233">
        <f>Rez.1!F15</f>
        <v>0</v>
      </c>
      <c r="M187" s="5"/>
      <c r="N187" s="6"/>
    </row>
    <row r="188" spans="2:14" x14ac:dyDescent="0.2">
      <c r="B188" s="4"/>
      <c r="C188" s="219" t="s">
        <v>253</v>
      </c>
      <c r="D188" s="5"/>
      <c r="E188" s="5"/>
      <c r="F188" s="179" t="s">
        <v>104</v>
      </c>
      <c r="G188" s="5"/>
      <c r="H188" s="5"/>
      <c r="I188" s="5"/>
      <c r="J188" s="5"/>
      <c r="K188" s="133" t="s">
        <v>246</v>
      </c>
      <c r="L188" s="294">
        <v>0</v>
      </c>
      <c r="M188" s="5"/>
      <c r="N188" s="6"/>
    </row>
    <row r="189" spans="2:14" x14ac:dyDescent="0.2">
      <c r="B189" s="4"/>
      <c r="C189" s="219"/>
      <c r="D189" s="5"/>
      <c r="E189" s="5"/>
      <c r="F189" s="5"/>
      <c r="G189" s="5"/>
      <c r="H189" s="5"/>
      <c r="I189" s="233"/>
      <c r="J189" s="5"/>
      <c r="K189" s="133"/>
      <c r="L189" s="5"/>
      <c r="M189" s="5"/>
      <c r="N189" s="6"/>
    </row>
    <row r="190" spans="2:14" x14ac:dyDescent="0.2">
      <c r="B190" s="4"/>
      <c r="C190" s="219" t="s">
        <v>36</v>
      </c>
      <c r="D190" s="164"/>
      <c r="E190" s="164"/>
      <c r="F190" s="164" t="s">
        <v>270</v>
      </c>
      <c r="G190" s="164"/>
      <c r="H190" s="164"/>
      <c r="I190" s="164"/>
      <c r="J190" s="164"/>
      <c r="K190" s="219" t="s">
        <v>246</v>
      </c>
      <c r="L190" s="164"/>
      <c r="M190" s="223">
        <f>M174-M181</f>
        <v>0</v>
      </c>
      <c r="N190" s="6"/>
    </row>
    <row r="191" spans="2:14" x14ac:dyDescent="0.2">
      <c r="B191" s="4"/>
      <c r="C191" s="133"/>
      <c r="D191" s="5"/>
      <c r="E191" s="5"/>
      <c r="F191" s="5"/>
      <c r="G191" s="5"/>
      <c r="H191" s="5"/>
      <c r="I191" s="5"/>
      <c r="J191" s="5"/>
      <c r="K191" s="133"/>
      <c r="L191" s="5"/>
      <c r="M191" s="5"/>
      <c r="N191" s="6"/>
    </row>
    <row r="192" spans="2:14" x14ac:dyDescent="0.2">
      <c r="B192" s="4"/>
      <c r="C192" s="219" t="s">
        <v>271</v>
      </c>
      <c r="D192" s="164"/>
      <c r="E192" s="164"/>
      <c r="F192" s="164" t="s">
        <v>282</v>
      </c>
      <c r="G192" s="164"/>
      <c r="H192" s="164"/>
      <c r="I192" s="164"/>
      <c r="J192" s="164"/>
      <c r="K192" s="219" t="s">
        <v>246</v>
      </c>
      <c r="L192" s="164"/>
      <c r="M192" s="223">
        <f>Rez.1!F27</f>
        <v>0</v>
      </c>
      <c r="N192" s="6"/>
    </row>
    <row r="193" spans="2:16" x14ac:dyDescent="0.2">
      <c r="B193" s="4"/>
      <c r="C193" s="219"/>
      <c r="D193" s="164"/>
      <c r="E193" s="164"/>
      <c r="F193" s="25" t="s">
        <v>283</v>
      </c>
      <c r="G193" s="25"/>
      <c r="H193" s="25"/>
      <c r="I193" s="25"/>
      <c r="J193" s="25"/>
      <c r="K193" s="162"/>
      <c r="L193" s="25"/>
      <c r="M193" s="222">
        <v>0</v>
      </c>
      <c r="N193" s="6"/>
    </row>
    <row r="194" spans="2:16" x14ac:dyDescent="0.2">
      <c r="B194" s="4"/>
      <c r="C194" s="133"/>
      <c r="D194" s="5"/>
      <c r="E194" s="5"/>
      <c r="F194" s="5"/>
      <c r="G194" s="5"/>
      <c r="H194" s="5"/>
      <c r="I194" s="5"/>
      <c r="J194" s="5"/>
      <c r="K194" s="133"/>
      <c r="L194" s="5"/>
      <c r="M194" s="5"/>
      <c r="N194" s="6"/>
    </row>
    <row r="195" spans="2:16" x14ac:dyDescent="0.2">
      <c r="B195" s="4"/>
      <c r="C195" s="219" t="s">
        <v>281</v>
      </c>
      <c r="D195" s="164"/>
      <c r="E195" s="164"/>
      <c r="F195" s="173" t="s">
        <v>284</v>
      </c>
      <c r="G195" s="164"/>
      <c r="H195" s="164"/>
      <c r="I195" s="164"/>
      <c r="J195" s="164"/>
      <c r="K195" s="219" t="s">
        <v>246</v>
      </c>
      <c r="L195" s="164"/>
      <c r="M195" s="223">
        <f>M192-M193</f>
        <v>0</v>
      </c>
      <c r="N195" s="6"/>
      <c r="P195" s="189"/>
    </row>
    <row r="196" spans="2:16" x14ac:dyDescent="0.2">
      <c r="B196" s="4"/>
      <c r="C196" s="219"/>
      <c r="D196" s="164"/>
      <c r="E196" s="164"/>
      <c r="F196" s="173"/>
      <c r="G196" s="164"/>
      <c r="H196" s="164"/>
      <c r="I196" s="164"/>
      <c r="J196" s="164"/>
      <c r="K196" s="219"/>
      <c r="L196" s="164"/>
      <c r="M196" s="223"/>
      <c r="N196" s="6"/>
      <c r="P196" s="189"/>
    </row>
    <row r="197" spans="2:16" x14ac:dyDescent="0.2">
      <c r="B197" s="4"/>
      <c r="C197" s="133"/>
      <c r="D197" s="5"/>
      <c r="E197" s="5"/>
      <c r="F197" s="180"/>
      <c r="G197" s="161"/>
      <c r="H197" s="5"/>
      <c r="I197" s="5"/>
      <c r="J197" s="5"/>
      <c r="K197" s="133"/>
      <c r="L197" s="5"/>
      <c r="M197" s="5"/>
      <c r="N197" s="6"/>
    </row>
    <row r="198" spans="2:16" ht="15.75" x14ac:dyDescent="0.2">
      <c r="B198" s="4"/>
      <c r="C198" s="133"/>
      <c r="D198" s="400" t="s">
        <v>222</v>
      </c>
      <c r="E198" s="400"/>
      <c r="F198" s="124" t="s">
        <v>223</v>
      </c>
      <c r="G198" s="5"/>
      <c r="H198" s="5"/>
      <c r="I198" s="5"/>
      <c r="J198" s="5"/>
      <c r="K198" s="5"/>
      <c r="L198" s="5"/>
      <c r="M198" s="5"/>
      <c r="N198" s="6"/>
    </row>
    <row r="199" spans="2:16" ht="15.75" x14ac:dyDescent="0.2">
      <c r="B199" s="4"/>
      <c r="C199" s="133"/>
      <c r="D199" s="232"/>
      <c r="E199" s="232"/>
      <c r="F199" s="124"/>
      <c r="G199" s="5"/>
      <c r="H199" s="5"/>
      <c r="I199" s="5"/>
      <c r="J199" s="5"/>
      <c r="K199" s="5"/>
      <c r="L199" s="5"/>
      <c r="M199" s="5"/>
      <c r="N199" s="6"/>
    </row>
    <row r="200" spans="2:16" x14ac:dyDescent="0.2">
      <c r="B200" s="4"/>
      <c r="C200" s="133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6"/>
    </row>
    <row r="201" spans="2:16" x14ac:dyDescent="0.2">
      <c r="B201" s="4"/>
      <c r="C201" s="133"/>
      <c r="D201" s="5"/>
      <c r="E201" s="127"/>
      <c r="F201" s="128" t="s">
        <v>224</v>
      </c>
      <c r="G201" s="5"/>
      <c r="H201" s="5"/>
      <c r="I201" s="5"/>
      <c r="J201" s="5"/>
      <c r="K201" s="5"/>
      <c r="L201" s="5"/>
      <c r="M201" s="5"/>
      <c r="N201" s="6"/>
    </row>
    <row r="202" spans="2:16" x14ac:dyDescent="0.2">
      <c r="B202" s="4"/>
      <c r="C202" s="133"/>
      <c r="D202" s="5"/>
      <c r="E202" s="128" t="s">
        <v>225</v>
      </c>
      <c r="F202" s="128"/>
      <c r="G202" s="5"/>
      <c r="H202" s="5"/>
      <c r="I202" s="5"/>
      <c r="J202" s="5"/>
      <c r="K202" s="5"/>
      <c r="L202" s="5"/>
      <c r="M202" s="5"/>
      <c r="N202" s="6"/>
    </row>
    <row r="203" spans="2:16" x14ac:dyDescent="0.2">
      <c r="B203" s="4"/>
      <c r="C203" s="133"/>
      <c r="D203" s="5"/>
      <c r="E203" s="128"/>
      <c r="F203" s="128" t="s">
        <v>226</v>
      </c>
      <c r="G203" s="5"/>
      <c r="H203" s="5"/>
      <c r="I203" s="5"/>
      <c r="J203" s="5"/>
      <c r="K203" s="5"/>
      <c r="L203" s="5"/>
      <c r="M203" s="5"/>
      <c r="N203" s="6"/>
    </row>
    <row r="204" spans="2:16" x14ac:dyDescent="0.2">
      <c r="B204" s="4"/>
      <c r="C204" s="133"/>
      <c r="D204" s="5"/>
      <c r="E204" s="128" t="s">
        <v>227</v>
      </c>
      <c r="F204" s="128"/>
      <c r="G204" s="5"/>
      <c r="H204" s="5"/>
      <c r="I204" s="5"/>
      <c r="J204" s="5"/>
      <c r="K204" s="5"/>
      <c r="L204" s="5"/>
      <c r="M204" s="5"/>
      <c r="N204" s="6"/>
    </row>
    <row r="205" spans="2:16" x14ac:dyDescent="0.2">
      <c r="B205" s="4"/>
      <c r="C205" s="295"/>
      <c r="D205" s="5"/>
      <c r="E205" s="128"/>
      <c r="F205" s="128"/>
      <c r="G205" s="5"/>
      <c r="H205" s="5"/>
      <c r="I205" s="5"/>
      <c r="J205" s="5"/>
      <c r="K205" s="5"/>
      <c r="L205" s="5"/>
      <c r="M205" s="5"/>
      <c r="N205" s="6"/>
    </row>
    <row r="206" spans="2:16" x14ac:dyDescent="0.2">
      <c r="B206" s="4"/>
      <c r="C206" s="295"/>
      <c r="D206" s="5"/>
      <c r="E206" s="128"/>
      <c r="F206" s="128"/>
      <c r="G206" s="5"/>
      <c r="H206" s="5"/>
      <c r="I206" s="5"/>
      <c r="J206" s="5"/>
      <c r="K206" s="5"/>
      <c r="L206" s="5"/>
      <c r="M206" s="5"/>
      <c r="N206" s="6"/>
    </row>
    <row r="207" spans="2:16" x14ac:dyDescent="0.2">
      <c r="B207" s="4"/>
      <c r="C207" s="270"/>
      <c r="D207" s="5"/>
      <c r="E207" s="128"/>
      <c r="F207" s="128"/>
      <c r="G207" s="5"/>
      <c r="H207" s="5"/>
      <c r="I207" s="5"/>
      <c r="J207" s="5"/>
      <c r="K207" s="5"/>
      <c r="L207" s="5"/>
      <c r="M207" s="5"/>
      <c r="N207" s="6"/>
    </row>
    <row r="208" spans="2:16" x14ac:dyDescent="0.2">
      <c r="B208" s="4"/>
      <c r="C208" s="133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6"/>
    </row>
    <row r="209" spans="2:14" ht="15" x14ac:dyDescent="0.25">
      <c r="B209" s="4"/>
      <c r="C209" s="133"/>
      <c r="D209" s="5"/>
      <c r="E209" s="5"/>
      <c r="F209" s="217" t="s">
        <v>295</v>
      </c>
      <c r="G209" s="217"/>
      <c r="H209" s="217"/>
      <c r="I209" s="395" t="s">
        <v>72</v>
      </c>
      <c r="J209" s="395"/>
      <c r="K209" s="395"/>
      <c r="L209" s="395"/>
      <c r="M209" s="395"/>
      <c r="N209" s="6"/>
    </row>
    <row r="210" spans="2:14" ht="15" x14ac:dyDescent="0.2">
      <c r="B210" s="4"/>
      <c r="C210" s="133"/>
      <c r="D210" s="5"/>
      <c r="E210" s="5"/>
      <c r="F210" s="5" t="s">
        <v>296</v>
      </c>
      <c r="G210" s="5"/>
      <c r="H210" s="5"/>
      <c r="I210" s="389" t="s">
        <v>70</v>
      </c>
      <c r="J210" s="389"/>
      <c r="K210" s="389"/>
      <c r="L210" s="389"/>
      <c r="M210" s="389"/>
      <c r="N210" s="6"/>
    </row>
    <row r="211" spans="2:14" ht="15" x14ac:dyDescent="0.2">
      <c r="B211" s="4"/>
      <c r="C211" s="270"/>
      <c r="D211" s="5"/>
      <c r="E211" s="5"/>
      <c r="F211" s="5"/>
      <c r="G211" s="5"/>
      <c r="H211" s="5"/>
      <c r="I211" s="269"/>
      <c r="J211" s="269"/>
      <c r="K211" s="269"/>
      <c r="L211" s="269"/>
      <c r="M211" s="269"/>
      <c r="N211" s="6"/>
    </row>
    <row r="212" spans="2:14" x14ac:dyDescent="0.2">
      <c r="B212" s="7"/>
      <c r="C212" s="240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9"/>
    </row>
  </sheetData>
  <mergeCells count="20">
    <mergeCell ref="I210:M210"/>
    <mergeCell ref="B4:N4"/>
    <mergeCell ref="F12:G13"/>
    <mergeCell ref="E19:E20"/>
    <mergeCell ref="D5:E5"/>
    <mergeCell ref="E12:E13"/>
    <mergeCell ref="H12:H13"/>
    <mergeCell ref="I12:J13"/>
    <mergeCell ref="F17:L17"/>
    <mergeCell ref="F19:J20"/>
    <mergeCell ref="F21:J21"/>
    <mergeCell ref="E76:E77"/>
    <mergeCell ref="F76:F77"/>
    <mergeCell ref="D198:E198"/>
    <mergeCell ref="I209:M209"/>
    <mergeCell ref="F23:L23"/>
    <mergeCell ref="F22:J22"/>
    <mergeCell ref="G76:I76"/>
    <mergeCell ref="J76:L76"/>
    <mergeCell ref="H35:I35"/>
  </mergeCells>
  <phoneticPr fontId="0" type="noConversion"/>
  <printOptions horizontalCentered="1" verticalCentered="1"/>
  <pageMargins left="0" right="0" top="0" bottom="0" header="0.3" footer="0.2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</vt:lpstr>
      <vt:lpstr>Aktivet</vt:lpstr>
      <vt:lpstr>Pasivet</vt:lpstr>
      <vt:lpstr>Rez.1</vt:lpstr>
      <vt:lpstr>Fluksi</vt:lpstr>
      <vt:lpstr>Kapitali </vt:lpstr>
      <vt:lpstr>Shenimet</vt:lpstr>
      <vt:lpstr>Shen.Spjeg.faqa 1</vt:lpstr>
      <vt:lpstr>Shen.Spjeg.ne vazhdim</vt:lpstr>
      <vt:lpstr>Pasq.per AAM 1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2013-03-26T16:42:12Z</cp:lastPrinted>
  <dcterms:created xsi:type="dcterms:W3CDTF">2002-02-16T18:16:52Z</dcterms:created>
  <dcterms:modified xsi:type="dcterms:W3CDTF">2018-04-27T07:35:36Z</dcterms:modified>
</cp:coreProperties>
</file>