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195" windowHeight="8700" activeTab="2"/>
  </bookViews>
  <sheets>
    <sheet name="kapaku" sheetId="12" r:id="rId1"/>
    <sheet name="Aktiv pasiv" sheetId="1" r:id="rId2"/>
    <sheet name="Ardh shpenz" sheetId="2" r:id="rId3"/>
    <sheet name="CASH FLOW" sheetId="9" r:id="rId4"/>
    <sheet name="pasqyra e ndryshimeve ne kapita" sheetId="4" r:id="rId5"/>
    <sheet name="Pasqyra e llog se amortizimit" sheetId="10" r:id="rId6"/>
    <sheet name="pasqyra e inventarit" sheetId="11" r:id="rId7"/>
  </sheets>
  <calcPr calcId="125725"/>
</workbook>
</file>

<file path=xl/calcChain.xml><?xml version="1.0" encoding="utf-8"?>
<calcChain xmlns="http://schemas.openxmlformats.org/spreadsheetml/2006/main">
  <c r="D46" i="1"/>
  <c r="D48" s="1"/>
  <c r="D57" s="1"/>
  <c r="D45"/>
  <c r="D17" i="2"/>
  <c r="M22" i="10"/>
  <c r="M11"/>
  <c r="Q18"/>
  <c r="Q22" s="1"/>
  <c r="N22"/>
  <c r="O22"/>
  <c r="P22"/>
  <c r="Q17"/>
  <c r="Q11"/>
  <c r="M18"/>
  <c r="M17"/>
  <c r="I18"/>
  <c r="I22" s="1"/>
  <c r="Q10"/>
  <c r="C33" i="9"/>
  <c r="C35"/>
  <c r="C10"/>
  <c r="C20" s="1"/>
  <c r="C11"/>
  <c r="D33"/>
  <c r="D27"/>
  <c r="D20"/>
  <c r="D34" s="1"/>
  <c r="D36" s="1"/>
  <c r="D10"/>
  <c r="D77" i="1"/>
  <c r="D85" s="1"/>
  <c r="D21"/>
  <c r="D32" i="2"/>
  <c r="D31"/>
  <c r="D79" i="1"/>
  <c r="D18"/>
  <c r="D17"/>
  <c r="D11"/>
  <c r="E110"/>
  <c r="E111" s="1"/>
  <c r="E108"/>
  <c r="E93"/>
  <c r="E91"/>
  <c r="E83"/>
  <c r="E85" s="1"/>
  <c r="E75"/>
  <c r="E54"/>
  <c r="E46"/>
  <c r="E48" s="1"/>
  <c r="E57" s="1"/>
  <c r="E42"/>
  <c r="E31"/>
  <c r="E35" s="1"/>
  <c r="E24"/>
  <c r="E8" s="1"/>
  <c r="E15"/>
  <c r="E9"/>
  <c r="D18" i="2"/>
  <c r="D10"/>
  <c r="D16"/>
  <c r="D14" s="1"/>
  <c r="D9"/>
  <c r="E31"/>
  <c r="E33" s="1"/>
  <c r="E34" s="1"/>
  <c r="E18"/>
  <c r="E14"/>
  <c r="E24" s="1"/>
  <c r="E9"/>
  <c r="E25" s="1"/>
  <c r="E35" s="1"/>
  <c r="H14" i="4"/>
  <c r="K18" i="10"/>
  <c r="K11"/>
  <c r="L11"/>
  <c r="J11"/>
  <c r="G23" i="11"/>
  <c r="G43" s="1"/>
  <c r="I17" i="10"/>
  <c r="L17" s="1"/>
  <c r="L18" s="1"/>
  <c r="G35" i="11"/>
  <c r="G17"/>
  <c r="P18" i="10"/>
  <c r="O18"/>
  <c r="N18"/>
  <c r="G18"/>
  <c r="H7" i="4"/>
  <c r="D16"/>
  <c r="E16"/>
  <c r="F16"/>
  <c r="D9" i="1"/>
  <c r="D108"/>
  <c r="C16" i="4"/>
  <c r="D31" i="1"/>
  <c r="D42"/>
  <c r="D75"/>
  <c r="G11" i="9"/>
  <c r="C27"/>
  <c r="D91" i="1"/>
  <c r="D93"/>
  <c r="D54"/>
  <c r="D15"/>
  <c r="H4" i="4"/>
  <c r="C11"/>
  <c r="D24" i="2" l="1"/>
  <c r="D25" s="1"/>
  <c r="C34" i="9"/>
  <c r="C36" s="1"/>
  <c r="D24" i="1"/>
  <c r="D8" s="1"/>
  <c r="D33" i="2"/>
  <c r="D34" s="1"/>
  <c r="E88" i="1"/>
  <c r="E112" s="1"/>
  <c r="E113" s="1"/>
  <c r="E58"/>
  <c r="E37" i="2"/>
  <c r="E38" s="1"/>
  <c r="E39" s="1"/>
  <c r="H11" i="4"/>
  <c r="D35" i="2" l="1"/>
  <c r="D35" i="1"/>
  <c r="D58" s="1"/>
  <c r="D37" i="2"/>
  <c r="H36" s="1"/>
  <c r="D39" l="1"/>
  <c r="G12" i="4" s="1"/>
  <c r="D88" i="1"/>
  <c r="H12" i="4" l="1"/>
  <c r="H16" s="1"/>
  <c r="G16"/>
  <c r="D110" i="1"/>
  <c r="D111" s="1"/>
  <c r="D112" s="1"/>
  <c r="D113" s="1"/>
  <c r="J22" i="10"/>
  <c r="L22"/>
  <c r="K22"/>
</calcChain>
</file>

<file path=xl/sharedStrings.xml><?xml version="1.0" encoding="utf-8"?>
<sst xmlns="http://schemas.openxmlformats.org/spreadsheetml/2006/main" count="304" uniqueCount="265">
  <si>
    <t>DETYRIME</t>
  </si>
  <si>
    <t>B I L A N C I  KONTABEL</t>
  </si>
  <si>
    <t>NDERMARRJA:</t>
  </si>
  <si>
    <t>Monedha :Leke</t>
  </si>
  <si>
    <t>I DETYRIMET AFATSHKURTRA</t>
  </si>
  <si>
    <t xml:space="preserve">  1  Derivativet (vlera negative)</t>
  </si>
  <si>
    <t xml:space="preserve">  2  Huamarrjet</t>
  </si>
  <si>
    <t xml:space="preserve">      i  Huat dhe obligacionet afatshkurtra</t>
  </si>
  <si>
    <t xml:space="preserve">      ii Kthimet/ripagesat e huave afatgjata</t>
  </si>
  <si>
    <t xml:space="preserve">      iii Bono te konvertueshme</t>
  </si>
  <si>
    <t xml:space="preserve">     Shuma I.2</t>
  </si>
  <si>
    <t xml:space="preserve">  3   Huat dhe parapagimet</t>
  </si>
  <si>
    <t xml:space="preserve">  4 Grantet dhe te ardhurat e shtyra</t>
  </si>
  <si>
    <t>II Detyrimet Afatgjata</t>
  </si>
  <si>
    <t xml:space="preserve">      i  Hua,bono dhe detyrime nga qiraja financiare</t>
  </si>
  <si>
    <t xml:space="preserve">      ii Bonot e konvertueshme</t>
  </si>
  <si>
    <t>KAPITALI</t>
  </si>
  <si>
    <t xml:space="preserve">  1  Aksionet e pakices</t>
  </si>
  <si>
    <t xml:space="preserve">     Shuma I.6</t>
  </si>
  <si>
    <t>DIFERENCA</t>
  </si>
  <si>
    <t>AKTIVET</t>
  </si>
  <si>
    <t>I AKTIVET AFATSHKURTRA</t>
  </si>
  <si>
    <t xml:space="preserve">  1  Mjetet monetare</t>
  </si>
  <si>
    <t xml:space="preserve">  2  Derivate dhe aktive financiare te mbajtura per tregtim</t>
  </si>
  <si>
    <t xml:space="preserve">      i  Derivativet</t>
  </si>
  <si>
    <t xml:space="preserve">      ii Aktivet e mbajtura per tregtim</t>
  </si>
  <si>
    <t xml:space="preserve">  3   Aktivet te tjera afatshkurtra financiare</t>
  </si>
  <si>
    <t>II  Aktivet afatgjata</t>
  </si>
  <si>
    <t xml:space="preserve">  1 Investimet financiare afatgjata</t>
  </si>
  <si>
    <t xml:space="preserve">     Shuma II.2</t>
  </si>
  <si>
    <t xml:space="preserve">  3 Aktivet biologjike afatgjata</t>
  </si>
  <si>
    <t xml:space="preserve">  4 Aktivet afatgjata jomateriale</t>
  </si>
  <si>
    <t xml:space="preserve">     Shuma II.4</t>
  </si>
  <si>
    <t xml:space="preserve">  5 Kapital aksionar I papaguar</t>
  </si>
  <si>
    <t xml:space="preserve">  6 Aktive te tjera afatgjata (ne proces)</t>
  </si>
  <si>
    <t xml:space="preserve">      i  Te pagueshme ndaj furnitoreve</t>
  </si>
  <si>
    <t xml:space="preserve">  6  Aktivet afatshkurtra te mbajtura per shitje</t>
  </si>
  <si>
    <t xml:space="preserve">  7  Parapagimet dhe shpenzimet e shtyra</t>
  </si>
  <si>
    <t xml:space="preserve">      i  Aksione dhe pjesmarrje te tjera ne njesi te kontrolluara</t>
  </si>
  <si>
    <t xml:space="preserve">      ii Aksione dhe investime te tjera ne pjesmarrje</t>
  </si>
  <si>
    <t xml:space="preserve">      iii  Aksione dhe letra me vlere</t>
  </si>
  <si>
    <t xml:space="preserve">      iv Llogari/Kerkesa te arketueshme afatgjata</t>
  </si>
  <si>
    <t xml:space="preserve">     i  Toka</t>
  </si>
  <si>
    <t xml:space="preserve">     ii Ndertesa</t>
  </si>
  <si>
    <t xml:space="preserve">     iii  Makineri dhe pajisje</t>
  </si>
  <si>
    <t xml:space="preserve">     iv Aktive te tjera afatgjata materiale</t>
  </si>
  <si>
    <t xml:space="preserve">      i  Emri I mire</t>
  </si>
  <si>
    <t xml:space="preserve">      ii Shpenzimet e zhvillimit</t>
  </si>
  <si>
    <t xml:space="preserve">      iii  Aktive t tjera afatgjata jomateriale</t>
  </si>
  <si>
    <t xml:space="preserve">  2  Kapitali qe u perket aksionereve te shoqerise meme</t>
  </si>
  <si>
    <t xml:space="preserve">  3  Kapitali aksionar</t>
  </si>
  <si>
    <t xml:space="preserve">  4   Primi I aksionit</t>
  </si>
  <si>
    <t xml:space="preserve">  5  Njesite ose aksionet e thesarit </t>
  </si>
  <si>
    <t xml:space="preserve">  6  Rezerva</t>
  </si>
  <si>
    <t xml:space="preserve">      i  Rezerva ligjire</t>
  </si>
  <si>
    <t xml:space="preserve">      ii Rezerva te tjera</t>
  </si>
  <si>
    <t xml:space="preserve">      iii Rezerva statuore</t>
  </si>
  <si>
    <t xml:space="preserve">  7  Fitimet e pashperndara</t>
  </si>
  <si>
    <t xml:space="preserve">  8  Fitimi/Humbja e vitit financiar</t>
  </si>
  <si>
    <t xml:space="preserve">   Shuma I.3</t>
  </si>
  <si>
    <t xml:space="preserve">  4  Iventari</t>
  </si>
  <si>
    <t xml:space="preserve">   Shuma I.4</t>
  </si>
  <si>
    <t xml:space="preserve">  5 Aktivet biologjike afatshkurtra</t>
  </si>
  <si>
    <t xml:space="preserve">  2 Aktivet afatgjata materiale</t>
  </si>
  <si>
    <t xml:space="preserve">      Shuma II.1</t>
  </si>
  <si>
    <t>Shenime</t>
  </si>
  <si>
    <t>Viti Rraportues</t>
  </si>
  <si>
    <t>Viti paraardhes</t>
  </si>
  <si>
    <t xml:space="preserve">      ii Te pagueshme ndaj punonjesve</t>
  </si>
  <si>
    <t xml:space="preserve">      iii Detyrimet tatimore</t>
  </si>
  <si>
    <t xml:space="preserve">      v Parapagimet e arktetuara</t>
  </si>
  <si>
    <t xml:space="preserve">    Shuma I.3</t>
  </si>
  <si>
    <t xml:space="preserve">  5 Provizionet afatshkurtra</t>
  </si>
  <si>
    <t xml:space="preserve">  1  Huat Afatgjata</t>
  </si>
  <si>
    <t xml:space="preserve">     shuma II.1</t>
  </si>
  <si>
    <t xml:space="preserve">  2  Huamarrje te tjera afatgjata</t>
  </si>
  <si>
    <t xml:space="preserve">  3 Provizionet afatgjata</t>
  </si>
  <si>
    <t xml:space="preserve">  4 Grantet dhe te ardhura  te shtyra</t>
  </si>
  <si>
    <t xml:space="preserve">      iii Instrumente te tjera borxhi</t>
  </si>
  <si>
    <t xml:space="preserve">      iv Investime te tjera financiare</t>
  </si>
  <si>
    <t xml:space="preserve">      ii Prodhim ne proces</t>
  </si>
  <si>
    <t xml:space="preserve">      iii Produkte te gatshme</t>
  </si>
  <si>
    <t xml:space="preserve">      iv Mallra per rishitje</t>
  </si>
  <si>
    <t xml:space="preserve">      v Parapagesat per furnizime</t>
  </si>
  <si>
    <t xml:space="preserve">      i Lendet e para</t>
  </si>
  <si>
    <t xml:space="preserve">      i Llogari /Kerkesa te arketueshme</t>
  </si>
  <si>
    <t xml:space="preserve">        Totali per Aktivet Afatshkurtra ( I )</t>
  </si>
  <si>
    <t xml:space="preserve">         Totali per Aktivet Afatgjata ( II )</t>
  </si>
  <si>
    <t>Totali I aktiveve ( I + II )</t>
  </si>
  <si>
    <t xml:space="preserve">      Totali per Detyrimet Afatshkurtra ( I )</t>
  </si>
  <si>
    <t xml:space="preserve">          Totali per Detyrimet Afatgjata ( II )</t>
  </si>
  <si>
    <t>Totali per kapitalin ( III )</t>
  </si>
  <si>
    <t>Totali I Detyrimeve dhe I Kapitalit ( I, II, III, )</t>
  </si>
  <si>
    <t xml:space="preserve">TE ARDHURAT E SHPENZIMET </t>
  </si>
  <si>
    <t>Nr</t>
  </si>
  <si>
    <t>Pershkrimi I Elementeve</t>
  </si>
  <si>
    <t>Referencat         Nr llog</t>
  </si>
  <si>
    <t>Viti              ushtrimor</t>
  </si>
  <si>
    <t>Shitjet neto</t>
  </si>
  <si>
    <t>Ndryshimet ne iventarin e produkteve te gatshme dhe prodhimit ne proces</t>
  </si>
  <si>
    <t>Materialet e konsumuara</t>
  </si>
  <si>
    <t>Kosto e punes</t>
  </si>
  <si>
    <t xml:space="preserve">  Pagat e personelit</t>
  </si>
  <si>
    <t xml:space="preserve"> Shpenzimet per sigurimet shoqerore dhe shendetesore</t>
  </si>
  <si>
    <t>Amortizimi dhe zhvleresimet</t>
  </si>
  <si>
    <t>Shpenzime te tjera</t>
  </si>
  <si>
    <t>Fitimi apo humbja nga veprimtaria kryesore(1+2+/-3-8)</t>
  </si>
  <si>
    <t>Totali I shpenzimeve ( shuma 4-7 )</t>
  </si>
  <si>
    <t>Te ardhurat dhe shpenzimet financiare nga njesite e kontrolluara</t>
  </si>
  <si>
    <t>Te ardhurat dhe shpenzimet financiare nga pjesmarrje</t>
  </si>
  <si>
    <t>Te ardhura dhe shpenzimet financiare nga :</t>
  </si>
  <si>
    <t>a- investime te tjera financiare afatgjat</t>
  </si>
  <si>
    <t>b-interesa</t>
  </si>
  <si>
    <t>c-fitimet(humbjet)nga kursi I kembimit</t>
  </si>
  <si>
    <t>d-te tjera financiare</t>
  </si>
  <si>
    <t>Totali (a+b+c+d)</t>
  </si>
  <si>
    <t>Totali I te ardhurave nga shpenzimeve financiare                          (+/-10+/-11+/-12)</t>
  </si>
  <si>
    <t>Fitimi (humbja) para tatimit (9+/-13)</t>
  </si>
  <si>
    <t>Shpenzimet e tatimit mbi fitimin</t>
  </si>
  <si>
    <t>Fitimi(humbja)neto e vitit financiar (14-15)</t>
  </si>
  <si>
    <t>Elemente te pasqyrave te konsoliduara</t>
  </si>
  <si>
    <t>Sigurime shoqerore</t>
  </si>
  <si>
    <t>A</t>
  </si>
  <si>
    <t>B</t>
  </si>
  <si>
    <t>Arka</t>
  </si>
  <si>
    <t>bazuar ne klasifikimin e shpenzimeve sipas natyres</t>
  </si>
  <si>
    <t>Shpenzimet e jashtezakonshme ( gjoba penalitet etj)</t>
  </si>
  <si>
    <t>Fitimi ( humbja fiskale)</t>
  </si>
  <si>
    <t>PASQYRA E FLUKSIT MONETAR MEDODA DIREKTE</t>
  </si>
  <si>
    <t>Pasqyra e Fluksit Monetar Metoda direkte</t>
  </si>
  <si>
    <t>Periudha raportuese</t>
  </si>
  <si>
    <t>Periudha paraardhese</t>
  </si>
  <si>
    <t>Fluksi monetar nga veprimtarite e shfrytezimit</t>
  </si>
  <si>
    <t>Mjetet monetare te arketuara nga klientet</t>
  </si>
  <si>
    <t>MM te paguara ndaj furnitoreve dhe punonjesve</t>
  </si>
  <si>
    <t>MM te ardhura nga veprimtarite</t>
  </si>
  <si>
    <t>Interesi I paguar</t>
  </si>
  <si>
    <t>tatim mbi fitimin I paguar</t>
  </si>
  <si>
    <t>MM neto nga veprimtarite e shfrytezimit</t>
  </si>
  <si>
    <t>Fluksi monetare nga veprimtarite investuese</t>
  </si>
  <si>
    <t>blerja e njeise se kontrolluar X minus parate e arketuara</t>
  </si>
  <si>
    <t>Blerja e aktiveve afatgjata materiale</t>
  </si>
  <si>
    <t>Te ardhura nga shitja e pajisjeve</t>
  </si>
  <si>
    <t>Interes I arketuar</t>
  </si>
  <si>
    <t>Divident I arketuar</t>
  </si>
  <si>
    <t>MM neto te perdorura ne veprimtarite investuese</t>
  </si>
  <si>
    <t>Fluksi monetar nga aktivitet financiare</t>
  </si>
  <si>
    <t>Te ardhura nga emetimi I kapitalit aksioner</t>
  </si>
  <si>
    <t>Te ardhura nga huamarrjet afatgjata</t>
  </si>
  <si>
    <t>Pagesat e detyrimeve te qerase financiare</t>
  </si>
  <si>
    <t>Divitende te paguar</t>
  </si>
  <si>
    <t>MM neto te perdorura ne veprimtarite financiare</t>
  </si>
  <si>
    <t>Rritje/ Renie neto e mjeteve monetare</t>
  </si>
  <si>
    <t>Mjete monetare ne fillim te periudhes kontabel</t>
  </si>
  <si>
    <t>Mjete monetare ne fund te periudhes kontabel</t>
  </si>
  <si>
    <t>*+</t>
  </si>
  <si>
    <t>furnitore</t>
  </si>
  <si>
    <t>gjoba penalitete</t>
  </si>
  <si>
    <t>punonjes</t>
  </si>
  <si>
    <t>tvsh sig shoqerore + tatim page</t>
  </si>
  <si>
    <t>Nje pasqyre e pa konsoliduar</t>
  </si>
  <si>
    <t>Kapitali aksionar</t>
  </si>
  <si>
    <t>Primi I Aksionit</t>
  </si>
  <si>
    <t>aksione thesar</t>
  </si>
  <si>
    <t>Rezerva stat. ligjore</t>
  </si>
  <si>
    <t>fitimi I pashperndare</t>
  </si>
  <si>
    <t>Totali</t>
  </si>
  <si>
    <t>Ekefti I ndryshimeve ne politikat kontabel</t>
  </si>
  <si>
    <t>Pozicioni I Rregulluar</t>
  </si>
  <si>
    <t>Fitimi neto per periudhen kontabel</t>
  </si>
  <si>
    <t>Dividentet e paguar</t>
  </si>
  <si>
    <t>Rritja e rezerves se kapitalit</t>
  </si>
  <si>
    <t>Emetimi I aksioneve</t>
  </si>
  <si>
    <t>Emetimi kapitali aksionar</t>
  </si>
  <si>
    <t>aksione thesari te riblerja</t>
  </si>
  <si>
    <t>III</t>
  </si>
  <si>
    <t xml:space="preserve">II </t>
  </si>
  <si>
    <t>PASQYRA E NDRYSHIMEVE NE KAPITAL</t>
  </si>
  <si>
    <t>ADMINISTRATORI</t>
  </si>
  <si>
    <t xml:space="preserve">TE ardhurat </t>
  </si>
  <si>
    <t>Taksa lokale</t>
  </si>
  <si>
    <t>Sherbime bankare</t>
  </si>
  <si>
    <t>Banka</t>
  </si>
  <si>
    <t xml:space="preserve">      ii Llogari/Kerkesa te tjera te arketueshme </t>
  </si>
  <si>
    <t>Shteti tatim fitimi</t>
  </si>
  <si>
    <t>TAP0</t>
  </si>
  <si>
    <t>tatim fitimi</t>
  </si>
  <si>
    <t>NDERMARRJA: ALBANIAN OIL RAFINERY SHA</t>
  </si>
  <si>
    <t>NIPT : L32104004E</t>
  </si>
  <si>
    <t xml:space="preserve">Formati 1 </t>
  </si>
  <si>
    <t>Sherbim sigurimi ruajtje objekti</t>
  </si>
  <si>
    <t>sherbime bankare</t>
  </si>
  <si>
    <t>Pozicioni me 31.dhjetor 2013</t>
  </si>
  <si>
    <t>Ndryshime gjate vitit</t>
  </si>
  <si>
    <t>Emertimi I Aktivit</t>
  </si>
  <si>
    <t>viti 
I blerjes</t>
  </si>
  <si>
    <t>njesi</t>
  </si>
  <si>
    <t>sasi</t>
  </si>
  <si>
    <t>cmim
kosto</t>
  </si>
  <si>
    <t>Vlera 
 Filesare</t>
  </si>
  <si>
    <t>Shtesa</t>
  </si>
  <si>
    <t>Pakesime</t>
  </si>
  <si>
    <t>Ndertesa</t>
  </si>
  <si>
    <t>cope</t>
  </si>
  <si>
    <t>Shuma Makineri pajisje</t>
  </si>
  <si>
    <t>Shuma</t>
  </si>
  <si>
    <t>Amortizim 2013</t>
  </si>
  <si>
    <t xml:space="preserve">PASQYRA E  LLOGARITJES SE AMORTIZIMIT </t>
  </si>
  <si>
    <t>Kartela</t>
  </si>
  <si>
    <t>Emertimi</t>
  </si>
  <si>
    <t>Njesia</t>
  </si>
  <si>
    <t>Gjendje Fund.</t>
  </si>
  <si>
    <t>Cmimi Mes</t>
  </si>
  <si>
    <t>Vlefta</t>
  </si>
  <si>
    <t>Lende te para</t>
  </si>
  <si>
    <t>Mallra per rishitje</t>
  </si>
  <si>
    <t>Materiale te tjera</t>
  </si>
  <si>
    <t>Produkte</t>
  </si>
  <si>
    <t>Rik. Mur rrethues</t>
  </si>
  <si>
    <t>Kabina Vendroje</t>
  </si>
  <si>
    <t>Peshore Elektronike</t>
  </si>
  <si>
    <t>Shuma Ndertesa</t>
  </si>
  <si>
    <t>HASMET KURUM</t>
  </si>
  <si>
    <t>EKONOMISTE</t>
  </si>
  <si>
    <t>njesia</t>
  </si>
  <si>
    <t>Makineri pajisje instalime teknike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</si>
  <si>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</si>
  <si>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</si>
  <si>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</si>
  <si>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</si>
  <si>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</si>
  <si>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</si>
  <si>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</si>
  <si>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</si>
  <si>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</si>
  <si>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 xml:space="preserve">  Periudha  Kontabel e Pasqyrave Financiare</t>
  </si>
  <si>
    <t>Nga</t>
  </si>
  <si>
    <t>Deri</t>
  </si>
  <si>
    <t xml:space="preserve">  Data  e  mbylljes se Pasqyrave Financiare</t>
  </si>
  <si>
    <t>ALBANIAN OIL RAFINERY SHA</t>
  </si>
  <si>
    <t>L32104004E</t>
  </si>
  <si>
    <t>ELBASAN -ISH UZINA E NAFTES CERRIK</t>
  </si>
  <si>
    <t>ELBASAN</t>
  </si>
  <si>
    <t xml:space="preserve">te Uzines se Perpunimit te Naftes Cerrik, </t>
  </si>
  <si>
    <t xml:space="preserve">Ndermarrje Koncensionare per Zhvillimin e Koncesionit </t>
  </si>
  <si>
    <t xml:space="preserve">sipas kontrates koncensionare te tipit ROT </t>
  </si>
  <si>
    <t>Periudha : 01 Janar 2014-31 Dhjetor 2014</t>
  </si>
  <si>
    <t>Gjoba dhe dhe te tjera</t>
  </si>
  <si>
    <r>
      <t xml:space="preserve">Te ardhura te tjera nga veprimtarite e shfrytezimit
</t>
    </r>
    <r>
      <rPr>
        <b/>
        <sz val="10"/>
        <rFont val="Arial"/>
        <family val="2"/>
        <charset val="162"/>
      </rPr>
      <t>Shitje Aktive afatgjata</t>
    </r>
  </si>
  <si>
    <t>vlefta kontabel e AQT te shitura</t>
  </si>
  <si>
    <t>EKONOMIST</t>
  </si>
  <si>
    <t>parapagim tatim fitimi</t>
  </si>
  <si>
    <t>mbi pagese</t>
  </si>
  <si>
    <t>tvsh kreditore</t>
  </si>
  <si>
    <t>detyriim tatim fitimi + tvsh akt kontrolli</t>
  </si>
  <si>
    <t>Furnitore parapagime</t>
  </si>
  <si>
    <t>31.12.2014</t>
  </si>
  <si>
    <t>01.01.2014</t>
  </si>
  <si>
    <t>Pozizione me 31.12.2013</t>
  </si>
  <si>
    <t>Pozicioni me 31. dhjetor 2014</t>
  </si>
  <si>
    <t>PASQYRA E LLOGARITJES SE AMORTIZIMIT VITI 2014</t>
  </si>
  <si>
    <t>Gjendje neto 31.12.2014</t>
  </si>
  <si>
    <t>Amortizim 2014</t>
  </si>
  <si>
    <t>Vlera neto
31.12.2014</t>
  </si>
  <si>
    <t>INVENTARI I LENDEVE TE PARA. MALLRAVE DHE MATERIALEVE TE TJERA 31.12.2014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</si>
</sst>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  <numFmt numFmtId="166" formatCode="_-* #,##0_-;\-* #,##0_-;_-* &quot;-&quot;??_-;_-@_-"/>
  </numFmts>
  <fonts count="39">
    <font>
      <sz val="10"/>
      <name val="Arial"/>
    </font>
    <font>
      <sz val="10"/>
      <name val="Arial"/>
    </font>
    <font>
      <sz val="8"/>
      <name val="Arial Narrow"/>
      <charset val="238"/>
    </font>
    <font>
      <sz val="8"/>
      <color indexed="12"/>
      <name val="Arial Narrow"/>
      <family val="2"/>
      <charset val="238"/>
    </font>
    <font>
      <b/>
      <sz val="11"/>
      <color indexed="12"/>
      <name val="Arial"/>
      <family val="2"/>
      <charset val="238"/>
    </font>
    <font>
      <b/>
      <sz val="8"/>
      <color indexed="12"/>
      <name val="Arial Narrow"/>
      <family val="2"/>
    </font>
    <font>
      <sz val="8"/>
      <color indexed="12"/>
      <name val="Arial Narrow"/>
      <family val="2"/>
    </font>
    <font>
      <sz val="8"/>
      <name val="Arial"/>
    </font>
    <font>
      <sz val="10"/>
      <name val="Arial"/>
    </font>
    <font>
      <b/>
      <sz val="10"/>
      <name val="Arial"/>
    </font>
    <font>
      <b/>
      <sz val="8"/>
      <color indexed="12"/>
      <name val="Arial Narrow"/>
      <family val="2"/>
      <charset val="238"/>
    </font>
    <font>
      <sz val="10"/>
      <color indexed="12"/>
      <name val="Arial"/>
    </font>
    <font>
      <b/>
      <sz val="10"/>
      <color indexed="12"/>
      <name val="Arial"/>
    </font>
    <font>
      <sz val="10"/>
      <name val="Arial"/>
    </font>
    <font>
      <b/>
      <sz val="10"/>
      <color indexed="12"/>
      <name val="Arial Narrow"/>
      <family val="2"/>
    </font>
    <font>
      <sz val="10"/>
      <color indexed="12"/>
      <name val="Arial Narrow"/>
      <family val="2"/>
    </font>
    <font>
      <b/>
      <sz val="10"/>
      <name val="Arial"/>
      <family val="2"/>
    </font>
    <font>
      <sz val="16"/>
      <name val="Arial"/>
    </font>
    <font>
      <sz val="12"/>
      <name val="Baskerville Old Face"/>
      <family val="1"/>
    </font>
    <font>
      <sz val="11"/>
      <name val="Arial"/>
    </font>
    <font>
      <b/>
      <sz val="11"/>
      <name val="Arial"/>
      <family val="2"/>
    </font>
    <font>
      <b/>
      <sz val="12"/>
      <name val="Arial"/>
      <family val="2"/>
      <charset val="238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1"/>
      <name val="Baskerville Old Face"/>
      <family val="1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  <font>
      <b/>
      <sz val="10"/>
      <color indexed="8"/>
      <name val="Times New Roman"/>
      <family val="1"/>
      <charset val="162"/>
    </font>
    <font>
      <b/>
      <sz val="10"/>
      <color indexed="8"/>
      <name val="MS Sans Serif"/>
      <family val="2"/>
      <charset val="162"/>
    </font>
    <font>
      <b/>
      <sz val="9"/>
      <color indexed="8"/>
      <name val="Arial"/>
      <family val="2"/>
      <charset val="162"/>
    </font>
    <font>
      <sz val="9"/>
      <color indexed="8"/>
      <name val="Arial"/>
      <family val="2"/>
      <charset val="162"/>
    </font>
    <font>
      <sz val="10"/>
      <color indexed="8"/>
      <name val="MS Sans Serif"/>
      <family val="2"/>
      <charset val="162"/>
    </font>
    <font>
      <sz val="9"/>
      <color indexed="8"/>
      <name val="Arial"/>
      <family val="2"/>
    </font>
    <font>
      <sz val="12"/>
      <name val="Arial"/>
      <family val="2"/>
      <charset val="162"/>
    </font>
    <font>
      <sz val="9"/>
      <name val="Arial"/>
      <family val="2"/>
      <charset val="16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309">
    <xf numFmtId="0" fontId="0" fillId="0" borderId="0" xfId="0"/>
    <xf numFmtId="0" fontId="3" fillId="0" borderId="0" xfId="3" applyFont="1" applyBorder="1"/>
    <xf numFmtId="0" fontId="4" fillId="0" borderId="0" xfId="3" applyFont="1" applyFill="1" applyBorder="1" applyAlignment="1">
      <alignment horizontal="centerContinuous"/>
    </xf>
    <xf numFmtId="0" fontId="3" fillId="0" borderId="0" xfId="3" applyFont="1" applyFill="1" applyBorder="1" applyAlignment="1">
      <alignment horizontal="centerContinuous"/>
    </xf>
    <xf numFmtId="0" fontId="3" fillId="0" borderId="0" xfId="3" applyFont="1" applyFill="1" applyBorder="1" applyAlignment="1">
      <alignment horizontal="left"/>
    </xf>
    <xf numFmtId="0" fontId="3" fillId="0" borderId="1" xfId="3" applyFont="1" applyBorder="1"/>
    <xf numFmtId="0" fontId="6" fillId="0" borderId="2" xfId="3" applyFont="1" applyBorder="1"/>
    <xf numFmtId="0" fontId="5" fillId="0" borderId="1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left"/>
    </xf>
    <xf numFmtId="0" fontId="5" fillId="0" borderId="3" xfId="3" applyFont="1" applyBorder="1"/>
    <xf numFmtId="0" fontId="5" fillId="0" borderId="4" xfId="3" applyFont="1" applyBorder="1"/>
    <xf numFmtId="0" fontId="3" fillId="0" borderId="5" xfId="3" applyFont="1" applyFill="1" applyBorder="1"/>
    <xf numFmtId="0" fontId="6" fillId="0" borderId="6" xfId="3" applyFont="1" applyFill="1" applyBorder="1" applyAlignment="1">
      <alignment horizontal="center"/>
    </xf>
    <xf numFmtId="0" fontId="6" fillId="0" borderId="7" xfId="3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5" fillId="0" borderId="6" xfId="3" applyFont="1" applyFill="1" applyBorder="1" applyAlignment="1">
      <alignment horizontal="center"/>
    </xf>
    <xf numFmtId="0" fontId="6" fillId="0" borderId="1" xfId="3" applyFont="1" applyBorder="1"/>
    <xf numFmtId="0" fontId="5" fillId="0" borderId="0" xfId="3" applyFont="1" applyBorder="1"/>
    <xf numFmtId="0" fontId="5" fillId="0" borderId="2" xfId="3" applyFont="1" applyFill="1" applyBorder="1"/>
    <xf numFmtId="0" fontId="5" fillId="0" borderId="2" xfId="3" applyFont="1" applyBorder="1" applyAlignment="1">
      <alignment horizontal="center"/>
    </xf>
    <xf numFmtId="0" fontId="10" fillId="0" borderId="1" xfId="3" applyFont="1" applyBorder="1"/>
    <xf numFmtId="3" fontId="5" fillId="0" borderId="0" xfId="3" applyNumberFormat="1" applyFont="1" applyBorder="1"/>
    <xf numFmtId="0" fontId="11" fillId="0" borderId="1" xfId="0" applyFont="1" applyBorder="1"/>
    <xf numFmtId="0" fontId="11" fillId="0" borderId="2" xfId="0" applyFont="1" applyBorder="1"/>
    <xf numFmtId="0" fontId="12" fillId="0" borderId="1" xfId="0" applyFont="1" applyBorder="1"/>
    <xf numFmtId="0" fontId="12" fillId="0" borderId="2" xfId="0" applyFont="1" applyBorder="1"/>
    <xf numFmtId="0" fontId="5" fillId="0" borderId="2" xfId="3" applyFont="1" applyFill="1" applyBorder="1" applyAlignment="1">
      <alignment horizontal="left"/>
    </xf>
    <xf numFmtId="0" fontId="13" fillId="0" borderId="0" xfId="0" applyFont="1"/>
    <xf numFmtId="3" fontId="14" fillId="0" borderId="2" xfId="2" applyNumberFormat="1" applyFont="1" applyBorder="1"/>
    <xf numFmtId="3" fontId="14" fillId="0" borderId="8" xfId="2" applyNumberFormat="1" applyFont="1" applyBorder="1"/>
    <xf numFmtId="3" fontId="14" fillId="0" borderId="2" xfId="3" applyNumberFormat="1" applyFont="1" applyBorder="1"/>
    <xf numFmtId="3" fontId="15" fillId="0" borderId="2" xfId="3" applyNumberFormat="1" applyFont="1" applyBorder="1"/>
    <xf numFmtId="3" fontId="14" fillId="0" borderId="4" xfId="3" applyNumberFormat="1" applyFont="1" applyBorder="1"/>
    <xf numFmtId="0" fontId="16" fillId="0" borderId="9" xfId="0" applyFont="1" applyBorder="1"/>
    <xf numFmtId="0" fontId="16" fillId="0" borderId="10" xfId="0" applyFont="1" applyBorder="1"/>
    <xf numFmtId="0" fontId="16" fillId="0" borderId="0" xfId="0" applyFont="1"/>
    <xf numFmtId="0" fontId="18" fillId="0" borderId="11" xfId="0" applyFont="1" applyBorder="1"/>
    <xf numFmtId="0" fontId="18" fillId="0" borderId="12" xfId="0" applyFont="1" applyBorder="1"/>
    <xf numFmtId="0" fontId="18" fillId="0" borderId="12" xfId="0" applyFont="1" applyBorder="1" applyAlignment="1">
      <alignment horizontal="center" wrapText="1"/>
    </xf>
    <xf numFmtId="0" fontId="19" fillId="0" borderId="13" xfId="0" applyFont="1" applyBorder="1"/>
    <xf numFmtId="0" fontId="19" fillId="0" borderId="10" xfId="0" applyFont="1" applyBorder="1"/>
    <xf numFmtId="0" fontId="19" fillId="0" borderId="14" xfId="0" applyFont="1" applyBorder="1"/>
    <xf numFmtId="0" fontId="1" fillId="0" borderId="15" xfId="0" applyFont="1" applyBorder="1"/>
    <xf numFmtId="0" fontId="1" fillId="0" borderId="13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0" fontId="1" fillId="0" borderId="16" xfId="0" applyFont="1" applyBorder="1"/>
    <xf numFmtId="0" fontId="1" fillId="0" borderId="14" xfId="0" applyFont="1" applyBorder="1"/>
    <xf numFmtId="0" fontId="20" fillId="0" borderId="10" xfId="0" applyFont="1" applyBorder="1"/>
    <xf numFmtId="0" fontId="16" fillId="0" borderId="10" xfId="0" applyFont="1" applyBorder="1" applyAlignment="1">
      <alignment wrapText="1"/>
    </xf>
    <xf numFmtId="0" fontId="0" fillId="0" borderId="10" xfId="0" applyBorder="1"/>
    <xf numFmtId="43" fontId="16" fillId="0" borderId="10" xfId="1" applyNumberFormat="1" applyFont="1" applyBorder="1"/>
    <xf numFmtId="43" fontId="16" fillId="2" borderId="10" xfId="1" applyNumberFormat="1" applyFont="1" applyFill="1" applyBorder="1"/>
    <xf numFmtId="43" fontId="16" fillId="0" borderId="0" xfId="1" applyNumberFormat="1" applyFont="1" applyBorder="1"/>
    <xf numFmtId="4" fontId="0" fillId="0" borderId="0" xfId="0" applyNumberFormat="1"/>
    <xf numFmtId="165" fontId="11" fillId="0" borderId="2" xfId="1" applyNumberFormat="1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6" fillId="2" borderId="20" xfId="0" applyFont="1" applyFill="1" applyBorder="1"/>
    <xf numFmtId="0" fontId="16" fillId="2" borderId="21" xfId="0" applyFont="1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3" xfId="0" applyBorder="1"/>
    <xf numFmtId="0" fontId="0" fillId="2" borderId="26" xfId="0" applyFill="1" applyBorder="1"/>
    <xf numFmtId="0" fontId="0" fillId="2" borderId="27" xfId="0" applyFill="1" applyBorder="1"/>
    <xf numFmtId="0" fontId="16" fillId="0" borderId="26" xfId="0" applyFont="1" applyFill="1" applyBorder="1"/>
    <xf numFmtId="0" fontId="16" fillId="0" borderId="27" xfId="0" applyFont="1" applyFill="1" applyBorder="1"/>
    <xf numFmtId="0" fontId="16" fillId="0" borderId="26" xfId="0" applyFont="1" applyBorder="1"/>
    <xf numFmtId="0" fontId="16" fillId="0" borderId="27" xfId="0" applyFont="1" applyBorder="1"/>
    <xf numFmtId="0" fontId="16" fillId="3" borderId="26" xfId="0" applyFont="1" applyFill="1" applyBorder="1"/>
    <xf numFmtId="0" fontId="16" fillId="3" borderId="27" xfId="0" applyFont="1" applyFill="1" applyBorder="1"/>
    <xf numFmtId="165" fontId="0" fillId="0" borderId="10" xfId="1" applyNumberFormat="1" applyFont="1" applyBorder="1"/>
    <xf numFmtId="165" fontId="0" fillId="0" borderId="24" xfId="1" applyNumberFormat="1" applyFont="1" applyBorder="1"/>
    <xf numFmtId="165" fontId="16" fillId="0" borderId="27" xfId="1" applyNumberFormat="1" applyFont="1" applyFill="1" applyBorder="1"/>
    <xf numFmtId="165" fontId="0" fillId="2" borderId="27" xfId="1" applyNumberFormat="1" applyFont="1" applyFill="1" applyBorder="1"/>
    <xf numFmtId="165" fontId="0" fillId="0" borderId="13" xfId="1" applyNumberFormat="1" applyFont="1" applyBorder="1"/>
    <xf numFmtId="165" fontId="16" fillId="0" borderId="27" xfId="1" applyNumberFormat="1" applyFont="1" applyBorder="1"/>
    <xf numFmtId="165" fontId="16" fillId="3" borderId="27" xfId="1" applyNumberFormat="1" applyFont="1" applyFill="1" applyBorder="1"/>
    <xf numFmtId="165" fontId="0" fillId="0" borderId="19" xfId="1" applyNumberFormat="1" applyFont="1" applyBorder="1"/>
    <xf numFmtId="165" fontId="23" fillId="0" borderId="10" xfId="1" applyNumberFormat="1" applyFont="1" applyBorder="1"/>
    <xf numFmtId="165" fontId="0" fillId="0" borderId="0" xfId="0" applyNumberFormat="1"/>
    <xf numFmtId="165" fontId="23" fillId="3" borderId="10" xfId="1" applyNumberFormat="1" applyFont="1" applyFill="1" applyBorder="1"/>
    <xf numFmtId="3" fontId="19" fillId="0" borderId="10" xfId="0" applyNumberFormat="1" applyFont="1" applyBorder="1"/>
    <xf numFmtId="0" fontId="19" fillId="0" borderId="24" xfId="0" applyFont="1" applyBorder="1"/>
    <xf numFmtId="0" fontId="19" fillId="0" borderId="26" xfId="0" applyFont="1" applyBorder="1"/>
    <xf numFmtId="0" fontId="19" fillId="0" borderId="27" xfId="0" applyFont="1" applyBorder="1"/>
    <xf numFmtId="165" fontId="19" fillId="0" borderId="27" xfId="1" applyNumberFormat="1" applyFont="1" applyBorder="1"/>
    <xf numFmtId="0" fontId="20" fillId="0" borderId="24" xfId="0" applyFont="1" applyBorder="1"/>
    <xf numFmtId="165" fontId="19" fillId="0" borderId="30" xfId="1" applyNumberFormat="1" applyFont="1" applyBorder="1"/>
    <xf numFmtId="165" fontId="19" fillId="0" borderId="27" xfId="0" applyNumberFormat="1" applyFont="1" applyBorder="1"/>
    <xf numFmtId="166" fontId="19" fillId="0" borderId="30" xfId="0" applyNumberFormat="1" applyFont="1" applyBorder="1"/>
    <xf numFmtId="1" fontId="19" fillId="0" borderId="13" xfId="0" applyNumberFormat="1" applyFont="1" applyBorder="1"/>
    <xf numFmtId="165" fontId="22" fillId="0" borderId="2" xfId="1" applyNumberFormat="1" applyFont="1" applyBorder="1"/>
    <xf numFmtId="0" fontId="19" fillId="0" borderId="0" xfId="0" applyFont="1" applyFill="1" applyBorder="1"/>
    <xf numFmtId="0" fontId="7" fillId="0" borderId="0" xfId="0" applyFont="1"/>
    <xf numFmtId="0" fontId="24" fillId="0" borderId="33" xfId="0" applyFont="1" applyBorder="1"/>
    <xf numFmtId="0" fontId="24" fillId="0" borderId="34" xfId="0" applyFont="1" applyBorder="1"/>
    <xf numFmtId="0" fontId="24" fillId="0" borderId="34" xfId="0" applyFont="1" applyBorder="1" applyAlignment="1">
      <alignment horizontal="center" wrapText="1"/>
    </xf>
    <xf numFmtId="165" fontId="16" fillId="0" borderId="13" xfId="1" applyNumberFormat="1" applyFont="1" applyBorder="1"/>
    <xf numFmtId="165" fontId="16" fillId="0" borderId="10" xfId="1" applyNumberFormat="1" applyFont="1" applyBorder="1"/>
    <xf numFmtId="43" fontId="23" fillId="0" borderId="10" xfId="1" applyNumberFormat="1" applyFont="1" applyBorder="1"/>
    <xf numFmtId="165" fontId="25" fillId="0" borderId="10" xfId="1" applyNumberFormat="1" applyFont="1" applyBorder="1"/>
    <xf numFmtId="165" fontId="16" fillId="0" borderId="0" xfId="1" applyNumberFormat="1" applyFont="1"/>
    <xf numFmtId="43" fontId="0" fillId="0" borderId="0" xfId="0" applyNumberFormat="1"/>
    <xf numFmtId="0" fontId="26" fillId="0" borderId="10" xfId="0" applyFont="1" applyBorder="1"/>
    <xf numFmtId="0" fontId="27" fillId="0" borderId="27" xfId="0" applyFont="1" applyBorder="1"/>
    <xf numFmtId="165" fontId="19" fillId="0" borderId="10" xfId="1" applyNumberFormat="1" applyFont="1" applyBorder="1"/>
    <xf numFmtId="165" fontId="19" fillId="0" borderId="13" xfId="1" applyNumberFormat="1" applyFont="1" applyBorder="1"/>
    <xf numFmtId="165" fontId="19" fillId="0" borderId="24" xfId="1" applyNumberFormat="1" applyFont="1" applyBorder="1"/>
    <xf numFmtId="0" fontId="16" fillId="0" borderId="20" xfId="0" applyFont="1" applyBorder="1"/>
    <xf numFmtId="0" fontId="16" fillId="0" borderId="21" xfId="0" applyFont="1" applyBorder="1"/>
    <xf numFmtId="0" fontId="0" fillId="0" borderId="20" xfId="0" applyBorder="1"/>
    <xf numFmtId="0" fontId="0" fillId="0" borderId="22" xfId="0" applyBorder="1"/>
    <xf numFmtId="0" fontId="26" fillId="0" borderId="0" xfId="0" applyFont="1"/>
    <xf numFmtId="0" fontId="25" fillId="0" borderId="0" xfId="0" applyFont="1"/>
    <xf numFmtId="0" fontId="28" fillId="4" borderId="35" xfId="0" applyFont="1" applyFill="1" applyBorder="1"/>
    <xf numFmtId="0" fontId="28" fillId="4" borderId="36" xfId="0" applyFont="1" applyFill="1" applyBorder="1"/>
    <xf numFmtId="0" fontId="28" fillId="4" borderId="36" xfId="0" applyFont="1" applyFill="1" applyBorder="1" applyAlignment="1">
      <alignment horizontal="right"/>
    </xf>
    <xf numFmtId="0" fontId="29" fillId="4" borderId="36" xfId="0" applyFont="1" applyFill="1" applyBorder="1"/>
    <xf numFmtId="0" fontId="30" fillId="4" borderId="37" xfId="0" applyFont="1" applyFill="1" applyBorder="1"/>
    <xf numFmtId="0" fontId="30" fillId="4" borderId="38" xfId="0" applyFont="1" applyFill="1" applyBorder="1"/>
    <xf numFmtId="0" fontId="30" fillId="4" borderId="38" xfId="0" applyFont="1" applyFill="1" applyBorder="1" applyAlignment="1">
      <alignment horizontal="right"/>
    </xf>
    <xf numFmtId="0" fontId="29" fillId="4" borderId="38" xfId="0" applyFont="1" applyFill="1" applyBorder="1"/>
    <xf numFmtId="0" fontId="31" fillId="0" borderId="10" xfId="0" applyFont="1" applyBorder="1"/>
    <xf numFmtId="0" fontId="31" fillId="0" borderId="10" xfId="0" applyFont="1" applyBorder="1" applyAlignment="1">
      <alignment horizontal="right"/>
    </xf>
    <xf numFmtId="4" fontId="31" fillId="0" borderId="10" xfId="0" applyNumberFormat="1" applyFont="1" applyBorder="1" applyAlignment="1">
      <alignment horizontal="right"/>
    </xf>
    <xf numFmtId="0" fontId="32" fillId="0" borderId="10" xfId="0" applyFont="1" applyBorder="1"/>
    <xf numFmtId="0" fontId="25" fillId="0" borderId="10" xfId="0" applyFont="1" applyBorder="1"/>
    <xf numFmtId="2" fontId="31" fillId="0" borderId="10" xfId="0" applyNumberFormat="1" applyFont="1" applyBorder="1" applyAlignment="1">
      <alignment horizontal="right"/>
    </xf>
    <xf numFmtId="4" fontId="25" fillId="0" borderId="10" xfId="0" applyNumberFormat="1" applyFont="1" applyBorder="1"/>
    <xf numFmtId="0" fontId="31" fillId="5" borderId="39" xfId="0" applyFont="1" applyFill="1" applyBorder="1"/>
    <xf numFmtId="4" fontId="25" fillId="5" borderId="40" xfId="0" applyNumberFormat="1" applyFont="1" applyFill="1" applyBorder="1"/>
    <xf numFmtId="0" fontId="31" fillId="5" borderId="40" xfId="0" applyFont="1" applyFill="1" applyBorder="1"/>
    <xf numFmtId="0" fontId="31" fillId="5" borderId="40" xfId="0" applyFont="1" applyFill="1" applyBorder="1" applyAlignment="1">
      <alignment horizontal="right"/>
    </xf>
    <xf numFmtId="0" fontId="32" fillId="5" borderId="40" xfId="0" applyFont="1" applyFill="1" applyBorder="1"/>
    <xf numFmtId="4" fontId="30" fillId="5" borderId="41" xfId="0" applyNumberFormat="1" applyFont="1" applyFill="1" applyBorder="1" applyAlignment="1">
      <alignment horizontal="right"/>
    </xf>
    <xf numFmtId="3" fontId="0" fillId="0" borderId="0" xfId="0" applyNumberFormat="1"/>
    <xf numFmtId="0" fontId="31" fillId="0" borderId="42" xfId="0" applyFont="1" applyBorder="1"/>
    <xf numFmtId="4" fontId="25" fillId="0" borderId="0" xfId="0" applyNumberFormat="1" applyFont="1"/>
    <xf numFmtId="0" fontId="31" fillId="0" borderId="43" xfId="0" applyFont="1" applyBorder="1"/>
    <xf numFmtId="0" fontId="31" fillId="0" borderId="43" xfId="0" applyFont="1" applyBorder="1" applyAlignment="1">
      <alignment horizontal="right"/>
    </xf>
    <xf numFmtId="0" fontId="32" fillId="0" borderId="43" xfId="0" applyFont="1" applyBorder="1"/>
    <xf numFmtId="4" fontId="30" fillId="0" borderId="43" xfId="0" applyNumberFormat="1" applyFont="1" applyBorder="1" applyAlignment="1">
      <alignment horizontal="right"/>
    </xf>
    <xf numFmtId="4" fontId="25" fillId="4" borderId="0" xfId="0" applyNumberFormat="1" applyFont="1" applyFill="1"/>
    <xf numFmtId="0" fontId="29" fillId="4" borderId="43" xfId="0" applyFont="1" applyFill="1" applyBorder="1"/>
    <xf numFmtId="0" fontId="30" fillId="5" borderId="42" xfId="0" applyFont="1" applyFill="1" applyBorder="1"/>
    <xf numFmtId="0" fontId="30" fillId="5" borderId="43" xfId="0" applyFont="1" applyFill="1" applyBorder="1"/>
    <xf numFmtId="0" fontId="30" fillId="5" borderId="43" xfId="0" applyFont="1" applyFill="1" applyBorder="1" applyAlignment="1">
      <alignment horizontal="right"/>
    </xf>
    <xf numFmtId="0" fontId="29" fillId="5" borderId="43" xfId="0" applyFont="1" applyFill="1" applyBorder="1"/>
    <xf numFmtId="4" fontId="30" fillId="5" borderId="43" xfId="0" applyNumberFormat="1" applyFont="1" applyFill="1" applyBorder="1" applyAlignment="1">
      <alignment horizontal="right"/>
    </xf>
    <xf numFmtId="0" fontId="31" fillId="4" borderId="37" xfId="0" applyFont="1" applyFill="1" applyBorder="1"/>
    <xf numFmtId="0" fontId="31" fillId="4" borderId="38" xfId="0" applyFont="1" applyFill="1" applyBorder="1"/>
    <xf numFmtId="0" fontId="31" fillId="4" borderId="38" xfId="0" applyFont="1" applyFill="1" applyBorder="1" applyAlignment="1">
      <alignment horizontal="right"/>
    </xf>
    <xf numFmtId="0" fontId="32" fillId="4" borderId="38" xfId="0" applyFont="1" applyFill="1" applyBorder="1"/>
    <xf numFmtId="4" fontId="30" fillId="4" borderId="38" xfId="0" applyNumberFormat="1" applyFont="1" applyFill="1" applyBorder="1" applyAlignment="1">
      <alignment horizontal="right"/>
    </xf>
    <xf numFmtId="0" fontId="31" fillId="0" borderId="17" xfId="0" applyFont="1" applyFill="1" applyBorder="1"/>
    <xf numFmtId="0" fontId="23" fillId="0" borderId="10" xfId="0" applyFont="1" applyFill="1" applyBorder="1"/>
    <xf numFmtId="0" fontId="31" fillId="0" borderId="10" xfId="0" applyFont="1" applyFill="1" applyBorder="1"/>
    <xf numFmtId="0" fontId="31" fillId="0" borderId="10" xfId="0" applyFont="1" applyFill="1" applyBorder="1" applyAlignment="1">
      <alignment horizontal="right"/>
    </xf>
    <xf numFmtId="4" fontId="31" fillId="0" borderId="10" xfId="0" applyNumberFormat="1" applyFont="1" applyFill="1" applyBorder="1" applyAlignment="1">
      <alignment horizontal="right"/>
    </xf>
    <xf numFmtId="0" fontId="32" fillId="0" borderId="10" xfId="0" applyFont="1" applyFill="1" applyBorder="1"/>
    <xf numFmtId="4" fontId="30" fillId="0" borderId="28" xfId="0" applyNumberFormat="1" applyFont="1" applyFill="1" applyBorder="1" applyAlignment="1">
      <alignment horizontal="right"/>
    </xf>
    <xf numFmtId="0" fontId="31" fillId="0" borderId="18" xfId="0" applyFont="1" applyFill="1" applyBorder="1"/>
    <xf numFmtId="0" fontId="33" fillId="0" borderId="19" xfId="0" applyFont="1" applyFill="1" applyBorder="1"/>
    <xf numFmtId="0" fontId="31" fillId="0" borderId="19" xfId="0" applyFont="1" applyFill="1" applyBorder="1"/>
    <xf numFmtId="0" fontId="31" fillId="0" borderId="19" xfId="0" applyFont="1" applyFill="1" applyBorder="1" applyAlignment="1">
      <alignment horizontal="right"/>
    </xf>
    <xf numFmtId="0" fontId="32" fillId="0" borderId="19" xfId="0" applyFont="1" applyFill="1" applyBorder="1"/>
    <xf numFmtId="4" fontId="30" fillId="0" borderId="32" xfId="0" applyNumberFormat="1" applyFont="1" applyFill="1" applyBorder="1" applyAlignment="1">
      <alignment horizontal="right"/>
    </xf>
    <xf numFmtId="0" fontId="29" fillId="4" borderId="42" xfId="0" applyFont="1" applyFill="1" applyBorder="1"/>
    <xf numFmtId="4" fontId="29" fillId="4" borderId="43" xfId="0" applyNumberFormat="1" applyFont="1" applyFill="1" applyBorder="1" applyAlignment="1">
      <alignment horizontal="right"/>
    </xf>
    <xf numFmtId="0" fontId="32" fillId="0" borderId="0" xfId="0" applyFont="1"/>
    <xf numFmtId="0" fontId="29" fillId="4" borderId="35" xfId="0" applyFont="1" applyFill="1" applyBorder="1"/>
    <xf numFmtId="0" fontId="29" fillId="0" borderId="42" xfId="0" applyFont="1" applyFill="1" applyBorder="1"/>
    <xf numFmtId="0" fontId="29" fillId="0" borderId="43" xfId="0" applyFont="1" applyFill="1" applyBorder="1"/>
    <xf numFmtId="0" fontId="0" fillId="0" borderId="0" xfId="0" applyFill="1"/>
    <xf numFmtId="0" fontId="29" fillId="0" borderId="37" xfId="0" applyFont="1" applyFill="1" applyBorder="1"/>
    <xf numFmtId="0" fontId="29" fillId="0" borderId="38" xfId="0" applyFont="1" applyFill="1" applyBorder="1"/>
    <xf numFmtId="0" fontId="31" fillId="5" borderId="26" xfId="0" applyFont="1" applyFill="1" applyBorder="1"/>
    <xf numFmtId="0" fontId="31" fillId="5" borderId="27" xfId="0" applyFont="1" applyFill="1" applyBorder="1"/>
    <xf numFmtId="0" fontId="31" fillId="5" borderId="27" xfId="0" applyFont="1" applyFill="1" applyBorder="1" applyAlignment="1">
      <alignment horizontal="right"/>
    </xf>
    <xf numFmtId="4" fontId="31" fillId="5" borderId="27" xfId="0" applyNumberFormat="1" applyFont="1" applyFill="1" applyBorder="1" applyAlignment="1">
      <alignment horizontal="right"/>
    </xf>
    <xf numFmtId="0" fontId="32" fillId="5" borderId="27" xfId="0" applyFont="1" applyFill="1" applyBorder="1"/>
    <xf numFmtId="4" fontId="31" fillId="5" borderId="30" xfId="0" applyNumberFormat="1" applyFont="1" applyFill="1" applyBorder="1" applyAlignment="1">
      <alignment horizontal="right"/>
    </xf>
    <xf numFmtId="4" fontId="31" fillId="0" borderId="43" xfId="0" applyNumberFormat="1" applyFont="1" applyBorder="1" applyAlignment="1">
      <alignment horizontal="right"/>
    </xf>
    <xf numFmtId="3" fontId="16" fillId="0" borderId="0" xfId="0" applyNumberFormat="1" applyFont="1"/>
    <xf numFmtId="0" fontId="34" fillId="0" borderId="0" xfId="0" applyFont="1"/>
    <xf numFmtId="0" fontId="16" fillId="0" borderId="23" xfId="0" applyFont="1" applyBorder="1"/>
    <xf numFmtId="0" fontId="16" fillId="0" borderId="24" xfId="0" applyFont="1" applyBorder="1"/>
    <xf numFmtId="0" fontId="16" fillId="0" borderId="24" xfId="0" applyFont="1" applyBorder="1" applyAlignment="1">
      <alignment horizontal="center" wrapText="1"/>
    </xf>
    <xf numFmtId="0" fontId="16" fillId="0" borderId="24" xfId="0" applyFont="1" applyBorder="1" applyAlignment="1">
      <alignment wrapText="1"/>
    </xf>
    <xf numFmtId="0" fontId="16" fillId="0" borderId="23" xfId="0" applyFont="1" applyFill="1" applyBorder="1" applyAlignment="1">
      <alignment wrapText="1"/>
    </xf>
    <xf numFmtId="0" fontId="16" fillId="0" borderId="29" xfId="0" applyFont="1" applyFill="1" applyBorder="1" applyAlignment="1">
      <alignment wrapText="1"/>
    </xf>
    <xf numFmtId="0" fontId="26" fillId="0" borderId="20" xfId="0" applyFont="1" applyBorder="1"/>
    <xf numFmtId="0" fontId="26" fillId="0" borderId="21" xfId="0" applyFont="1" applyBorder="1"/>
    <xf numFmtId="0" fontId="26" fillId="0" borderId="21" xfId="0" applyFont="1" applyBorder="1" applyAlignment="1">
      <alignment horizontal="center" wrapText="1"/>
    </xf>
    <xf numFmtId="14" fontId="26" fillId="0" borderId="21" xfId="0" applyNumberFormat="1" applyFont="1" applyBorder="1"/>
    <xf numFmtId="0" fontId="26" fillId="0" borderId="21" xfId="0" applyFont="1" applyBorder="1" applyAlignment="1">
      <alignment wrapText="1"/>
    </xf>
    <xf numFmtId="0" fontId="26" fillId="0" borderId="21" xfId="0" applyFont="1" applyFill="1" applyBorder="1" applyAlignment="1">
      <alignment wrapText="1"/>
    </xf>
    <xf numFmtId="0" fontId="26" fillId="0" borderId="22" xfId="0" applyFont="1" applyFill="1" applyBorder="1" applyAlignment="1">
      <alignment wrapText="1"/>
    </xf>
    <xf numFmtId="0" fontId="26" fillId="0" borderId="17" xfId="0" applyFont="1" applyBorder="1"/>
    <xf numFmtId="0" fontId="26" fillId="0" borderId="10" xfId="0" applyFont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0" fontId="26" fillId="0" borderId="10" xfId="0" applyFont="1" applyFill="1" applyBorder="1" applyAlignment="1">
      <alignment wrapText="1"/>
    </xf>
    <xf numFmtId="0" fontId="26" fillId="0" borderId="28" xfId="0" applyFont="1" applyFill="1" applyBorder="1" applyAlignment="1">
      <alignment wrapText="1"/>
    </xf>
    <xf numFmtId="0" fontId="26" fillId="6" borderId="10" xfId="0" applyFont="1" applyFill="1" applyBorder="1"/>
    <xf numFmtId="165" fontId="26" fillId="6" borderId="10" xfId="1" applyNumberFormat="1" applyFont="1" applyFill="1" applyBorder="1"/>
    <xf numFmtId="165" fontId="26" fillId="0" borderId="10" xfId="1" applyNumberFormat="1" applyFont="1" applyBorder="1"/>
    <xf numFmtId="0" fontId="26" fillId="0" borderId="17" xfId="0" applyFont="1" applyFill="1" applyBorder="1"/>
    <xf numFmtId="0" fontId="26" fillId="0" borderId="10" xfId="0" applyFont="1" applyFill="1" applyBorder="1"/>
    <xf numFmtId="165" fontId="26" fillId="0" borderId="10" xfId="1" applyNumberFormat="1" applyFont="1" applyFill="1" applyBorder="1"/>
    <xf numFmtId="165" fontId="26" fillId="0" borderId="28" xfId="1" applyNumberFormat="1" applyFont="1" applyFill="1" applyBorder="1"/>
    <xf numFmtId="0" fontId="26" fillId="0" borderId="23" xfId="0" applyFont="1" applyBorder="1"/>
    <xf numFmtId="0" fontId="26" fillId="6" borderId="24" xfId="0" applyFont="1" applyFill="1" applyBorder="1"/>
    <xf numFmtId="165" fontId="26" fillId="6" borderId="24" xfId="1" applyNumberFormat="1" applyFont="1" applyFill="1" applyBorder="1"/>
    <xf numFmtId="0" fontId="26" fillId="0" borderId="25" xfId="0" applyFont="1" applyBorder="1"/>
    <xf numFmtId="0" fontId="26" fillId="0" borderId="13" xfId="0" applyFont="1" applyBorder="1"/>
    <xf numFmtId="0" fontId="25" fillId="7" borderId="26" xfId="0" applyFont="1" applyFill="1" applyBorder="1"/>
    <xf numFmtId="0" fontId="25" fillId="7" borderId="27" xfId="0" applyFont="1" applyFill="1" applyBorder="1"/>
    <xf numFmtId="165" fontId="25" fillId="7" borderId="27" xfId="1" applyNumberFormat="1" applyFont="1" applyFill="1" applyBorder="1"/>
    <xf numFmtId="0" fontId="26" fillId="0" borderId="24" xfId="0" applyFont="1" applyBorder="1"/>
    <xf numFmtId="165" fontId="26" fillId="0" borderId="24" xfId="1" applyNumberFormat="1" applyFont="1" applyBorder="1"/>
    <xf numFmtId="0" fontId="26" fillId="0" borderId="25" xfId="0" applyFont="1" applyFill="1" applyBorder="1"/>
    <xf numFmtId="0" fontId="26" fillId="0" borderId="13" xfId="0" applyFont="1" applyFill="1" applyBorder="1"/>
    <xf numFmtId="165" fontId="26" fillId="0" borderId="13" xfId="1" applyNumberFormat="1" applyFont="1" applyFill="1" applyBorder="1"/>
    <xf numFmtId="165" fontId="26" fillId="0" borderId="31" xfId="1" applyNumberFormat="1" applyFont="1" applyFill="1" applyBorder="1"/>
    <xf numFmtId="165" fontId="26" fillId="6" borderId="28" xfId="1" applyNumberFormat="1" applyFont="1" applyFill="1" applyBorder="1"/>
    <xf numFmtId="165" fontId="26" fillId="6" borderId="29" xfId="1" applyNumberFormat="1" applyFont="1" applyFill="1" applyBorder="1"/>
    <xf numFmtId="165" fontId="25" fillId="7" borderId="30" xfId="1" applyNumberFormat="1" applyFont="1" applyFill="1" applyBorder="1"/>
    <xf numFmtId="165" fontId="26" fillId="0" borderId="13" xfId="1" applyNumberFormat="1" applyFont="1" applyBorder="1"/>
    <xf numFmtId="165" fontId="26" fillId="0" borderId="31" xfId="1" applyNumberFormat="1" applyFont="1" applyBorder="1"/>
    <xf numFmtId="165" fontId="26" fillId="0" borderId="28" xfId="1" applyNumberFormat="1" applyFont="1" applyBorder="1"/>
    <xf numFmtId="165" fontId="26" fillId="0" borderId="29" xfId="1" applyNumberFormat="1" applyFont="1" applyBorder="1"/>
    <xf numFmtId="0" fontId="25" fillId="3" borderId="26" xfId="0" applyFont="1" applyFill="1" applyBorder="1"/>
    <xf numFmtId="0" fontId="25" fillId="3" borderId="27" xfId="0" applyFont="1" applyFill="1" applyBorder="1"/>
    <xf numFmtId="165" fontId="25" fillId="3" borderId="27" xfId="1" applyNumberFormat="1" applyFont="1" applyFill="1" applyBorder="1"/>
    <xf numFmtId="165" fontId="25" fillId="3" borderId="30" xfId="1" applyNumberFormat="1" applyFont="1" applyFill="1" applyBorder="1"/>
    <xf numFmtId="0" fontId="25" fillId="2" borderId="18" xfId="0" applyFont="1" applyFill="1" applyBorder="1"/>
    <xf numFmtId="0" fontId="25" fillId="2" borderId="19" xfId="0" applyFont="1" applyFill="1" applyBorder="1"/>
    <xf numFmtId="165" fontId="25" fillId="2" borderId="19" xfId="1" applyNumberFormat="1" applyFont="1" applyFill="1" applyBorder="1"/>
    <xf numFmtId="0" fontId="27" fillId="0" borderId="0" xfId="0" applyFont="1" applyFill="1" applyBorder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25" fillId="5" borderId="42" xfId="0" applyFont="1" applyFill="1" applyBorder="1"/>
    <xf numFmtId="0" fontId="30" fillId="6" borderId="10" xfId="0" applyFont="1" applyFill="1" applyBorder="1"/>
    <xf numFmtId="4" fontId="25" fillId="6" borderId="10" xfId="0" applyNumberFormat="1" applyFont="1" applyFill="1" applyBorder="1"/>
    <xf numFmtId="0" fontId="29" fillId="6" borderId="10" xfId="0" applyFont="1" applyFill="1" applyBorder="1"/>
    <xf numFmtId="4" fontId="30" fillId="6" borderId="10" xfId="0" applyNumberFormat="1" applyFont="1" applyFill="1" applyBorder="1" applyAlignment="1">
      <alignment horizontal="right"/>
    </xf>
    <xf numFmtId="4" fontId="26" fillId="6" borderId="10" xfId="0" applyNumberFormat="1" applyFont="1" applyFill="1" applyBorder="1"/>
    <xf numFmtId="0" fontId="31" fillId="6" borderId="10" xfId="0" applyFont="1" applyFill="1" applyBorder="1"/>
    <xf numFmtId="0" fontId="31" fillId="6" borderId="10" xfId="0" applyFont="1" applyFill="1" applyBorder="1" applyAlignment="1">
      <alignment horizontal="right"/>
    </xf>
    <xf numFmtId="0" fontId="32" fillId="6" borderId="10" xfId="0" applyFont="1" applyFill="1" applyBorder="1"/>
    <xf numFmtId="4" fontId="31" fillId="6" borderId="10" xfId="0" applyNumberFormat="1" applyFont="1" applyFill="1" applyBorder="1" applyAlignment="1">
      <alignment horizontal="right"/>
    </xf>
    <xf numFmtId="2" fontId="30" fillId="6" borderId="10" xfId="0" applyNumberFormat="1" applyFont="1" applyFill="1" applyBorder="1" applyAlignment="1">
      <alignment horizontal="right"/>
    </xf>
    <xf numFmtId="165" fontId="30" fillId="6" borderId="10" xfId="1" applyNumberFormat="1" applyFont="1" applyFill="1" applyBorder="1" applyAlignment="1">
      <alignment horizontal="right"/>
    </xf>
    <xf numFmtId="43" fontId="16" fillId="0" borderId="0" xfId="0" applyNumberFormat="1" applyFont="1"/>
    <xf numFmtId="43" fontId="19" fillId="0" borderId="27" xfId="1" applyFont="1" applyBorder="1"/>
    <xf numFmtId="0" fontId="26" fillId="0" borderId="44" xfId="0" applyFont="1" applyBorder="1"/>
    <xf numFmtId="0" fontId="26" fillId="0" borderId="45" xfId="0" applyFont="1" applyBorder="1"/>
    <xf numFmtId="0" fontId="26" fillId="0" borderId="46" xfId="0" applyFont="1" applyBorder="1"/>
    <xf numFmtId="0" fontId="35" fillId="0" borderId="0" xfId="0" applyFont="1"/>
    <xf numFmtId="0" fontId="35" fillId="0" borderId="47" xfId="0" applyFont="1" applyBorder="1"/>
    <xf numFmtId="0" fontId="35" fillId="0" borderId="0" xfId="0" applyFont="1" applyBorder="1"/>
    <xf numFmtId="0" fontId="20" fillId="0" borderId="48" xfId="0" applyFont="1" applyBorder="1"/>
    <xf numFmtId="0" fontId="35" fillId="0" borderId="48" xfId="0" applyFont="1" applyBorder="1" applyAlignment="1">
      <alignment horizontal="right"/>
    </xf>
    <xf numFmtId="0" fontId="35" fillId="0" borderId="48" xfId="0" applyFont="1" applyBorder="1" applyAlignment="1">
      <alignment horizontal="center"/>
    </xf>
    <xf numFmtId="0" fontId="35" fillId="0" borderId="48" xfId="0" applyFont="1" applyBorder="1"/>
    <xf numFmtId="0" fontId="35" fillId="0" borderId="49" xfId="0" applyFont="1" applyBorder="1"/>
    <xf numFmtId="0" fontId="16" fillId="0" borderId="48" xfId="0" applyFont="1" applyBorder="1"/>
    <xf numFmtId="0" fontId="35" fillId="0" borderId="45" xfId="0" applyFont="1" applyBorder="1" applyAlignment="1">
      <alignment horizontal="right"/>
    </xf>
    <xf numFmtId="0" fontId="35" fillId="0" borderId="45" xfId="0" applyFont="1" applyBorder="1" applyAlignment="1">
      <alignment horizontal="center"/>
    </xf>
    <xf numFmtId="0" fontId="35" fillId="0" borderId="45" xfId="0" applyFont="1" applyBorder="1"/>
    <xf numFmtId="0" fontId="35" fillId="0" borderId="50" xfId="0" applyFont="1" applyBorder="1"/>
    <xf numFmtId="0" fontId="20" fillId="0" borderId="50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14" fontId="35" fillId="0" borderId="48" xfId="0" applyNumberFormat="1" applyFont="1" applyBorder="1"/>
    <xf numFmtId="0" fontId="35" fillId="0" borderId="0" xfId="0" applyNumberFormat="1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27" fillId="0" borderId="48" xfId="0" applyFont="1" applyBorder="1"/>
    <xf numFmtId="0" fontId="26" fillId="0" borderId="47" xfId="0" applyFont="1" applyBorder="1"/>
    <xf numFmtId="0" fontId="26" fillId="0" borderId="0" xfId="0" applyFont="1" applyBorder="1"/>
    <xf numFmtId="0" fontId="26" fillId="0" borderId="49" xfId="0" applyFont="1" applyBorder="1"/>
    <xf numFmtId="0" fontId="37" fillId="0" borderId="0" xfId="0" applyFont="1" applyBorder="1" applyAlignment="1">
      <alignment horizontal="center"/>
    </xf>
    <xf numFmtId="0" fontId="34" fillId="0" borderId="47" xfId="0" applyFont="1" applyBorder="1"/>
    <xf numFmtId="0" fontId="34" fillId="0" borderId="0" xfId="0" applyFont="1" applyBorder="1"/>
    <xf numFmtId="0" fontId="34" fillId="0" borderId="49" xfId="0" applyFont="1" applyBorder="1"/>
    <xf numFmtId="0" fontId="26" fillId="0" borderId="51" xfId="0" applyFont="1" applyBorder="1"/>
    <xf numFmtId="0" fontId="26" fillId="0" borderId="48" xfId="0" applyFont="1" applyBorder="1"/>
    <xf numFmtId="0" fontId="26" fillId="0" borderId="52" xfId="0" applyFont="1" applyBorder="1"/>
    <xf numFmtId="0" fontId="38" fillId="0" borderId="0" xfId="0" applyFont="1"/>
    <xf numFmtId="165" fontId="16" fillId="0" borderId="0" xfId="0" applyNumberFormat="1" applyFont="1"/>
    <xf numFmtId="3" fontId="15" fillId="7" borderId="2" xfId="3" applyNumberFormat="1" applyFont="1" applyFill="1" applyBorder="1"/>
    <xf numFmtId="9" fontId="26" fillId="0" borderId="21" xfId="0" applyNumberFormat="1" applyFont="1" applyBorder="1" applyAlignment="1">
      <alignment wrapText="1"/>
    </xf>
    <xf numFmtId="165" fontId="25" fillId="7" borderId="21" xfId="0" applyNumberFormat="1" applyFont="1" applyFill="1" applyBorder="1" applyAlignment="1">
      <alignment wrapText="1"/>
    </xf>
    <xf numFmtId="0" fontId="35" fillId="0" borderId="50" xfId="0" applyFont="1" applyBorder="1" applyAlignment="1">
      <alignment horizontal="center"/>
    </xf>
    <xf numFmtId="21" fontId="35" fillId="0" borderId="0" xfId="0" applyNumberFormat="1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46" fontId="35" fillId="0" borderId="0" xfId="0" applyNumberFormat="1" applyFont="1" applyBorder="1" applyAlignment="1">
      <alignment horizontal="center"/>
    </xf>
    <xf numFmtId="0" fontId="36" fillId="0" borderId="47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49" xfId="0" applyFont="1" applyBorder="1" applyAlignment="1">
      <alignment horizontal="center"/>
    </xf>
    <xf numFmtId="0" fontId="35" fillId="0" borderId="4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3" applyFont="1" applyFill="1" applyBorder="1" applyAlignment="1">
      <alignment horizontal="center"/>
    </xf>
    <xf numFmtId="0" fontId="16" fillId="0" borderId="21" xfId="0" applyFont="1" applyBorder="1" applyAlignment="1"/>
  </cellXfs>
  <cellStyles count="4">
    <cellStyle name="Comma" xfId="1" builtinId="3"/>
    <cellStyle name="Comma_Sheet1" xfId="2"/>
    <cellStyle name="Normal" xfId="0" builtinId="0"/>
    <cellStyle name="Normal_Sheet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topLeftCell="A31" workbookViewId="0">
      <selection activeCell="L48" sqref="L48"/>
    </sheetView>
  </sheetViews>
  <sheetFormatPr defaultRowHeight="12.75"/>
  <cols>
    <col min="1" max="1" width="8.28515625" style="118" customWidth="1"/>
    <col min="2" max="3" width="9.140625" style="118"/>
    <col min="4" max="4" width="9.28515625" style="118" customWidth="1"/>
    <col min="5" max="5" width="11.42578125" style="118" customWidth="1"/>
    <col min="6" max="6" width="12.85546875" style="118" customWidth="1"/>
    <col min="7" max="7" width="5.42578125" style="118" customWidth="1"/>
    <col min="8" max="8" width="9.85546875" style="118" bestFit="1" customWidth="1"/>
    <col min="9" max="9" width="9.140625" style="118"/>
    <col min="10" max="10" width="3.140625" style="118" customWidth="1"/>
    <col min="11" max="11" width="9.140625" style="118"/>
    <col min="12" max="12" width="1.85546875" style="118" customWidth="1"/>
    <col min="13" max="256" width="9.140625" style="118"/>
    <col min="257" max="257" width="8.28515625" style="118" customWidth="1"/>
    <col min="258" max="259" width="9.140625" style="118"/>
    <col min="260" max="260" width="9.28515625" style="118" customWidth="1"/>
    <col min="261" max="261" width="11.42578125" style="118" customWidth="1"/>
    <col min="262" max="262" width="12.85546875" style="118" customWidth="1"/>
    <col min="263" max="263" width="5.42578125" style="118" customWidth="1"/>
    <col min="264" max="264" width="9.85546875" style="118" bestFit="1" customWidth="1"/>
    <col min="265" max="265" width="9.140625" style="118"/>
    <col min="266" max="266" width="3.140625" style="118" customWidth="1"/>
    <col min="267" max="267" width="9.140625" style="118"/>
    <col min="268" max="268" width="1.85546875" style="118" customWidth="1"/>
    <col min="269" max="512" width="9.140625" style="118"/>
    <col min="513" max="513" width="8.28515625" style="118" customWidth="1"/>
    <col min="514" max="515" width="9.140625" style="118"/>
    <col min="516" max="516" width="9.28515625" style="118" customWidth="1"/>
    <col min="517" max="517" width="11.42578125" style="118" customWidth="1"/>
    <col min="518" max="518" width="12.85546875" style="118" customWidth="1"/>
    <col min="519" max="519" width="5.42578125" style="118" customWidth="1"/>
    <col min="520" max="520" width="9.85546875" style="118" bestFit="1" customWidth="1"/>
    <col min="521" max="521" width="9.140625" style="118"/>
    <col min="522" max="522" width="3.140625" style="118" customWidth="1"/>
    <col min="523" max="523" width="9.140625" style="118"/>
    <col min="524" max="524" width="1.85546875" style="118" customWidth="1"/>
    <col min="525" max="768" width="9.140625" style="118"/>
    <col min="769" max="769" width="8.28515625" style="118" customWidth="1"/>
    <col min="770" max="771" width="9.140625" style="118"/>
    <col min="772" max="772" width="9.28515625" style="118" customWidth="1"/>
    <col min="773" max="773" width="11.42578125" style="118" customWidth="1"/>
    <col min="774" max="774" width="12.85546875" style="118" customWidth="1"/>
    <col min="775" max="775" width="5.42578125" style="118" customWidth="1"/>
    <col min="776" max="776" width="9.85546875" style="118" bestFit="1" customWidth="1"/>
    <col min="777" max="777" width="9.140625" style="118"/>
    <col min="778" max="778" width="3.140625" style="118" customWidth="1"/>
    <col min="779" max="779" width="9.140625" style="118"/>
    <col min="780" max="780" width="1.85546875" style="118" customWidth="1"/>
    <col min="781" max="1024" width="9.140625" style="118"/>
    <col min="1025" max="1025" width="8.28515625" style="118" customWidth="1"/>
    <col min="1026" max="1027" width="9.140625" style="118"/>
    <col min="1028" max="1028" width="9.28515625" style="118" customWidth="1"/>
    <col min="1029" max="1029" width="11.42578125" style="118" customWidth="1"/>
    <col min="1030" max="1030" width="12.85546875" style="118" customWidth="1"/>
    <col min="1031" max="1031" width="5.42578125" style="118" customWidth="1"/>
    <col min="1032" max="1032" width="9.85546875" style="118" bestFit="1" customWidth="1"/>
    <col min="1033" max="1033" width="9.140625" style="118"/>
    <col min="1034" max="1034" width="3.140625" style="118" customWidth="1"/>
    <col min="1035" max="1035" width="9.140625" style="118"/>
    <col min="1036" max="1036" width="1.85546875" style="118" customWidth="1"/>
    <col min="1037" max="1280" width="9.140625" style="118"/>
    <col min="1281" max="1281" width="8.28515625" style="118" customWidth="1"/>
    <col min="1282" max="1283" width="9.140625" style="118"/>
    <col min="1284" max="1284" width="9.28515625" style="118" customWidth="1"/>
    <col min="1285" max="1285" width="11.42578125" style="118" customWidth="1"/>
    <col min="1286" max="1286" width="12.85546875" style="118" customWidth="1"/>
    <col min="1287" max="1287" width="5.42578125" style="118" customWidth="1"/>
    <col min="1288" max="1288" width="9.85546875" style="118" bestFit="1" customWidth="1"/>
    <col min="1289" max="1289" width="9.140625" style="118"/>
    <col min="1290" max="1290" width="3.140625" style="118" customWidth="1"/>
    <col min="1291" max="1291" width="9.140625" style="118"/>
    <col min="1292" max="1292" width="1.85546875" style="118" customWidth="1"/>
    <col min="1293" max="1536" width="9.140625" style="118"/>
    <col min="1537" max="1537" width="8.28515625" style="118" customWidth="1"/>
    <col min="1538" max="1539" width="9.140625" style="118"/>
    <col min="1540" max="1540" width="9.28515625" style="118" customWidth="1"/>
    <col min="1541" max="1541" width="11.42578125" style="118" customWidth="1"/>
    <col min="1542" max="1542" width="12.85546875" style="118" customWidth="1"/>
    <col min="1543" max="1543" width="5.42578125" style="118" customWidth="1"/>
    <col min="1544" max="1544" width="9.85546875" style="118" bestFit="1" customWidth="1"/>
    <col min="1545" max="1545" width="9.140625" style="118"/>
    <col min="1546" max="1546" width="3.140625" style="118" customWidth="1"/>
    <col min="1547" max="1547" width="9.140625" style="118"/>
    <col min="1548" max="1548" width="1.85546875" style="118" customWidth="1"/>
    <col min="1549" max="1792" width="9.140625" style="118"/>
    <col min="1793" max="1793" width="8.28515625" style="118" customWidth="1"/>
    <col min="1794" max="1795" width="9.140625" style="118"/>
    <col min="1796" max="1796" width="9.28515625" style="118" customWidth="1"/>
    <col min="1797" max="1797" width="11.42578125" style="118" customWidth="1"/>
    <col min="1798" max="1798" width="12.85546875" style="118" customWidth="1"/>
    <col min="1799" max="1799" width="5.42578125" style="118" customWidth="1"/>
    <col min="1800" max="1800" width="9.85546875" style="118" bestFit="1" customWidth="1"/>
    <col min="1801" max="1801" width="9.140625" style="118"/>
    <col min="1802" max="1802" width="3.140625" style="118" customWidth="1"/>
    <col min="1803" max="1803" width="9.140625" style="118"/>
    <col min="1804" max="1804" width="1.85546875" style="118" customWidth="1"/>
    <col min="1805" max="2048" width="9.140625" style="118"/>
    <col min="2049" max="2049" width="8.28515625" style="118" customWidth="1"/>
    <col min="2050" max="2051" width="9.140625" style="118"/>
    <col min="2052" max="2052" width="9.28515625" style="118" customWidth="1"/>
    <col min="2053" max="2053" width="11.42578125" style="118" customWidth="1"/>
    <col min="2054" max="2054" width="12.85546875" style="118" customWidth="1"/>
    <col min="2055" max="2055" width="5.42578125" style="118" customWidth="1"/>
    <col min="2056" max="2056" width="9.85546875" style="118" bestFit="1" customWidth="1"/>
    <col min="2057" max="2057" width="9.140625" style="118"/>
    <col min="2058" max="2058" width="3.140625" style="118" customWidth="1"/>
    <col min="2059" max="2059" width="9.140625" style="118"/>
    <col min="2060" max="2060" width="1.85546875" style="118" customWidth="1"/>
    <col min="2061" max="2304" width="9.140625" style="118"/>
    <col min="2305" max="2305" width="8.28515625" style="118" customWidth="1"/>
    <col min="2306" max="2307" width="9.140625" style="118"/>
    <col min="2308" max="2308" width="9.28515625" style="118" customWidth="1"/>
    <col min="2309" max="2309" width="11.42578125" style="118" customWidth="1"/>
    <col min="2310" max="2310" width="12.85546875" style="118" customWidth="1"/>
    <col min="2311" max="2311" width="5.42578125" style="118" customWidth="1"/>
    <col min="2312" max="2312" width="9.85546875" style="118" bestFit="1" customWidth="1"/>
    <col min="2313" max="2313" width="9.140625" style="118"/>
    <col min="2314" max="2314" width="3.140625" style="118" customWidth="1"/>
    <col min="2315" max="2315" width="9.140625" style="118"/>
    <col min="2316" max="2316" width="1.85546875" style="118" customWidth="1"/>
    <col min="2317" max="2560" width="9.140625" style="118"/>
    <col min="2561" max="2561" width="8.28515625" style="118" customWidth="1"/>
    <col min="2562" max="2563" width="9.140625" style="118"/>
    <col min="2564" max="2564" width="9.28515625" style="118" customWidth="1"/>
    <col min="2565" max="2565" width="11.42578125" style="118" customWidth="1"/>
    <col min="2566" max="2566" width="12.85546875" style="118" customWidth="1"/>
    <col min="2567" max="2567" width="5.42578125" style="118" customWidth="1"/>
    <col min="2568" max="2568" width="9.85546875" style="118" bestFit="1" customWidth="1"/>
    <col min="2569" max="2569" width="9.140625" style="118"/>
    <col min="2570" max="2570" width="3.140625" style="118" customWidth="1"/>
    <col min="2571" max="2571" width="9.140625" style="118"/>
    <col min="2572" max="2572" width="1.85546875" style="118" customWidth="1"/>
    <col min="2573" max="2816" width="9.140625" style="118"/>
    <col min="2817" max="2817" width="8.28515625" style="118" customWidth="1"/>
    <col min="2818" max="2819" width="9.140625" style="118"/>
    <col min="2820" max="2820" width="9.28515625" style="118" customWidth="1"/>
    <col min="2821" max="2821" width="11.42578125" style="118" customWidth="1"/>
    <col min="2822" max="2822" width="12.85546875" style="118" customWidth="1"/>
    <col min="2823" max="2823" width="5.42578125" style="118" customWidth="1"/>
    <col min="2824" max="2824" width="9.85546875" style="118" bestFit="1" customWidth="1"/>
    <col min="2825" max="2825" width="9.140625" style="118"/>
    <col min="2826" max="2826" width="3.140625" style="118" customWidth="1"/>
    <col min="2827" max="2827" width="9.140625" style="118"/>
    <col min="2828" max="2828" width="1.85546875" style="118" customWidth="1"/>
    <col min="2829" max="3072" width="9.140625" style="118"/>
    <col min="3073" max="3073" width="8.28515625" style="118" customWidth="1"/>
    <col min="3074" max="3075" width="9.140625" style="118"/>
    <col min="3076" max="3076" width="9.28515625" style="118" customWidth="1"/>
    <col min="3077" max="3077" width="11.42578125" style="118" customWidth="1"/>
    <col min="3078" max="3078" width="12.85546875" style="118" customWidth="1"/>
    <col min="3079" max="3079" width="5.42578125" style="118" customWidth="1"/>
    <col min="3080" max="3080" width="9.85546875" style="118" bestFit="1" customWidth="1"/>
    <col min="3081" max="3081" width="9.140625" style="118"/>
    <col min="3082" max="3082" width="3.140625" style="118" customWidth="1"/>
    <col min="3083" max="3083" width="9.140625" style="118"/>
    <col min="3084" max="3084" width="1.85546875" style="118" customWidth="1"/>
    <col min="3085" max="3328" width="9.140625" style="118"/>
    <col min="3329" max="3329" width="8.28515625" style="118" customWidth="1"/>
    <col min="3330" max="3331" width="9.140625" style="118"/>
    <col min="3332" max="3332" width="9.28515625" style="118" customWidth="1"/>
    <col min="3333" max="3333" width="11.42578125" style="118" customWidth="1"/>
    <col min="3334" max="3334" width="12.85546875" style="118" customWidth="1"/>
    <col min="3335" max="3335" width="5.42578125" style="118" customWidth="1"/>
    <col min="3336" max="3336" width="9.85546875" style="118" bestFit="1" customWidth="1"/>
    <col min="3337" max="3337" width="9.140625" style="118"/>
    <col min="3338" max="3338" width="3.140625" style="118" customWidth="1"/>
    <col min="3339" max="3339" width="9.140625" style="118"/>
    <col min="3340" max="3340" width="1.85546875" style="118" customWidth="1"/>
    <col min="3341" max="3584" width="9.140625" style="118"/>
    <col min="3585" max="3585" width="8.28515625" style="118" customWidth="1"/>
    <col min="3586" max="3587" width="9.140625" style="118"/>
    <col min="3588" max="3588" width="9.28515625" style="118" customWidth="1"/>
    <col min="3589" max="3589" width="11.42578125" style="118" customWidth="1"/>
    <col min="3590" max="3590" width="12.85546875" style="118" customWidth="1"/>
    <col min="3591" max="3591" width="5.42578125" style="118" customWidth="1"/>
    <col min="3592" max="3592" width="9.85546875" style="118" bestFit="1" customWidth="1"/>
    <col min="3593" max="3593" width="9.140625" style="118"/>
    <col min="3594" max="3594" width="3.140625" style="118" customWidth="1"/>
    <col min="3595" max="3595" width="9.140625" style="118"/>
    <col min="3596" max="3596" width="1.85546875" style="118" customWidth="1"/>
    <col min="3597" max="3840" width="9.140625" style="118"/>
    <col min="3841" max="3841" width="8.28515625" style="118" customWidth="1"/>
    <col min="3842" max="3843" width="9.140625" style="118"/>
    <col min="3844" max="3844" width="9.28515625" style="118" customWidth="1"/>
    <col min="3845" max="3845" width="11.42578125" style="118" customWidth="1"/>
    <col min="3846" max="3846" width="12.85546875" style="118" customWidth="1"/>
    <col min="3847" max="3847" width="5.42578125" style="118" customWidth="1"/>
    <col min="3848" max="3848" width="9.85546875" style="118" bestFit="1" customWidth="1"/>
    <col min="3849" max="3849" width="9.140625" style="118"/>
    <col min="3850" max="3850" width="3.140625" style="118" customWidth="1"/>
    <col min="3851" max="3851" width="9.140625" style="118"/>
    <col min="3852" max="3852" width="1.85546875" style="118" customWidth="1"/>
    <col min="3853" max="4096" width="9.140625" style="118"/>
    <col min="4097" max="4097" width="8.28515625" style="118" customWidth="1"/>
    <col min="4098" max="4099" width="9.140625" style="118"/>
    <col min="4100" max="4100" width="9.28515625" style="118" customWidth="1"/>
    <col min="4101" max="4101" width="11.42578125" style="118" customWidth="1"/>
    <col min="4102" max="4102" width="12.85546875" style="118" customWidth="1"/>
    <col min="4103" max="4103" width="5.42578125" style="118" customWidth="1"/>
    <col min="4104" max="4104" width="9.85546875" style="118" bestFit="1" customWidth="1"/>
    <col min="4105" max="4105" width="9.140625" style="118"/>
    <col min="4106" max="4106" width="3.140625" style="118" customWidth="1"/>
    <col min="4107" max="4107" width="9.140625" style="118"/>
    <col min="4108" max="4108" width="1.85546875" style="118" customWidth="1"/>
    <col min="4109" max="4352" width="9.140625" style="118"/>
    <col min="4353" max="4353" width="8.28515625" style="118" customWidth="1"/>
    <col min="4354" max="4355" width="9.140625" style="118"/>
    <col min="4356" max="4356" width="9.28515625" style="118" customWidth="1"/>
    <col min="4357" max="4357" width="11.42578125" style="118" customWidth="1"/>
    <col min="4358" max="4358" width="12.85546875" style="118" customWidth="1"/>
    <col min="4359" max="4359" width="5.42578125" style="118" customWidth="1"/>
    <col min="4360" max="4360" width="9.85546875" style="118" bestFit="1" customWidth="1"/>
    <col min="4361" max="4361" width="9.140625" style="118"/>
    <col min="4362" max="4362" width="3.140625" style="118" customWidth="1"/>
    <col min="4363" max="4363" width="9.140625" style="118"/>
    <col min="4364" max="4364" width="1.85546875" style="118" customWidth="1"/>
    <col min="4365" max="4608" width="9.140625" style="118"/>
    <col min="4609" max="4609" width="8.28515625" style="118" customWidth="1"/>
    <col min="4610" max="4611" width="9.140625" style="118"/>
    <col min="4612" max="4612" width="9.28515625" style="118" customWidth="1"/>
    <col min="4613" max="4613" width="11.42578125" style="118" customWidth="1"/>
    <col min="4614" max="4614" width="12.85546875" style="118" customWidth="1"/>
    <col min="4615" max="4615" width="5.42578125" style="118" customWidth="1"/>
    <col min="4616" max="4616" width="9.85546875" style="118" bestFit="1" customWidth="1"/>
    <col min="4617" max="4617" width="9.140625" style="118"/>
    <col min="4618" max="4618" width="3.140625" style="118" customWidth="1"/>
    <col min="4619" max="4619" width="9.140625" style="118"/>
    <col min="4620" max="4620" width="1.85546875" style="118" customWidth="1"/>
    <col min="4621" max="4864" width="9.140625" style="118"/>
    <col min="4865" max="4865" width="8.28515625" style="118" customWidth="1"/>
    <col min="4866" max="4867" width="9.140625" style="118"/>
    <col min="4868" max="4868" width="9.28515625" style="118" customWidth="1"/>
    <col min="4869" max="4869" width="11.42578125" style="118" customWidth="1"/>
    <col min="4870" max="4870" width="12.85546875" style="118" customWidth="1"/>
    <col min="4871" max="4871" width="5.42578125" style="118" customWidth="1"/>
    <col min="4872" max="4872" width="9.85546875" style="118" bestFit="1" customWidth="1"/>
    <col min="4873" max="4873" width="9.140625" style="118"/>
    <col min="4874" max="4874" width="3.140625" style="118" customWidth="1"/>
    <col min="4875" max="4875" width="9.140625" style="118"/>
    <col min="4876" max="4876" width="1.85546875" style="118" customWidth="1"/>
    <col min="4877" max="5120" width="9.140625" style="118"/>
    <col min="5121" max="5121" width="8.28515625" style="118" customWidth="1"/>
    <col min="5122" max="5123" width="9.140625" style="118"/>
    <col min="5124" max="5124" width="9.28515625" style="118" customWidth="1"/>
    <col min="5125" max="5125" width="11.42578125" style="118" customWidth="1"/>
    <col min="5126" max="5126" width="12.85546875" style="118" customWidth="1"/>
    <col min="5127" max="5127" width="5.42578125" style="118" customWidth="1"/>
    <col min="5128" max="5128" width="9.85546875" style="118" bestFit="1" customWidth="1"/>
    <col min="5129" max="5129" width="9.140625" style="118"/>
    <col min="5130" max="5130" width="3.140625" style="118" customWidth="1"/>
    <col min="5131" max="5131" width="9.140625" style="118"/>
    <col min="5132" max="5132" width="1.85546875" style="118" customWidth="1"/>
    <col min="5133" max="5376" width="9.140625" style="118"/>
    <col min="5377" max="5377" width="8.28515625" style="118" customWidth="1"/>
    <col min="5378" max="5379" width="9.140625" style="118"/>
    <col min="5380" max="5380" width="9.28515625" style="118" customWidth="1"/>
    <col min="5381" max="5381" width="11.42578125" style="118" customWidth="1"/>
    <col min="5382" max="5382" width="12.85546875" style="118" customWidth="1"/>
    <col min="5383" max="5383" width="5.42578125" style="118" customWidth="1"/>
    <col min="5384" max="5384" width="9.85546875" style="118" bestFit="1" customWidth="1"/>
    <col min="5385" max="5385" width="9.140625" style="118"/>
    <col min="5386" max="5386" width="3.140625" style="118" customWidth="1"/>
    <col min="5387" max="5387" width="9.140625" style="118"/>
    <col min="5388" max="5388" width="1.85546875" style="118" customWidth="1"/>
    <col min="5389" max="5632" width="9.140625" style="118"/>
    <col min="5633" max="5633" width="8.28515625" style="118" customWidth="1"/>
    <col min="5634" max="5635" width="9.140625" style="118"/>
    <col min="5636" max="5636" width="9.28515625" style="118" customWidth="1"/>
    <col min="5637" max="5637" width="11.42578125" style="118" customWidth="1"/>
    <col min="5638" max="5638" width="12.85546875" style="118" customWidth="1"/>
    <col min="5639" max="5639" width="5.42578125" style="118" customWidth="1"/>
    <col min="5640" max="5640" width="9.85546875" style="118" bestFit="1" customWidth="1"/>
    <col min="5641" max="5641" width="9.140625" style="118"/>
    <col min="5642" max="5642" width="3.140625" style="118" customWidth="1"/>
    <col min="5643" max="5643" width="9.140625" style="118"/>
    <col min="5644" max="5644" width="1.85546875" style="118" customWidth="1"/>
    <col min="5645" max="5888" width="9.140625" style="118"/>
    <col min="5889" max="5889" width="8.28515625" style="118" customWidth="1"/>
    <col min="5890" max="5891" width="9.140625" style="118"/>
    <col min="5892" max="5892" width="9.28515625" style="118" customWidth="1"/>
    <col min="5893" max="5893" width="11.42578125" style="118" customWidth="1"/>
    <col min="5894" max="5894" width="12.85546875" style="118" customWidth="1"/>
    <col min="5895" max="5895" width="5.42578125" style="118" customWidth="1"/>
    <col min="5896" max="5896" width="9.85546875" style="118" bestFit="1" customWidth="1"/>
    <col min="5897" max="5897" width="9.140625" style="118"/>
    <col min="5898" max="5898" width="3.140625" style="118" customWidth="1"/>
    <col min="5899" max="5899" width="9.140625" style="118"/>
    <col min="5900" max="5900" width="1.85546875" style="118" customWidth="1"/>
    <col min="5901" max="6144" width="9.140625" style="118"/>
    <col min="6145" max="6145" width="8.28515625" style="118" customWidth="1"/>
    <col min="6146" max="6147" width="9.140625" style="118"/>
    <col min="6148" max="6148" width="9.28515625" style="118" customWidth="1"/>
    <col min="6149" max="6149" width="11.42578125" style="118" customWidth="1"/>
    <col min="6150" max="6150" width="12.85546875" style="118" customWidth="1"/>
    <col min="6151" max="6151" width="5.42578125" style="118" customWidth="1"/>
    <col min="6152" max="6152" width="9.85546875" style="118" bestFit="1" customWidth="1"/>
    <col min="6153" max="6153" width="9.140625" style="118"/>
    <col min="6154" max="6154" width="3.140625" style="118" customWidth="1"/>
    <col min="6155" max="6155" width="9.140625" style="118"/>
    <col min="6156" max="6156" width="1.85546875" style="118" customWidth="1"/>
    <col min="6157" max="6400" width="9.140625" style="118"/>
    <col min="6401" max="6401" width="8.28515625" style="118" customWidth="1"/>
    <col min="6402" max="6403" width="9.140625" style="118"/>
    <col min="6404" max="6404" width="9.28515625" style="118" customWidth="1"/>
    <col min="6405" max="6405" width="11.42578125" style="118" customWidth="1"/>
    <col min="6406" max="6406" width="12.85546875" style="118" customWidth="1"/>
    <col min="6407" max="6407" width="5.42578125" style="118" customWidth="1"/>
    <col min="6408" max="6408" width="9.85546875" style="118" bestFit="1" customWidth="1"/>
    <col min="6409" max="6409" width="9.140625" style="118"/>
    <col min="6410" max="6410" width="3.140625" style="118" customWidth="1"/>
    <col min="6411" max="6411" width="9.140625" style="118"/>
    <col min="6412" max="6412" width="1.85546875" style="118" customWidth="1"/>
    <col min="6413" max="6656" width="9.140625" style="118"/>
    <col min="6657" max="6657" width="8.28515625" style="118" customWidth="1"/>
    <col min="6658" max="6659" width="9.140625" style="118"/>
    <col min="6660" max="6660" width="9.28515625" style="118" customWidth="1"/>
    <col min="6661" max="6661" width="11.42578125" style="118" customWidth="1"/>
    <col min="6662" max="6662" width="12.85546875" style="118" customWidth="1"/>
    <col min="6663" max="6663" width="5.42578125" style="118" customWidth="1"/>
    <col min="6664" max="6664" width="9.85546875" style="118" bestFit="1" customWidth="1"/>
    <col min="6665" max="6665" width="9.140625" style="118"/>
    <col min="6666" max="6666" width="3.140625" style="118" customWidth="1"/>
    <col min="6667" max="6667" width="9.140625" style="118"/>
    <col min="6668" max="6668" width="1.85546875" style="118" customWidth="1"/>
    <col min="6669" max="6912" width="9.140625" style="118"/>
    <col min="6913" max="6913" width="8.28515625" style="118" customWidth="1"/>
    <col min="6914" max="6915" width="9.140625" style="118"/>
    <col min="6916" max="6916" width="9.28515625" style="118" customWidth="1"/>
    <col min="6917" max="6917" width="11.42578125" style="118" customWidth="1"/>
    <col min="6918" max="6918" width="12.85546875" style="118" customWidth="1"/>
    <col min="6919" max="6919" width="5.42578125" style="118" customWidth="1"/>
    <col min="6920" max="6920" width="9.85546875" style="118" bestFit="1" customWidth="1"/>
    <col min="6921" max="6921" width="9.140625" style="118"/>
    <col min="6922" max="6922" width="3.140625" style="118" customWidth="1"/>
    <col min="6923" max="6923" width="9.140625" style="118"/>
    <col min="6924" max="6924" width="1.85546875" style="118" customWidth="1"/>
    <col min="6925" max="7168" width="9.140625" style="118"/>
    <col min="7169" max="7169" width="8.28515625" style="118" customWidth="1"/>
    <col min="7170" max="7171" width="9.140625" style="118"/>
    <col min="7172" max="7172" width="9.28515625" style="118" customWidth="1"/>
    <col min="7173" max="7173" width="11.42578125" style="118" customWidth="1"/>
    <col min="7174" max="7174" width="12.85546875" style="118" customWidth="1"/>
    <col min="7175" max="7175" width="5.42578125" style="118" customWidth="1"/>
    <col min="7176" max="7176" width="9.85546875" style="118" bestFit="1" customWidth="1"/>
    <col min="7177" max="7177" width="9.140625" style="118"/>
    <col min="7178" max="7178" width="3.140625" style="118" customWidth="1"/>
    <col min="7179" max="7179" width="9.140625" style="118"/>
    <col min="7180" max="7180" width="1.85546875" style="118" customWidth="1"/>
    <col min="7181" max="7424" width="9.140625" style="118"/>
    <col min="7425" max="7425" width="8.28515625" style="118" customWidth="1"/>
    <col min="7426" max="7427" width="9.140625" style="118"/>
    <col min="7428" max="7428" width="9.28515625" style="118" customWidth="1"/>
    <col min="7429" max="7429" width="11.42578125" style="118" customWidth="1"/>
    <col min="7430" max="7430" width="12.85546875" style="118" customWidth="1"/>
    <col min="7431" max="7431" width="5.42578125" style="118" customWidth="1"/>
    <col min="7432" max="7432" width="9.85546875" style="118" bestFit="1" customWidth="1"/>
    <col min="7433" max="7433" width="9.140625" style="118"/>
    <col min="7434" max="7434" width="3.140625" style="118" customWidth="1"/>
    <col min="7435" max="7435" width="9.140625" style="118"/>
    <col min="7436" max="7436" width="1.85546875" style="118" customWidth="1"/>
    <col min="7437" max="7680" width="9.140625" style="118"/>
    <col min="7681" max="7681" width="8.28515625" style="118" customWidth="1"/>
    <col min="7682" max="7683" width="9.140625" style="118"/>
    <col min="7684" max="7684" width="9.28515625" style="118" customWidth="1"/>
    <col min="7685" max="7685" width="11.42578125" style="118" customWidth="1"/>
    <col min="7686" max="7686" width="12.85546875" style="118" customWidth="1"/>
    <col min="7687" max="7687" width="5.42578125" style="118" customWidth="1"/>
    <col min="7688" max="7688" width="9.85546875" style="118" bestFit="1" customWidth="1"/>
    <col min="7689" max="7689" width="9.140625" style="118"/>
    <col min="7690" max="7690" width="3.140625" style="118" customWidth="1"/>
    <col min="7691" max="7691" width="9.140625" style="118"/>
    <col min="7692" max="7692" width="1.85546875" style="118" customWidth="1"/>
    <col min="7693" max="7936" width="9.140625" style="118"/>
    <col min="7937" max="7937" width="8.28515625" style="118" customWidth="1"/>
    <col min="7938" max="7939" width="9.140625" style="118"/>
    <col min="7940" max="7940" width="9.28515625" style="118" customWidth="1"/>
    <col min="7941" max="7941" width="11.42578125" style="118" customWidth="1"/>
    <col min="7942" max="7942" width="12.85546875" style="118" customWidth="1"/>
    <col min="7943" max="7943" width="5.42578125" style="118" customWidth="1"/>
    <col min="7944" max="7944" width="9.85546875" style="118" bestFit="1" customWidth="1"/>
    <col min="7945" max="7945" width="9.140625" style="118"/>
    <col min="7946" max="7946" width="3.140625" style="118" customWidth="1"/>
    <col min="7947" max="7947" width="9.140625" style="118"/>
    <col min="7948" max="7948" width="1.85546875" style="118" customWidth="1"/>
    <col min="7949" max="8192" width="9.140625" style="118"/>
    <col min="8193" max="8193" width="8.28515625" style="118" customWidth="1"/>
    <col min="8194" max="8195" width="9.140625" style="118"/>
    <col min="8196" max="8196" width="9.28515625" style="118" customWidth="1"/>
    <col min="8197" max="8197" width="11.42578125" style="118" customWidth="1"/>
    <col min="8198" max="8198" width="12.85546875" style="118" customWidth="1"/>
    <col min="8199" max="8199" width="5.42578125" style="118" customWidth="1"/>
    <col min="8200" max="8200" width="9.85546875" style="118" bestFit="1" customWidth="1"/>
    <col min="8201" max="8201" width="9.140625" style="118"/>
    <col min="8202" max="8202" width="3.140625" style="118" customWidth="1"/>
    <col min="8203" max="8203" width="9.140625" style="118"/>
    <col min="8204" max="8204" width="1.85546875" style="118" customWidth="1"/>
    <col min="8205" max="8448" width="9.140625" style="118"/>
    <col min="8449" max="8449" width="8.28515625" style="118" customWidth="1"/>
    <col min="8450" max="8451" width="9.140625" style="118"/>
    <col min="8452" max="8452" width="9.28515625" style="118" customWidth="1"/>
    <col min="8453" max="8453" width="11.42578125" style="118" customWidth="1"/>
    <col min="8454" max="8454" width="12.85546875" style="118" customWidth="1"/>
    <col min="8455" max="8455" width="5.42578125" style="118" customWidth="1"/>
    <col min="8456" max="8456" width="9.85546875" style="118" bestFit="1" customWidth="1"/>
    <col min="8457" max="8457" width="9.140625" style="118"/>
    <col min="8458" max="8458" width="3.140625" style="118" customWidth="1"/>
    <col min="8459" max="8459" width="9.140625" style="118"/>
    <col min="8460" max="8460" width="1.85546875" style="118" customWidth="1"/>
    <col min="8461" max="8704" width="9.140625" style="118"/>
    <col min="8705" max="8705" width="8.28515625" style="118" customWidth="1"/>
    <col min="8706" max="8707" width="9.140625" style="118"/>
    <col min="8708" max="8708" width="9.28515625" style="118" customWidth="1"/>
    <col min="8709" max="8709" width="11.42578125" style="118" customWidth="1"/>
    <col min="8710" max="8710" width="12.85546875" style="118" customWidth="1"/>
    <col min="8711" max="8711" width="5.42578125" style="118" customWidth="1"/>
    <col min="8712" max="8712" width="9.85546875" style="118" bestFit="1" customWidth="1"/>
    <col min="8713" max="8713" width="9.140625" style="118"/>
    <col min="8714" max="8714" width="3.140625" style="118" customWidth="1"/>
    <col min="8715" max="8715" width="9.140625" style="118"/>
    <col min="8716" max="8716" width="1.85546875" style="118" customWidth="1"/>
    <col min="8717" max="8960" width="9.140625" style="118"/>
    <col min="8961" max="8961" width="8.28515625" style="118" customWidth="1"/>
    <col min="8962" max="8963" width="9.140625" style="118"/>
    <col min="8964" max="8964" width="9.28515625" style="118" customWidth="1"/>
    <col min="8965" max="8965" width="11.42578125" style="118" customWidth="1"/>
    <col min="8966" max="8966" width="12.85546875" style="118" customWidth="1"/>
    <col min="8967" max="8967" width="5.42578125" style="118" customWidth="1"/>
    <col min="8968" max="8968" width="9.85546875" style="118" bestFit="1" customWidth="1"/>
    <col min="8969" max="8969" width="9.140625" style="118"/>
    <col min="8970" max="8970" width="3.140625" style="118" customWidth="1"/>
    <col min="8971" max="8971" width="9.140625" style="118"/>
    <col min="8972" max="8972" width="1.85546875" style="118" customWidth="1"/>
    <col min="8973" max="9216" width="9.140625" style="118"/>
    <col min="9217" max="9217" width="8.28515625" style="118" customWidth="1"/>
    <col min="9218" max="9219" width="9.140625" style="118"/>
    <col min="9220" max="9220" width="9.28515625" style="118" customWidth="1"/>
    <col min="9221" max="9221" width="11.42578125" style="118" customWidth="1"/>
    <col min="9222" max="9222" width="12.85546875" style="118" customWidth="1"/>
    <col min="9223" max="9223" width="5.42578125" style="118" customWidth="1"/>
    <col min="9224" max="9224" width="9.85546875" style="118" bestFit="1" customWidth="1"/>
    <col min="9225" max="9225" width="9.140625" style="118"/>
    <col min="9226" max="9226" width="3.140625" style="118" customWidth="1"/>
    <col min="9227" max="9227" width="9.140625" style="118"/>
    <col min="9228" max="9228" width="1.85546875" style="118" customWidth="1"/>
    <col min="9229" max="9472" width="9.140625" style="118"/>
    <col min="9473" max="9473" width="8.28515625" style="118" customWidth="1"/>
    <col min="9474" max="9475" width="9.140625" style="118"/>
    <col min="9476" max="9476" width="9.28515625" style="118" customWidth="1"/>
    <col min="9477" max="9477" width="11.42578125" style="118" customWidth="1"/>
    <col min="9478" max="9478" width="12.85546875" style="118" customWidth="1"/>
    <col min="9479" max="9479" width="5.42578125" style="118" customWidth="1"/>
    <col min="9480" max="9480" width="9.85546875" style="118" bestFit="1" customWidth="1"/>
    <col min="9481" max="9481" width="9.140625" style="118"/>
    <col min="9482" max="9482" width="3.140625" style="118" customWidth="1"/>
    <col min="9483" max="9483" width="9.140625" style="118"/>
    <col min="9484" max="9484" width="1.85546875" style="118" customWidth="1"/>
    <col min="9485" max="9728" width="9.140625" style="118"/>
    <col min="9729" max="9729" width="8.28515625" style="118" customWidth="1"/>
    <col min="9730" max="9731" width="9.140625" style="118"/>
    <col min="9732" max="9732" width="9.28515625" style="118" customWidth="1"/>
    <col min="9733" max="9733" width="11.42578125" style="118" customWidth="1"/>
    <col min="9734" max="9734" width="12.85546875" style="118" customWidth="1"/>
    <col min="9735" max="9735" width="5.42578125" style="118" customWidth="1"/>
    <col min="9736" max="9736" width="9.85546875" style="118" bestFit="1" customWidth="1"/>
    <col min="9737" max="9737" width="9.140625" style="118"/>
    <col min="9738" max="9738" width="3.140625" style="118" customWidth="1"/>
    <col min="9739" max="9739" width="9.140625" style="118"/>
    <col min="9740" max="9740" width="1.85546875" style="118" customWidth="1"/>
    <col min="9741" max="9984" width="9.140625" style="118"/>
    <col min="9985" max="9985" width="8.28515625" style="118" customWidth="1"/>
    <col min="9986" max="9987" width="9.140625" style="118"/>
    <col min="9988" max="9988" width="9.28515625" style="118" customWidth="1"/>
    <col min="9989" max="9989" width="11.42578125" style="118" customWidth="1"/>
    <col min="9990" max="9990" width="12.85546875" style="118" customWidth="1"/>
    <col min="9991" max="9991" width="5.42578125" style="118" customWidth="1"/>
    <col min="9992" max="9992" width="9.85546875" style="118" bestFit="1" customWidth="1"/>
    <col min="9993" max="9993" width="9.140625" style="118"/>
    <col min="9994" max="9994" width="3.140625" style="118" customWidth="1"/>
    <col min="9995" max="9995" width="9.140625" style="118"/>
    <col min="9996" max="9996" width="1.85546875" style="118" customWidth="1"/>
    <col min="9997" max="10240" width="9.140625" style="118"/>
    <col min="10241" max="10241" width="8.28515625" style="118" customWidth="1"/>
    <col min="10242" max="10243" width="9.140625" style="118"/>
    <col min="10244" max="10244" width="9.28515625" style="118" customWidth="1"/>
    <col min="10245" max="10245" width="11.42578125" style="118" customWidth="1"/>
    <col min="10246" max="10246" width="12.85546875" style="118" customWidth="1"/>
    <col min="10247" max="10247" width="5.42578125" style="118" customWidth="1"/>
    <col min="10248" max="10248" width="9.85546875" style="118" bestFit="1" customWidth="1"/>
    <col min="10249" max="10249" width="9.140625" style="118"/>
    <col min="10250" max="10250" width="3.140625" style="118" customWidth="1"/>
    <col min="10251" max="10251" width="9.140625" style="118"/>
    <col min="10252" max="10252" width="1.85546875" style="118" customWidth="1"/>
    <col min="10253" max="10496" width="9.140625" style="118"/>
    <col min="10497" max="10497" width="8.28515625" style="118" customWidth="1"/>
    <col min="10498" max="10499" width="9.140625" style="118"/>
    <col min="10500" max="10500" width="9.28515625" style="118" customWidth="1"/>
    <col min="10501" max="10501" width="11.42578125" style="118" customWidth="1"/>
    <col min="10502" max="10502" width="12.85546875" style="118" customWidth="1"/>
    <col min="10503" max="10503" width="5.42578125" style="118" customWidth="1"/>
    <col min="10504" max="10504" width="9.85546875" style="118" bestFit="1" customWidth="1"/>
    <col min="10505" max="10505" width="9.140625" style="118"/>
    <col min="10506" max="10506" width="3.140625" style="118" customWidth="1"/>
    <col min="10507" max="10507" width="9.140625" style="118"/>
    <col min="10508" max="10508" width="1.85546875" style="118" customWidth="1"/>
    <col min="10509" max="10752" width="9.140625" style="118"/>
    <col min="10753" max="10753" width="8.28515625" style="118" customWidth="1"/>
    <col min="10754" max="10755" width="9.140625" style="118"/>
    <col min="10756" max="10756" width="9.28515625" style="118" customWidth="1"/>
    <col min="10757" max="10757" width="11.42578125" style="118" customWidth="1"/>
    <col min="10758" max="10758" width="12.85546875" style="118" customWidth="1"/>
    <col min="10759" max="10759" width="5.42578125" style="118" customWidth="1"/>
    <col min="10760" max="10760" width="9.85546875" style="118" bestFit="1" customWidth="1"/>
    <col min="10761" max="10761" width="9.140625" style="118"/>
    <col min="10762" max="10762" width="3.140625" style="118" customWidth="1"/>
    <col min="10763" max="10763" width="9.140625" style="118"/>
    <col min="10764" max="10764" width="1.85546875" style="118" customWidth="1"/>
    <col min="10765" max="11008" width="9.140625" style="118"/>
    <col min="11009" max="11009" width="8.28515625" style="118" customWidth="1"/>
    <col min="11010" max="11011" width="9.140625" style="118"/>
    <col min="11012" max="11012" width="9.28515625" style="118" customWidth="1"/>
    <col min="11013" max="11013" width="11.42578125" style="118" customWidth="1"/>
    <col min="11014" max="11014" width="12.85546875" style="118" customWidth="1"/>
    <col min="11015" max="11015" width="5.42578125" style="118" customWidth="1"/>
    <col min="11016" max="11016" width="9.85546875" style="118" bestFit="1" customWidth="1"/>
    <col min="11017" max="11017" width="9.140625" style="118"/>
    <col min="11018" max="11018" width="3.140625" style="118" customWidth="1"/>
    <col min="11019" max="11019" width="9.140625" style="118"/>
    <col min="11020" max="11020" width="1.85546875" style="118" customWidth="1"/>
    <col min="11021" max="11264" width="9.140625" style="118"/>
    <col min="11265" max="11265" width="8.28515625" style="118" customWidth="1"/>
    <col min="11266" max="11267" width="9.140625" style="118"/>
    <col min="11268" max="11268" width="9.28515625" style="118" customWidth="1"/>
    <col min="11269" max="11269" width="11.42578125" style="118" customWidth="1"/>
    <col min="11270" max="11270" width="12.85546875" style="118" customWidth="1"/>
    <col min="11271" max="11271" width="5.42578125" style="118" customWidth="1"/>
    <col min="11272" max="11272" width="9.85546875" style="118" bestFit="1" customWidth="1"/>
    <col min="11273" max="11273" width="9.140625" style="118"/>
    <col min="11274" max="11274" width="3.140625" style="118" customWidth="1"/>
    <col min="11275" max="11275" width="9.140625" style="118"/>
    <col min="11276" max="11276" width="1.85546875" style="118" customWidth="1"/>
    <col min="11277" max="11520" width="9.140625" style="118"/>
    <col min="11521" max="11521" width="8.28515625" style="118" customWidth="1"/>
    <col min="11522" max="11523" width="9.140625" style="118"/>
    <col min="11524" max="11524" width="9.28515625" style="118" customWidth="1"/>
    <col min="11525" max="11525" width="11.42578125" style="118" customWidth="1"/>
    <col min="11526" max="11526" width="12.85546875" style="118" customWidth="1"/>
    <col min="11527" max="11527" width="5.42578125" style="118" customWidth="1"/>
    <col min="11528" max="11528" width="9.85546875" style="118" bestFit="1" customWidth="1"/>
    <col min="11529" max="11529" width="9.140625" style="118"/>
    <col min="11530" max="11530" width="3.140625" style="118" customWidth="1"/>
    <col min="11531" max="11531" width="9.140625" style="118"/>
    <col min="11532" max="11532" width="1.85546875" style="118" customWidth="1"/>
    <col min="11533" max="11776" width="9.140625" style="118"/>
    <col min="11777" max="11777" width="8.28515625" style="118" customWidth="1"/>
    <col min="11778" max="11779" width="9.140625" style="118"/>
    <col min="11780" max="11780" width="9.28515625" style="118" customWidth="1"/>
    <col min="11781" max="11781" width="11.42578125" style="118" customWidth="1"/>
    <col min="11782" max="11782" width="12.85546875" style="118" customWidth="1"/>
    <col min="11783" max="11783" width="5.42578125" style="118" customWidth="1"/>
    <col min="11784" max="11784" width="9.85546875" style="118" bestFit="1" customWidth="1"/>
    <col min="11785" max="11785" width="9.140625" style="118"/>
    <col min="11786" max="11786" width="3.140625" style="118" customWidth="1"/>
    <col min="11787" max="11787" width="9.140625" style="118"/>
    <col min="11788" max="11788" width="1.85546875" style="118" customWidth="1"/>
    <col min="11789" max="12032" width="9.140625" style="118"/>
    <col min="12033" max="12033" width="8.28515625" style="118" customWidth="1"/>
    <col min="12034" max="12035" width="9.140625" style="118"/>
    <col min="12036" max="12036" width="9.28515625" style="118" customWidth="1"/>
    <col min="12037" max="12037" width="11.42578125" style="118" customWidth="1"/>
    <col min="12038" max="12038" width="12.85546875" style="118" customWidth="1"/>
    <col min="12039" max="12039" width="5.42578125" style="118" customWidth="1"/>
    <col min="12040" max="12040" width="9.85546875" style="118" bestFit="1" customWidth="1"/>
    <col min="12041" max="12041" width="9.140625" style="118"/>
    <col min="12042" max="12042" width="3.140625" style="118" customWidth="1"/>
    <col min="12043" max="12043" width="9.140625" style="118"/>
    <col min="12044" max="12044" width="1.85546875" style="118" customWidth="1"/>
    <col min="12045" max="12288" width="9.140625" style="118"/>
    <col min="12289" max="12289" width="8.28515625" style="118" customWidth="1"/>
    <col min="12290" max="12291" width="9.140625" style="118"/>
    <col min="12292" max="12292" width="9.28515625" style="118" customWidth="1"/>
    <col min="12293" max="12293" width="11.42578125" style="118" customWidth="1"/>
    <col min="12294" max="12294" width="12.85546875" style="118" customWidth="1"/>
    <col min="12295" max="12295" width="5.42578125" style="118" customWidth="1"/>
    <col min="12296" max="12296" width="9.85546875" style="118" bestFit="1" customWidth="1"/>
    <col min="12297" max="12297" width="9.140625" style="118"/>
    <col min="12298" max="12298" width="3.140625" style="118" customWidth="1"/>
    <col min="12299" max="12299" width="9.140625" style="118"/>
    <col min="12300" max="12300" width="1.85546875" style="118" customWidth="1"/>
    <col min="12301" max="12544" width="9.140625" style="118"/>
    <col min="12545" max="12545" width="8.28515625" style="118" customWidth="1"/>
    <col min="12546" max="12547" width="9.140625" style="118"/>
    <col min="12548" max="12548" width="9.28515625" style="118" customWidth="1"/>
    <col min="12549" max="12549" width="11.42578125" style="118" customWidth="1"/>
    <col min="12550" max="12550" width="12.85546875" style="118" customWidth="1"/>
    <col min="12551" max="12551" width="5.42578125" style="118" customWidth="1"/>
    <col min="12552" max="12552" width="9.85546875" style="118" bestFit="1" customWidth="1"/>
    <col min="12553" max="12553" width="9.140625" style="118"/>
    <col min="12554" max="12554" width="3.140625" style="118" customWidth="1"/>
    <col min="12555" max="12555" width="9.140625" style="118"/>
    <col min="12556" max="12556" width="1.85546875" style="118" customWidth="1"/>
    <col min="12557" max="12800" width="9.140625" style="118"/>
    <col min="12801" max="12801" width="8.28515625" style="118" customWidth="1"/>
    <col min="12802" max="12803" width="9.140625" style="118"/>
    <col min="12804" max="12804" width="9.28515625" style="118" customWidth="1"/>
    <col min="12805" max="12805" width="11.42578125" style="118" customWidth="1"/>
    <col min="12806" max="12806" width="12.85546875" style="118" customWidth="1"/>
    <col min="12807" max="12807" width="5.42578125" style="118" customWidth="1"/>
    <col min="12808" max="12808" width="9.85546875" style="118" bestFit="1" customWidth="1"/>
    <col min="12809" max="12809" width="9.140625" style="118"/>
    <col min="12810" max="12810" width="3.140625" style="118" customWidth="1"/>
    <col min="12811" max="12811" width="9.140625" style="118"/>
    <col min="12812" max="12812" width="1.85546875" style="118" customWidth="1"/>
    <col min="12813" max="13056" width="9.140625" style="118"/>
    <col min="13057" max="13057" width="8.28515625" style="118" customWidth="1"/>
    <col min="13058" max="13059" width="9.140625" style="118"/>
    <col min="13060" max="13060" width="9.28515625" style="118" customWidth="1"/>
    <col min="13061" max="13061" width="11.42578125" style="118" customWidth="1"/>
    <col min="13062" max="13062" width="12.85546875" style="118" customWidth="1"/>
    <col min="13063" max="13063" width="5.42578125" style="118" customWidth="1"/>
    <col min="13064" max="13064" width="9.85546875" style="118" bestFit="1" customWidth="1"/>
    <col min="13065" max="13065" width="9.140625" style="118"/>
    <col min="13066" max="13066" width="3.140625" style="118" customWidth="1"/>
    <col min="13067" max="13067" width="9.140625" style="118"/>
    <col min="13068" max="13068" width="1.85546875" style="118" customWidth="1"/>
    <col min="13069" max="13312" width="9.140625" style="118"/>
    <col min="13313" max="13313" width="8.28515625" style="118" customWidth="1"/>
    <col min="13314" max="13315" width="9.140625" style="118"/>
    <col min="13316" max="13316" width="9.28515625" style="118" customWidth="1"/>
    <col min="13317" max="13317" width="11.42578125" style="118" customWidth="1"/>
    <col min="13318" max="13318" width="12.85546875" style="118" customWidth="1"/>
    <col min="13319" max="13319" width="5.42578125" style="118" customWidth="1"/>
    <col min="13320" max="13320" width="9.85546875" style="118" bestFit="1" customWidth="1"/>
    <col min="13321" max="13321" width="9.140625" style="118"/>
    <col min="13322" max="13322" width="3.140625" style="118" customWidth="1"/>
    <col min="13323" max="13323" width="9.140625" style="118"/>
    <col min="13324" max="13324" width="1.85546875" style="118" customWidth="1"/>
    <col min="13325" max="13568" width="9.140625" style="118"/>
    <col min="13569" max="13569" width="8.28515625" style="118" customWidth="1"/>
    <col min="13570" max="13571" width="9.140625" style="118"/>
    <col min="13572" max="13572" width="9.28515625" style="118" customWidth="1"/>
    <col min="13573" max="13573" width="11.42578125" style="118" customWidth="1"/>
    <col min="13574" max="13574" width="12.85546875" style="118" customWidth="1"/>
    <col min="13575" max="13575" width="5.42578125" style="118" customWidth="1"/>
    <col min="13576" max="13576" width="9.85546875" style="118" bestFit="1" customWidth="1"/>
    <col min="13577" max="13577" width="9.140625" style="118"/>
    <col min="13578" max="13578" width="3.140625" style="118" customWidth="1"/>
    <col min="13579" max="13579" width="9.140625" style="118"/>
    <col min="13580" max="13580" width="1.85546875" style="118" customWidth="1"/>
    <col min="13581" max="13824" width="9.140625" style="118"/>
    <col min="13825" max="13825" width="8.28515625" style="118" customWidth="1"/>
    <col min="13826" max="13827" width="9.140625" style="118"/>
    <col min="13828" max="13828" width="9.28515625" style="118" customWidth="1"/>
    <col min="13829" max="13829" width="11.42578125" style="118" customWidth="1"/>
    <col min="13830" max="13830" width="12.85546875" style="118" customWidth="1"/>
    <col min="13831" max="13831" width="5.42578125" style="118" customWidth="1"/>
    <col min="13832" max="13832" width="9.85546875" style="118" bestFit="1" customWidth="1"/>
    <col min="13833" max="13833" width="9.140625" style="118"/>
    <col min="13834" max="13834" width="3.140625" style="118" customWidth="1"/>
    <col min="13835" max="13835" width="9.140625" style="118"/>
    <col min="13836" max="13836" width="1.85546875" style="118" customWidth="1"/>
    <col min="13837" max="14080" width="9.140625" style="118"/>
    <col min="14081" max="14081" width="8.28515625" style="118" customWidth="1"/>
    <col min="14082" max="14083" width="9.140625" style="118"/>
    <col min="14084" max="14084" width="9.28515625" style="118" customWidth="1"/>
    <col min="14085" max="14085" width="11.42578125" style="118" customWidth="1"/>
    <col min="14086" max="14086" width="12.85546875" style="118" customWidth="1"/>
    <col min="14087" max="14087" width="5.42578125" style="118" customWidth="1"/>
    <col min="14088" max="14088" width="9.85546875" style="118" bestFit="1" customWidth="1"/>
    <col min="14089" max="14089" width="9.140625" style="118"/>
    <col min="14090" max="14090" width="3.140625" style="118" customWidth="1"/>
    <col min="14091" max="14091" width="9.140625" style="118"/>
    <col min="14092" max="14092" width="1.85546875" style="118" customWidth="1"/>
    <col min="14093" max="14336" width="9.140625" style="118"/>
    <col min="14337" max="14337" width="8.28515625" style="118" customWidth="1"/>
    <col min="14338" max="14339" width="9.140625" style="118"/>
    <col min="14340" max="14340" width="9.28515625" style="118" customWidth="1"/>
    <col min="14341" max="14341" width="11.42578125" style="118" customWidth="1"/>
    <col min="14342" max="14342" width="12.85546875" style="118" customWidth="1"/>
    <col min="14343" max="14343" width="5.42578125" style="118" customWidth="1"/>
    <col min="14344" max="14344" width="9.85546875" style="118" bestFit="1" customWidth="1"/>
    <col min="14345" max="14345" width="9.140625" style="118"/>
    <col min="14346" max="14346" width="3.140625" style="118" customWidth="1"/>
    <col min="14347" max="14347" width="9.140625" style="118"/>
    <col min="14348" max="14348" width="1.85546875" style="118" customWidth="1"/>
    <col min="14349" max="14592" width="9.140625" style="118"/>
    <col min="14593" max="14593" width="8.28515625" style="118" customWidth="1"/>
    <col min="14594" max="14595" width="9.140625" style="118"/>
    <col min="14596" max="14596" width="9.28515625" style="118" customWidth="1"/>
    <col min="14597" max="14597" width="11.42578125" style="118" customWidth="1"/>
    <col min="14598" max="14598" width="12.85546875" style="118" customWidth="1"/>
    <col min="14599" max="14599" width="5.42578125" style="118" customWidth="1"/>
    <col min="14600" max="14600" width="9.85546875" style="118" bestFit="1" customWidth="1"/>
    <col min="14601" max="14601" width="9.140625" style="118"/>
    <col min="14602" max="14602" width="3.140625" style="118" customWidth="1"/>
    <col min="14603" max="14603" width="9.140625" style="118"/>
    <col min="14604" max="14604" width="1.85546875" style="118" customWidth="1"/>
    <col min="14605" max="14848" width="9.140625" style="118"/>
    <col min="14849" max="14849" width="8.28515625" style="118" customWidth="1"/>
    <col min="14850" max="14851" width="9.140625" style="118"/>
    <col min="14852" max="14852" width="9.28515625" style="118" customWidth="1"/>
    <col min="14853" max="14853" width="11.42578125" style="118" customWidth="1"/>
    <col min="14854" max="14854" width="12.85546875" style="118" customWidth="1"/>
    <col min="14855" max="14855" width="5.42578125" style="118" customWidth="1"/>
    <col min="14856" max="14856" width="9.85546875" style="118" bestFit="1" customWidth="1"/>
    <col min="14857" max="14857" width="9.140625" style="118"/>
    <col min="14858" max="14858" width="3.140625" style="118" customWidth="1"/>
    <col min="14859" max="14859" width="9.140625" style="118"/>
    <col min="14860" max="14860" width="1.85546875" style="118" customWidth="1"/>
    <col min="14861" max="15104" width="9.140625" style="118"/>
    <col min="15105" max="15105" width="8.28515625" style="118" customWidth="1"/>
    <col min="15106" max="15107" width="9.140625" style="118"/>
    <col min="15108" max="15108" width="9.28515625" style="118" customWidth="1"/>
    <col min="15109" max="15109" width="11.42578125" style="118" customWidth="1"/>
    <col min="15110" max="15110" width="12.85546875" style="118" customWidth="1"/>
    <col min="15111" max="15111" width="5.42578125" style="118" customWidth="1"/>
    <col min="15112" max="15112" width="9.85546875" style="118" bestFit="1" customWidth="1"/>
    <col min="15113" max="15113" width="9.140625" style="118"/>
    <col min="15114" max="15114" width="3.140625" style="118" customWidth="1"/>
    <col min="15115" max="15115" width="9.140625" style="118"/>
    <col min="15116" max="15116" width="1.85546875" style="118" customWidth="1"/>
    <col min="15117" max="15360" width="9.140625" style="118"/>
    <col min="15361" max="15361" width="8.28515625" style="118" customWidth="1"/>
    <col min="15362" max="15363" width="9.140625" style="118"/>
    <col min="15364" max="15364" width="9.28515625" style="118" customWidth="1"/>
    <col min="15365" max="15365" width="11.42578125" style="118" customWidth="1"/>
    <col min="15366" max="15366" width="12.85546875" style="118" customWidth="1"/>
    <col min="15367" max="15367" width="5.42578125" style="118" customWidth="1"/>
    <col min="15368" max="15368" width="9.85546875" style="118" bestFit="1" customWidth="1"/>
    <col min="15369" max="15369" width="9.140625" style="118"/>
    <col min="15370" max="15370" width="3.140625" style="118" customWidth="1"/>
    <col min="15371" max="15371" width="9.140625" style="118"/>
    <col min="15372" max="15372" width="1.85546875" style="118" customWidth="1"/>
    <col min="15373" max="15616" width="9.140625" style="118"/>
    <col min="15617" max="15617" width="8.28515625" style="118" customWidth="1"/>
    <col min="15618" max="15619" width="9.140625" style="118"/>
    <col min="15620" max="15620" width="9.28515625" style="118" customWidth="1"/>
    <col min="15621" max="15621" width="11.42578125" style="118" customWidth="1"/>
    <col min="15622" max="15622" width="12.85546875" style="118" customWidth="1"/>
    <col min="15623" max="15623" width="5.42578125" style="118" customWidth="1"/>
    <col min="15624" max="15624" width="9.85546875" style="118" bestFit="1" customWidth="1"/>
    <col min="15625" max="15625" width="9.140625" style="118"/>
    <col min="15626" max="15626" width="3.140625" style="118" customWidth="1"/>
    <col min="15627" max="15627" width="9.140625" style="118"/>
    <col min="15628" max="15628" width="1.85546875" style="118" customWidth="1"/>
    <col min="15629" max="15872" width="9.140625" style="118"/>
    <col min="15873" max="15873" width="8.28515625" style="118" customWidth="1"/>
    <col min="15874" max="15875" width="9.140625" style="118"/>
    <col min="15876" max="15876" width="9.28515625" style="118" customWidth="1"/>
    <col min="15877" max="15877" width="11.42578125" style="118" customWidth="1"/>
    <col min="15878" max="15878" width="12.85546875" style="118" customWidth="1"/>
    <col min="15879" max="15879" width="5.42578125" style="118" customWidth="1"/>
    <col min="15880" max="15880" width="9.85546875" style="118" bestFit="1" customWidth="1"/>
    <col min="15881" max="15881" width="9.140625" style="118"/>
    <col min="15882" max="15882" width="3.140625" style="118" customWidth="1"/>
    <col min="15883" max="15883" width="9.140625" style="118"/>
    <col min="15884" max="15884" width="1.85546875" style="118" customWidth="1"/>
    <col min="15885" max="16128" width="9.140625" style="118"/>
    <col min="16129" max="16129" width="8.28515625" style="118" customWidth="1"/>
    <col min="16130" max="16131" width="9.140625" style="118"/>
    <col min="16132" max="16132" width="9.28515625" style="118" customWidth="1"/>
    <col min="16133" max="16133" width="11.42578125" style="118" customWidth="1"/>
    <col min="16134" max="16134" width="12.85546875" style="118" customWidth="1"/>
    <col min="16135" max="16135" width="5.42578125" style="118" customWidth="1"/>
    <col min="16136" max="16136" width="9.85546875" style="118" bestFit="1" customWidth="1"/>
    <col min="16137" max="16137" width="9.140625" style="118"/>
    <col min="16138" max="16138" width="3.140625" style="118" customWidth="1"/>
    <col min="16139" max="16139" width="9.140625" style="118"/>
    <col min="16140" max="16140" width="1.85546875" style="118" customWidth="1"/>
    <col min="16141" max="16384" width="9.140625" style="118"/>
  </cols>
  <sheetData>
    <row r="1" spans="2:11" ht="6.75" customHeight="1"/>
    <row r="2" spans="2:11">
      <c r="B2" s="261"/>
      <c r="C2" s="262"/>
      <c r="D2" s="262"/>
      <c r="E2" s="262"/>
      <c r="F2" s="262"/>
      <c r="G2" s="262"/>
      <c r="H2" s="262"/>
      <c r="I2" s="262"/>
      <c r="J2" s="262"/>
      <c r="K2" s="263"/>
    </row>
    <row r="3" spans="2:11" s="264" customFormat="1" ht="14.1" customHeight="1">
      <c r="B3" s="265"/>
      <c r="C3" s="266" t="s">
        <v>226</v>
      </c>
      <c r="D3" s="266"/>
      <c r="E3" s="266"/>
      <c r="F3" s="267" t="s">
        <v>239</v>
      </c>
      <c r="G3" s="268"/>
      <c r="H3" s="269"/>
      <c r="I3" s="270"/>
      <c r="J3" s="266"/>
      <c r="K3" s="271"/>
    </row>
    <row r="4" spans="2:11" s="264" customFormat="1" ht="14.1" customHeight="1">
      <c r="B4" s="265"/>
      <c r="C4" s="266" t="s">
        <v>227</v>
      </c>
      <c r="D4" s="266"/>
      <c r="E4" s="266"/>
      <c r="F4" s="272" t="s">
        <v>240</v>
      </c>
      <c r="G4" s="273"/>
      <c r="H4" s="274"/>
      <c r="I4" s="275"/>
      <c r="J4" s="275"/>
      <c r="K4" s="271"/>
    </row>
    <row r="5" spans="2:11" s="264" customFormat="1" ht="14.1" customHeight="1">
      <c r="B5" s="265"/>
      <c r="C5" s="266" t="s">
        <v>228</v>
      </c>
      <c r="D5" s="266"/>
      <c r="E5" s="266"/>
      <c r="F5" s="276" t="s">
        <v>241</v>
      </c>
      <c r="G5" s="270"/>
      <c r="H5" s="270"/>
      <c r="I5" s="270"/>
      <c r="J5" s="270"/>
      <c r="K5" s="271"/>
    </row>
    <row r="6" spans="2:11" s="264" customFormat="1" ht="14.1" customHeight="1">
      <c r="B6" s="265"/>
      <c r="C6" s="266"/>
      <c r="D6" s="266"/>
      <c r="E6" s="266"/>
      <c r="F6" s="266"/>
      <c r="G6" s="266"/>
      <c r="H6" s="277" t="s">
        <v>242</v>
      </c>
      <c r="I6" s="278"/>
      <c r="J6" s="275"/>
      <c r="K6" s="271"/>
    </row>
    <row r="7" spans="2:11" s="264" customFormat="1" ht="14.1" customHeight="1">
      <c r="B7" s="265"/>
      <c r="C7" s="266" t="s">
        <v>229</v>
      </c>
      <c r="D7" s="266"/>
      <c r="E7" s="266"/>
      <c r="F7" s="279">
        <v>41507</v>
      </c>
      <c r="G7" s="280"/>
      <c r="H7" s="266"/>
      <c r="I7" s="266"/>
      <c r="J7" s="266"/>
      <c r="K7" s="271"/>
    </row>
    <row r="8" spans="2:11" s="264" customFormat="1" ht="14.1" customHeight="1">
      <c r="B8" s="265"/>
      <c r="C8" s="266" t="s">
        <v>230</v>
      </c>
      <c r="D8" s="266"/>
      <c r="E8" s="266"/>
      <c r="F8" s="276"/>
      <c r="G8" s="281"/>
      <c r="H8" s="266"/>
      <c r="I8" s="266"/>
      <c r="J8" s="266"/>
      <c r="K8" s="271"/>
    </row>
    <row r="9" spans="2:11" s="264" customFormat="1" ht="14.1" customHeight="1">
      <c r="B9" s="265"/>
      <c r="C9" s="266"/>
      <c r="D9" s="266"/>
      <c r="E9" s="266"/>
      <c r="F9" s="266"/>
      <c r="G9" s="266"/>
      <c r="H9" s="266"/>
      <c r="I9" s="266"/>
      <c r="J9" s="266"/>
      <c r="K9" s="271"/>
    </row>
    <row r="10" spans="2:11" s="264" customFormat="1" ht="14.1" customHeight="1">
      <c r="B10" s="265"/>
      <c r="C10" s="266" t="s">
        <v>231</v>
      </c>
      <c r="D10" s="266"/>
      <c r="E10" s="266"/>
      <c r="F10" s="293" t="s">
        <v>244</v>
      </c>
      <c r="G10" s="282"/>
      <c r="H10" s="282"/>
      <c r="I10" s="282"/>
      <c r="J10" s="270"/>
      <c r="K10" s="271"/>
    </row>
    <row r="11" spans="2:11" s="264" customFormat="1" ht="14.1" customHeight="1">
      <c r="B11" s="265"/>
      <c r="C11" s="266"/>
      <c r="D11" s="266"/>
      <c r="E11" s="266"/>
      <c r="F11" s="276" t="s">
        <v>243</v>
      </c>
      <c r="G11" s="276"/>
      <c r="H11" s="276"/>
      <c r="I11" s="276"/>
      <c r="J11" s="276"/>
      <c r="K11" s="271"/>
    </row>
    <row r="12" spans="2:11" s="264" customFormat="1" ht="14.1" customHeight="1">
      <c r="B12" s="265"/>
      <c r="C12" s="266"/>
      <c r="D12" s="266"/>
      <c r="E12" s="266"/>
      <c r="F12" s="276" t="s">
        <v>245</v>
      </c>
      <c r="G12" s="276"/>
      <c r="H12" s="276"/>
      <c r="I12" s="276"/>
      <c r="J12" s="276"/>
      <c r="K12" s="271"/>
    </row>
    <row r="13" spans="2:11">
      <c r="B13" s="283"/>
      <c r="C13" s="284"/>
      <c r="D13" s="284"/>
      <c r="E13" s="284"/>
      <c r="F13" s="284"/>
      <c r="G13" s="284"/>
      <c r="H13" s="284"/>
      <c r="I13" s="284"/>
      <c r="J13" s="284"/>
      <c r="K13" s="285"/>
    </row>
    <row r="14" spans="2:11">
      <c r="B14" s="283"/>
      <c r="C14" s="284"/>
      <c r="D14" s="284"/>
      <c r="E14" s="284"/>
      <c r="F14" s="284"/>
      <c r="G14" s="284"/>
      <c r="H14" s="284"/>
      <c r="I14" s="284"/>
      <c r="J14" s="284"/>
      <c r="K14" s="285"/>
    </row>
    <row r="15" spans="2:11">
      <c r="B15" s="283"/>
      <c r="C15" s="284"/>
      <c r="D15" s="284"/>
      <c r="E15" s="284"/>
      <c r="F15" s="284"/>
      <c r="G15" s="284"/>
      <c r="H15" s="284"/>
      <c r="I15" s="284"/>
      <c r="J15" s="284"/>
      <c r="K15" s="285"/>
    </row>
    <row r="16" spans="2:11">
      <c r="B16" s="283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2:11">
      <c r="B17" s="283"/>
      <c r="C17" s="284"/>
      <c r="D17" s="284"/>
      <c r="E17" s="284"/>
      <c r="F17" s="284"/>
      <c r="G17" s="284"/>
      <c r="H17" s="284"/>
      <c r="I17" s="284"/>
      <c r="J17" s="284"/>
      <c r="K17" s="285"/>
    </row>
    <row r="18" spans="2:11">
      <c r="B18" s="283"/>
      <c r="C18" s="284"/>
      <c r="D18" s="284"/>
      <c r="E18" s="284"/>
      <c r="F18" s="284"/>
      <c r="G18" s="284"/>
      <c r="H18" s="284"/>
      <c r="I18" s="284"/>
      <c r="J18" s="284"/>
      <c r="K18" s="285"/>
    </row>
    <row r="19" spans="2:11">
      <c r="B19" s="283"/>
      <c r="C19" s="284"/>
      <c r="D19" s="284"/>
      <c r="E19" s="284"/>
      <c r="F19" s="284"/>
      <c r="G19" s="284"/>
      <c r="H19" s="284"/>
      <c r="I19" s="284"/>
      <c r="J19" s="284"/>
      <c r="K19" s="285"/>
    </row>
    <row r="20" spans="2:11">
      <c r="B20" s="283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2:11">
      <c r="B21" s="283"/>
      <c r="D21" s="284"/>
      <c r="E21" s="284"/>
      <c r="F21" s="284"/>
      <c r="G21" s="284"/>
      <c r="H21" s="284"/>
      <c r="I21" s="284"/>
      <c r="J21" s="284"/>
      <c r="K21" s="285"/>
    </row>
    <row r="22" spans="2:11">
      <c r="B22" s="283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2:11">
      <c r="B23" s="283"/>
      <c r="C23" s="284"/>
      <c r="D23" s="284"/>
      <c r="E23" s="284"/>
      <c r="F23" s="284"/>
      <c r="G23" s="284"/>
      <c r="H23" s="284"/>
      <c r="I23" s="284"/>
      <c r="J23" s="284"/>
      <c r="K23" s="285"/>
    </row>
    <row r="24" spans="2:11">
      <c r="B24" s="283"/>
      <c r="C24" s="284"/>
      <c r="D24" s="284"/>
      <c r="E24" s="284"/>
      <c r="F24" s="284"/>
      <c r="G24" s="284"/>
      <c r="H24" s="284"/>
      <c r="I24" s="284"/>
      <c r="J24" s="284"/>
      <c r="K24" s="285"/>
    </row>
    <row r="25" spans="2:11" ht="33.75">
      <c r="B25" s="302" t="s">
        <v>232</v>
      </c>
      <c r="C25" s="303"/>
      <c r="D25" s="303"/>
      <c r="E25" s="303"/>
      <c r="F25" s="303"/>
      <c r="G25" s="303"/>
      <c r="H25" s="303"/>
      <c r="I25" s="303"/>
      <c r="J25" s="303"/>
      <c r="K25" s="304"/>
    </row>
    <row r="26" spans="2:11">
      <c r="B26" s="283"/>
      <c r="C26" s="300" t="s">
        <v>233</v>
      </c>
      <c r="D26" s="300"/>
      <c r="E26" s="300"/>
      <c r="F26" s="300"/>
      <c r="G26" s="300"/>
      <c r="H26" s="300"/>
      <c r="I26" s="300"/>
      <c r="J26" s="300"/>
      <c r="K26" s="285"/>
    </row>
    <row r="27" spans="2:11">
      <c r="B27" s="283"/>
      <c r="C27" s="300" t="s">
        <v>234</v>
      </c>
      <c r="D27" s="300"/>
      <c r="E27" s="300"/>
      <c r="F27" s="300"/>
      <c r="G27" s="300"/>
      <c r="H27" s="300"/>
      <c r="I27" s="300"/>
      <c r="J27" s="300"/>
      <c r="K27" s="285"/>
    </row>
    <row r="28" spans="2:11">
      <c r="B28" s="283"/>
      <c r="C28" s="284"/>
      <c r="D28" s="284"/>
      <c r="E28" s="284"/>
      <c r="F28" s="284"/>
      <c r="G28" s="284"/>
      <c r="H28" s="284"/>
      <c r="I28" s="284"/>
      <c r="J28" s="284"/>
      <c r="K28" s="285"/>
    </row>
    <row r="29" spans="2:11">
      <c r="B29" s="283"/>
      <c r="C29" s="284"/>
      <c r="D29" s="284"/>
      <c r="E29" s="284"/>
      <c r="F29" s="284"/>
      <c r="G29" s="284"/>
      <c r="H29" s="284"/>
      <c r="I29" s="284"/>
      <c r="J29" s="284"/>
      <c r="K29" s="285"/>
    </row>
    <row r="30" spans="2:11" ht="33.75">
      <c r="B30" s="283"/>
      <c r="C30" s="284"/>
      <c r="D30" s="284"/>
      <c r="E30" s="284"/>
      <c r="F30" s="286" t="s">
        <v>256</v>
      </c>
      <c r="G30" s="284"/>
      <c r="H30" s="284"/>
      <c r="I30" s="284"/>
      <c r="J30" s="284"/>
      <c r="K30" s="285"/>
    </row>
    <row r="31" spans="2:11">
      <c r="B31" s="283"/>
      <c r="C31" s="284"/>
      <c r="D31" s="284"/>
      <c r="E31" s="284"/>
      <c r="F31" s="284"/>
      <c r="G31" s="284"/>
      <c r="H31" s="284"/>
      <c r="I31" s="284"/>
      <c r="J31" s="284"/>
      <c r="K31" s="285"/>
    </row>
    <row r="32" spans="2:11">
      <c r="B32" s="283"/>
      <c r="C32" s="284"/>
      <c r="D32" s="284"/>
      <c r="E32" s="284"/>
      <c r="F32" s="284"/>
      <c r="G32" s="284"/>
      <c r="H32" s="284"/>
      <c r="I32" s="284"/>
      <c r="J32" s="284"/>
      <c r="K32" s="285"/>
    </row>
    <row r="33" spans="2:11">
      <c r="B33" s="283"/>
      <c r="C33" s="284"/>
      <c r="D33" s="284"/>
      <c r="E33" s="284"/>
      <c r="F33" s="284"/>
      <c r="G33" s="284"/>
      <c r="H33" s="284"/>
      <c r="I33" s="284"/>
      <c r="J33" s="284"/>
      <c r="K33" s="285"/>
    </row>
    <row r="34" spans="2:11">
      <c r="B34" s="283"/>
      <c r="C34" s="284"/>
      <c r="D34" s="284"/>
      <c r="E34" s="284"/>
      <c r="F34" s="284"/>
      <c r="G34" s="284"/>
      <c r="H34" s="284"/>
      <c r="I34" s="284"/>
      <c r="J34" s="284"/>
      <c r="K34" s="285"/>
    </row>
    <row r="35" spans="2:11">
      <c r="B35" s="283"/>
      <c r="C35" s="284"/>
      <c r="D35" s="284"/>
      <c r="E35" s="284"/>
      <c r="F35" s="284"/>
      <c r="G35" s="284"/>
      <c r="H35" s="284"/>
      <c r="I35" s="284"/>
      <c r="J35" s="284"/>
      <c r="K35" s="285"/>
    </row>
    <row r="36" spans="2:11">
      <c r="B36" s="283"/>
      <c r="C36" s="284"/>
      <c r="D36" s="284"/>
      <c r="E36" s="284"/>
      <c r="F36" s="284"/>
      <c r="G36" s="284"/>
      <c r="H36" s="284"/>
      <c r="I36" s="284"/>
      <c r="J36" s="284"/>
      <c r="K36" s="285"/>
    </row>
    <row r="37" spans="2:11">
      <c r="B37" s="283"/>
      <c r="C37" s="284"/>
      <c r="D37" s="284"/>
      <c r="E37" s="284"/>
      <c r="F37" s="284"/>
      <c r="G37" s="284"/>
      <c r="H37" s="284"/>
      <c r="I37" s="284"/>
      <c r="J37" s="284"/>
      <c r="K37" s="285"/>
    </row>
    <row r="38" spans="2:11">
      <c r="B38" s="283"/>
      <c r="C38" s="284"/>
      <c r="D38" s="284"/>
      <c r="E38" s="284"/>
      <c r="F38" s="284"/>
      <c r="G38" s="284"/>
      <c r="H38" s="284"/>
      <c r="I38" s="284"/>
      <c r="J38" s="284"/>
      <c r="K38" s="285"/>
    </row>
    <row r="39" spans="2:11">
      <c r="B39" s="283"/>
      <c r="C39" s="284"/>
      <c r="D39" s="284"/>
      <c r="E39" s="284"/>
      <c r="F39" s="284"/>
      <c r="G39" s="284"/>
      <c r="H39" s="284"/>
      <c r="I39" s="284"/>
      <c r="J39" s="284"/>
      <c r="K39" s="285"/>
    </row>
    <row r="40" spans="2:11">
      <c r="B40" s="283"/>
      <c r="C40" s="284"/>
      <c r="D40" s="284"/>
      <c r="E40" s="284"/>
      <c r="F40" s="284"/>
      <c r="G40" s="284"/>
      <c r="H40" s="284"/>
      <c r="I40" s="284"/>
      <c r="J40" s="284"/>
      <c r="K40" s="285"/>
    </row>
    <row r="41" spans="2:11">
      <c r="B41" s="283"/>
      <c r="C41" s="284"/>
      <c r="D41" s="284"/>
      <c r="E41" s="284"/>
      <c r="F41" s="284"/>
      <c r="G41" s="284"/>
      <c r="H41" s="284"/>
      <c r="I41" s="284"/>
      <c r="J41" s="284"/>
      <c r="K41" s="285"/>
    </row>
    <row r="42" spans="2:11">
      <c r="B42" s="283"/>
      <c r="C42" s="284"/>
      <c r="D42" s="284"/>
      <c r="E42" s="284"/>
      <c r="F42" s="284"/>
      <c r="G42" s="284"/>
      <c r="H42" s="284"/>
      <c r="I42" s="284"/>
      <c r="J42" s="284"/>
      <c r="K42" s="285"/>
    </row>
    <row r="43" spans="2:11">
      <c r="B43" s="283"/>
      <c r="C43" s="284"/>
      <c r="D43" s="284"/>
      <c r="E43" s="284"/>
      <c r="F43" s="284"/>
      <c r="G43" s="284"/>
      <c r="H43" s="284"/>
      <c r="I43" s="284"/>
      <c r="J43" s="284"/>
      <c r="K43" s="285"/>
    </row>
    <row r="44" spans="2:11">
      <c r="B44" s="283"/>
      <c r="C44" s="284"/>
      <c r="D44" s="284"/>
      <c r="E44" s="284"/>
      <c r="F44" s="284"/>
      <c r="G44" s="284"/>
      <c r="H44" s="284"/>
      <c r="I44" s="284"/>
      <c r="J44" s="284"/>
      <c r="K44" s="285"/>
    </row>
    <row r="45" spans="2:11" ht="9" customHeight="1">
      <c r="B45" s="283"/>
      <c r="C45" s="284"/>
      <c r="D45" s="284"/>
      <c r="E45" s="284"/>
      <c r="F45" s="284"/>
      <c r="G45" s="284"/>
      <c r="H45" s="284"/>
      <c r="I45" s="284"/>
      <c r="J45" s="284"/>
      <c r="K45" s="285"/>
    </row>
    <row r="46" spans="2:11">
      <c r="B46" s="283"/>
      <c r="C46" s="284"/>
      <c r="D46" s="284"/>
      <c r="E46" s="284"/>
      <c r="F46" s="284"/>
      <c r="G46" s="284"/>
      <c r="H46" s="284"/>
      <c r="I46" s="284"/>
      <c r="J46" s="284"/>
      <c r="K46" s="285"/>
    </row>
    <row r="47" spans="2:11">
      <c r="B47" s="283"/>
      <c r="C47" s="284"/>
      <c r="D47" s="284"/>
      <c r="E47" s="284"/>
      <c r="F47" s="284"/>
      <c r="G47" s="284"/>
      <c r="H47" s="284"/>
      <c r="I47" s="284"/>
      <c r="J47" s="284"/>
      <c r="K47" s="285"/>
    </row>
    <row r="48" spans="2:11" s="264" customFormat="1" ht="12.95" customHeight="1">
      <c r="B48" s="265"/>
      <c r="C48" s="266"/>
      <c r="D48" s="266"/>
      <c r="E48" s="266"/>
      <c r="F48" s="266"/>
      <c r="G48" s="266"/>
      <c r="H48" s="305"/>
      <c r="I48" s="305"/>
      <c r="J48" s="266"/>
      <c r="K48" s="271"/>
    </row>
    <row r="49" spans="2:11" s="264" customFormat="1" ht="12.95" customHeight="1">
      <c r="B49" s="265"/>
      <c r="C49" s="266"/>
      <c r="D49" s="266"/>
      <c r="E49" s="266"/>
      <c r="F49" s="266"/>
      <c r="G49" s="266"/>
      <c r="H49" s="298"/>
      <c r="I49" s="298"/>
      <c r="J49" s="266"/>
      <c r="K49" s="271"/>
    </row>
    <row r="50" spans="2:11" s="264" customFormat="1" ht="12.95" customHeight="1">
      <c r="B50" s="265"/>
      <c r="C50" s="266"/>
      <c r="D50" s="266"/>
      <c r="E50" s="266"/>
      <c r="F50" s="266"/>
      <c r="G50" s="266"/>
      <c r="H50" s="298"/>
      <c r="I50" s="298"/>
      <c r="J50" s="266"/>
      <c r="K50" s="271"/>
    </row>
    <row r="51" spans="2:11" s="264" customFormat="1" ht="12.95" customHeight="1">
      <c r="B51" s="265"/>
      <c r="C51" s="266"/>
      <c r="D51" s="266"/>
      <c r="E51" s="266"/>
      <c r="F51" s="266"/>
      <c r="G51" s="266"/>
      <c r="H51" s="298"/>
      <c r="I51" s="298"/>
      <c r="J51" s="266"/>
      <c r="K51" s="271"/>
    </row>
    <row r="52" spans="2:11">
      <c r="B52" s="283"/>
      <c r="C52" s="284"/>
      <c r="D52" s="284"/>
      <c r="E52" s="284"/>
      <c r="F52" s="284"/>
      <c r="G52" s="284"/>
      <c r="H52" s="284"/>
      <c r="I52" s="284"/>
      <c r="J52" s="284"/>
      <c r="K52" s="285"/>
    </row>
    <row r="53" spans="2:11" s="190" customFormat="1" ht="12.95" customHeight="1">
      <c r="B53" s="287"/>
      <c r="C53" s="266" t="s">
        <v>235</v>
      </c>
      <c r="D53" s="266"/>
      <c r="E53" s="266"/>
      <c r="F53" s="266"/>
      <c r="G53" s="281" t="s">
        <v>236</v>
      </c>
      <c r="H53" s="299" t="s">
        <v>257</v>
      </c>
      <c r="I53" s="300"/>
      <c r="J53" s="288"/>
      <c r="K53" s="289"/>
    </row>
    <row r="54" spans="2:11" s="190" customFormat="1" ht="12.95" customHeight="1">
      <c r="B54" s="287"/>
      <c r="C54" s="266"/>
      <c r="D54" s="266"/>
      <c r="E54" s="266"/>
      <c r="F54" s="266"/>
      <c r="G54" s="281" t="s">
        <v>237</v>
      </c>
      <c r="H54" s="301" t="s">
        <v>256</v>
      </c>
      <c r="I54" s="300"/>
      <c r="J54" s="288"/>
      <c r="K54" s="289"/>
    </row>
    <row r="55" spans="2:11" s="190" customFormat="1" ht="7.5" customHeight="1">
      <c r="B55" s="287"/>
      <c r="C55" s="266"/>
      <c r="D55" s="266"/>
      <c r="E55" s="266"/>
      <c r="F55" s="266"/>
      <c r="G55" s="281"/>
      <c r="H55" s="281"/>
      <c r="I55" s="281"/>
      <c r="J55" s="288"/>
      <c r="K55" s="289"/>
    </row>
    <row r="56" spans="2:11" s="190" customFormat="1" ht="12.95" customHeight="1">
      <c r="B56" s="287"/>
      <c r="C56" s="266" t="s">
        <v>238</v>
      </c>
      <c r="D56" s="266"/>
      <c r="E56" s="266"/>
      <c r="F56" s="281"/>
      <c r="G56" s="266"/>
      <c r="H56" s="279"/>
      <c r="I56" s="270"/>
      <c r="J56" s="288"/>
      <c r="K56" s="289"/>
    </row>
    <row r="57" spans="2:11" ht="22.5" customHeight="1">
      <c r="B57" s="290"/>
      <c r="C57" s="291"/>
      <c r="D57" s="291"/>
      <c r="E57" s="291"/>
      <c r="F57" s="291"/>
      <c r="G57" s="291"/>
      <c r="H57" s="291"/>
      <c r="I57" s="291"/>
      <c r="J57" s="291"/>
      <c r="K57" s="292"/>
    </row>
    <row r="58" spans="2:11" ht="6.75" customHeight="1"/>
  </sheetData>
  <mergeCells count="9">
    <mergeCell ref="H51:I51"/>
    <mergeCell ref="H53:I53"/>
    <mergeCell ref="H54:I54"/>
    <mergeCell ref="B25:K25"/>
    <mergeCell ref="C26:J26"/>
    <mergeCell ref="C27:J27"/>
    <mergeCell ref="H48:I48"/>
    <mergeCell ref="H49:I49"/>
    <mergeCell ref="H50:I50"/>
  </mergeCells>
  <pageMargins left="0.28000000000000003" right="0.21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7"/>
  <sheetViews>
    <sheetView topLeftCell="A94" workbookViewId="0">
      <selection activeCell="I23" sqref="I23"/>
    </sheetView>
  </sheetViews>
  <sheetFormatPr defaultRowHeight="12.75"/>
  <cols>
    <col min="1" max="1" width="4.140625" customWidth="1"/>
    <col min="2" max="2" width="41" customWidth="1"/>
    <col min="3" max="3" width="8.7109375" customWidth="1"/>
    <col min="4" max="4" width="16.7109375" customWidth="1"/>
    <col min="5" max="5" width="15.28515625" customWidth="1"/>
    <col min="6" max="6" width="11.7109375" bestFit="1" customWidth="1"/>
    <col min="7" max="7" width="13.5703125" bestFit="1" customWidth="1"/>
  </cols>
  <sheetData>
    <row r="1" spans="1:5" ht="13.5">
      <c r="A1" s="1"/>
      <c r="B1" s="1" t="s">
        <v>187</v>
      </c>
      <c r="C1" s="1"/>
      <c r="D1" s="1"/>
      <c r="E1" s="1"/>
    </row>
    <row r="2" spans="1:5" ht="13.5">
      <c r="A2" s="1"/>
      <c r="B2" s="1" t="s">
        <v>188</v>
      </c>
      <c r="C2" s="1"/>
      <c r="D2" s="1"/>
      <c r="E2" s="1"/>
    </row>
    <row r="3" spans="1:5" ht="15">
      <c r="A3" s="2" t="s">
        <v>1</v>
      </c>
      <c r="B3" s="3"/>
      <c r="C3" s="3"/>
      <c r="D3" s="3"/>
      <c r="E3" s="3"/>
    </row>
    <row r="4" spans="1:5" ht="15">
      <c r="A4" s="2" t="s">
        <v>246</v>
      </c>
      <c r="B4" s="3"/>
      <c r="C4" s="3"/>
      <c r="D4" s="3"/>
      <c r="E4" s="3"/>
    </row>
    <row r="5" spans="1:5" ht="15.75" thickBot="1">
      <c r="A5" s="2"/>
      <c r="B5" s="4" t="s">
        <v>3</v>
      </c>
      <c r="C5" s="3"/>
      <c r="D5" s="3"/>
      <c r="E5" s="3"/>
    </row>
    <row r="6" spans="1:5" ht="13.5">
      <c r="A6" s="12"/>
      <c r="B6" s="17"/>
      <c r="C6" s="13" t="s">
        <v>65</v>
      </c>
      <c r="D6" s="13" t="s">
        <v>66</v>
      </c>
      <c r="E6" s="14" t="s">
        <v>67</v>
      </c>
    </row>
    <row r="7" spans="1:5" ht="13.5">
      <c r="A7" s="5"/>
      <c r="B7" s="21" t="s">
        <v>20</v>
      </c>
      <c r="C7" s="6"/>
      <c r="D7" s="30">
        <v>2014</v>
      </c>
      <c r="E7" s="30">
        <v>2013</v>
      </c>
    </row>
    <row r="8" spans="1:5" ht="13.5">
      <c r="A8" s="7"/>
      <c r="B8" s="8" t="s">
        <v>21</v>
      </c>
      <c r="C8" s="8"/>
      <c r="D8" s="30">
        <f>D9+D24+D31+D34</f>
        <v>64311395</v>
      </c>
      <c r="E8" s="30">
        <f>E9+E24+E31+E34</f>
        <v>105672835</v>
      </c>
    </row>
    <row r="9" spans="1:5" ht="13.5">
      <c r="A9" s="7"/>
      <c r="B9" s="8" t="s">
        <v>22</v>
      </c>
      <c r="C9" s="8"/>
      <c r="D9" s="32">
        <f>+D10+D11</f>
        <v>59828</v>
      </c>
      <c r="E9" s="32">
        <f>+E10+E11</f>
        <v>3616569</v>
      </c>
    </row>
    <row r="10" spans="1:5" ht="13.5">
      <c r="A10" s="7"/>
      <c r="B10" s="8" t="s">
        <v>124</v>
      </c>
      <c r="C10" s="8"/>
      <c r="D10" s="32">
        <v>0</v>
      </c>
      <c r="E10" s="32">
        <v>0</v>
      </c>
    </row>
    <row r="11" spans="1:5" ht="13.5">
      <c r="A11" s="7"/>
      <c r="B11" s="8" t="s">
        <v>182</v>
      </c>
      <c r="C11" s="8"/>
      <c r="D11" s="32">
        <f>23125+34800+1903</f>
        <v>59828</v>
      </c>
      <c r="E11" s="32">
        <v>3616569</v>
      </c>
    </row>
    <row r="12" spans="1:5" ht="13.5">
      <c r="A12" s="7"/>
      <c r="B12" s="8" t="s">
        <v>23</v>
      </c>
      <c r="C12" s="8"/>
      <c r="D12" s="32"/>
      <c r="E12" s="32"/>
    </row>
    <row r="13" spans="1:5" ht="13.5">
      <c r="A13" s="5"/>
      <c r="B13" s="6" t="s">
        <v>24</v>
      </c>
      <c r="C13" s="6"/>
      <c r="D13" s="33">
        <v>0</v>
      </c>
      <c r="E13" s="33">
        <v>0</v>
      </c>
    </row>
    <row r="14" spans="1:5" ht="13.5">
      <c r="A14" s="5"/>
      <c r="B14" s="6" t="s">
        <v>25</v>
      </c>
      <c r="C14" s="6"/>
      <c r="D14" s="33"/>
      <c r="E14" s="33"/>
    </row>
    <row r="15" spans="1:5" ht="13.5">
      <c r="A15" s="7"/>
      <c r="B15" s="8" t="s">
        <v>10</v>
      </c>
      <c r="C15" s="8"/>
      <c r="D15" s="32">
        <f>SUM(D13:D14)</f>
        <v>0</v>
      </c>
      <c r="E15" s="32">
        <f>SUM(E13:E14)</f>
        <v>0</v>
      </c>
    </row>
    <row r="16" spans="1:5" ht="13.5">
      <c r="A16" s="7"/>
      <c r="B16" s="8" t="s">
        <v>26</v>
      </c>
      <c r="C16" s="8"/>
      <c r="D16" s="32"/>
      <c r="E16" s="32"/>
    </row>
    <row r="17" spans="1:7" s="15" customFormat="1" ht="13.5">
      <c r="A17" s="18"/>
      <c r="B17" s="6" t="s">
        <v>85</v>
      </c>
      <c r="C17" s="6"/>
      <c r="D17" s="33">
        <f>45025550+2659500</f>
        <v>47685050</v>
      </c>
      <c r="E17" s="33">
        <v>77753616</v>
      </c>
    </row>
    <row r="18" spans="1:7" s="15" customFormat="1" ht="13.5">
      <c r="A18" s="18"/>
      <c r="B18" s="6" t="s">
        <v>183</v>
      </c>
      <c r="C18" s="6"/>
      <c r="D18" s="32">
        <f>D19+D20</f>
        <v>5220807</v>
      </c>
      <c r="E18" s="32">
        <v>7678173</v>
      </c>
    </row>
    <row r="19" spans="1:7" s="15" customFormat="1" ht="13.5">
      <c r="A19" s="18"/>
      <c r="B19" s="6" t="s">
        <v>184</v>
      </c>
      <c r="C19" s="6"/>
      <c r="D19" s="295">
        <v>1300010</v>
      </c>
      <c r="E19" s="33"/>
    </row>
    <row r="20" spans="1:7" s="15" customFormat="1" ht="13.5">
      <c r="A20" s="18"/>
      <c r="B20" s="6" t="s">
        <v>253</v>
      </c>
      <c r="C20" s="6"/>
      <c r="D20" s="295">
        <v>3920797</v>
      </c>
      <c r="E20" s="33"/>
      <c r="G20"/>
    </row>
    <row r="21" spans="1:7" s="15" customFormat="1" ht="13.5">
      <c r="A21" s="18"/>
      <c r="B21" s="6" t="s">
        <v>255</v>
      </c>
      <c r="C21" s="6"/>
      <c r="D21" s="33">
        <f>3213596+1821390</f>
        <v>5034986</v>
      </c>
      <c r="E21" s="33"/>
    </row>
    <row r="22" spans="1:7" s="15" customFormat="1" ht="13.5">
      <c r="A22" s="18"/>
      <c r="B22" s="6" t="s">
        <v>78</v>
      </c>
      <c r="C22" s="6"/>
      <c r="D22" s="33"/>
      <c r="E22" s="33"/>
    </row>
    <row r="23" spans="1:7" s="15" customFormat="1" ht="13.5">
      <c r="A23" s="18"/>
      <c r="B23" s="6" t="s">
        <v>79</v>
      </c>
      <c r="C23" s="6"/>
      <c r="D23" s="33"/>
      <c r="E23" s="33"/>
    </row>
    <row r="24" spans="1:7" s="16" customFormat="1" ht="13.5">
      <c r="A24" s="7"/>
      <c r="B24" s="8" t="s">
        <v>59</v>
      </c>
      <c r="C24" s="8"/>
      <c r="D24" s="32">
        <f>D18+D17+D21</f>
        <v>57940843</v>
      </c>
      <c r="E24" s="32">
        <f>E18+E17</f>
        <v>85431789</v>
      </c>
    </row>
    <row r="25" spans="1:7" s="16" customFormat="1" ht="13.5">
      <c r="A25" s="7"/>
      <c r="B25" s="8" t="s">
        <v>60</v>
      </c>
      <c r="C25" s="8"/>
      <c r="D25" s="32"/>
      <c r="E25" s="32"/>
    </row>
    <row r="26" spans="1:7" s="16" customFormat="1" ht="13.5">
      <c r="A26" s="7"/>
      <c r="B26" s="6" t="s">
        <v>84</v>
      </c>
      <c r="C26" s="8"/>
      <c r="D26" s="32"/>
      <c r="E26" s="32"/>
    </row>
    <row r="27" spans="1:7" s="16" customFormat="1" ht="13.5">
      <c r="A27" s="7"/>
      <c r="B27" s="6" t="s">
        <v>80</v>
      </c>
      <c r="C27" s="8"/>
      <c r="D27" s="32"/>
      <c r="E27" s="32"/>
    </row>
    <row r="28" spans="1:7" s="16" customFormat="1" ht="13.5">
      <c r="A28" s="7"/>
      <c r="B28" s="6" t="s">
        <v>81</v>
      </c>
      <c r="C28" s="8"/>
      <c r="D28" s="32"/>
      <c r="E28" s="32"/>
    </row>
    <row r="29" spans="1:7" s="16" customFormat="1" ht="13.5">
      <c r="A29" s="7"/>
      <c r="B29" s="6" t="s">
        <v>82</v>
      </c>
      <c r="C29" s="8"/>
      <c r="D29" s="32"/>
      <c r="E29" s="32">
        <v>12938401</v>
      </c>
    </row>
    <row r="30" spans="1:7" s="15" customFormat="1" ht="13.5">
      <c r="A30" s="18"/>
      <c r="B30" s="6" t="s">
        <v>83</v>
      </c>
      <c r="C30" s="6"/>
      <c r="D30" s="33"/>
      <c r="E30" s="33"/>
    </row>
    <row r="31" spans="1:7" s="16" customFormat="1" ht="13.5">
      <c r="A31" s="7"/>
      <c r="B31" s="8" t="s">
        <v>61</v>
      </c>
      <c r="C31" s="8"/>
      <c r="D31" s="32">
        <f>SUM(D26:D30)</f>
        <v>0</v>
      </c>
      <c r="E31" s="32">
        <f>SUM(E26:E30)</f>
        <v>12938401</v>
      </c>
    </row>
    <row r="32" spans="1:7" s="16" customFormat="1" ht="13.5">
      <c r="A32" s="7"/>
      <c r="B32" s="8" t="s">
        <v>62</v>
      </c>
      <c r="C32" s="8"/>
      <c r="D32" s="32">
        <v>0</v>
      </c>
      <c r="E32" s="32">
        <v>0</v>
      </c>
    </row>
    <row r="33" spans="1:6" s="16" customFormat="1" ht="13.5">
      <c r="A33" s="7"/>
      <c r="B33" s="8" t="s">
        <v>36</v>
      </c>
      <c r="C33" s="8"/>
      <c r="D33" s="32">
        <v>0</v>
      </c>
      <c r="E33" s="32">
        <v>0</v>
      </c>
    </row>
    <row r="34" spans="1:6" s="16" customFormat="1" ht="13.5">
      <c r="A34" s="22"/>
      <c r="B34" s="8" t="s">
        <v>37</v>
      </c>
      <c r="C34" s="8"/>
      <c r="D34" s="32">
        <v>6310724</v>
      </c>
      <c r="E34" s="32">
        <v>3686076</v>
      </c>
    </row>
    <row r="35" spans="1:6" s="16" customFormat="1" ht="13.5">
      <c r="A35" s="22"/>
      <c r="B35" s="9" t="s">
        <v>86</v>
      </c>
      <c r="C35" s="8"/>
      <c r="D35" s="32">
        <f>D31+D24+D9+D34</f>
        <v>64311395</v>
      </c>
      <c r="E35" s="32">
        <f>E31+E24+E9+E34</f>
        <v>105672835</v>
      </c>
    </row>
    <row r="36" spans="1:6" ht="13.5">
      <c r="A36" s="7"/>
      <c r="B36" s="8" t="s">
        <v>27</v>
      </c>
      <c r="C36" s="8"/>
      <c r="D36" s="32"/>
      <c r="E36" s="32"/>
    </row>
    <row r="37" spans="1:6" ht="13.5">
      <c r="A37" s="7"/>
      <c r="B37" s="8" t="s">
        <v>28</v>
      </c>
      <c r="C37" s="8"/>
      <c r="D37" s="32"/>
      <c r="E37" s="32"/>
    </row>
    <row r="38" spans="1:6" ht="13.5">
      <c r="A38" s="7"/>
      <c r="B38" s="6" t="s">
        <v>38</v>
      </c>
      <c r="C38" s="8"/>
      <c r="D38" s="32">
        <v>0</v>
      </c>
      <c r="E38" s="32">
        <v>0</v>
      </c>
    </row>
    <row r="39" spans="1:6" ht="13.5">
      <c r="A39" s="7"/>
      <c r="B39" s="6" t="s">
        <v>39</v>
      </c>
      <c r="C39" s="8"/>
      <c r="D39" s="32"/>
      <c r="E39" s="32"/>
    </row>
    <row r="40" spans="1:6" ht="13.5">
      <c r="A40" s="7"/>
      <c r="B40" s="6" t="s">
        <v>40</v>
      </c>
      <c r="C40" s="8"/>
      <c r="D40" s="32"/>
      <c r="E40" s="32"/>
    </row>
    <row r="41" spans="1:6" ht="13.5">
      <c r="A41" s="7"/>
      <c r="B41" s="6" t="s">
        <v>41</v>
      </c>
      <c r="C41" s="8"/>
      <c r="D41" s="32"/>
      <c r="E41" s="32"/>
      <c r="F41" s="57"/>
    </row>
    <row r="42" spans="1:6" s="16" customFormat="1" ht="13.5">
      <c r="A42" s="7"/>
      <c r="B42" s="8" t="s">
        <v>64</v>
      </c>
      <c r="C42" s="8"/>
      <c r="D42" s="32">
        <f>SUM(D38:D41)</f>
        <v>0</v>
      </c>
      <c r="E42" s="32">
        <f>SUM(E38:E41)</f>
        <v>0</v>
      </c>
    </row>
    <row r="43" spans="1:6" s="16" customFormat="1" ht="13.5">
      <c r="A43" s="7"/>
      <c r="B43" s="8" t="s">
        <v>63</v>
      </c>
      <c r="C43" s="8"/>
      <c r="D43" s="32"/>
      <c r="E43" s="32"/>
    </row>
    <row r="44" spans="1:6" ht="13.5">
      <c r="A44" s="5"/>
      <c r="B44" s="6" t="s">
        <v>42</v>
      </c>
      <c r="C44" s="6"/>
      <c r="D44" s="33">
        <v>0</v>
      </c>
      <c r="E44" s="33">
        <v>0</v>
      </c>
    </row>
    <row r="45" spans="1:6" ht="13.5">
      <c r="A45" s="5"/>
      <c r="B45" s="6" t="s">
        <v>43</v>
      </c>
      <c r="C45" s="6"/>
      <c r="D45" s="33">
        <f>'Pasqyra e llog se amortizimit'!Q10</f>
        <v>83154845</v>
      </c>
      <c r="E45" s="33">
        <v>87531415</v>
      </c>
    </row>
    <row r="46" spans="1:6" ht="13.5">
      <c r="A46" s="5"/>
      <c r="B46" s="6" t="s">
        <v>44</v>
      </c>
      <c r="C46" s="6"/>
      <c r="D46" s="33">
        <f>'Pasqyra e llog se amortizimit'!Q17</f>
        <v>1673333.3120000002</v>
      </c>
      <c r="E46" s="33">
        <f>3250552+2091667</f>
        <v>5342219</v>
      </c>
      <c r="F46" s="141"/>
    </row>
    <row r="47" spans="1:6" ht="13.5">
      <c r="A47" s="5"/>
      <c r="B47" s="6" t="s">
        <v>45</v>
      </c>
      <c r="C47" s="6"/>
      <c r="D47" s="33"/>
      <c r="E47" s="33">
        <v>0</v>
      </c>
    </row>
    <row r="48" spans="1:6" ht="13.5">
      <c r="A48" s="5"/>
      <c r="B48" s="8" t="s">
        <v>29</v>
      </c>
      <c r="C48" s="6"/>
      <c r="D48" s="32">
        <f>SUM(D44:D47)</f>
        <v>84828178.312000006</v>
      </c>
      <c r="E48" s="32">
        <f>SUM(E44:E47)</f>
        <v>92873634</v>
      </c>
    </row>
    <row r="49" spans="1:5" ht="13.5">
      <c r="A49" s="5"/>
      <c r="B49" s="9" t="s">
        <v>30</v>
      </c>
      <c r="C49" s="6"/>
      <c r="D49" s="33">
        <v>0</v>
      </c>
      <c r="E49" s="33">
        <v>0</v>
      </c>
    </row>
    <row r="50" spans="1:5" ht="13.5">
      <c r="A50" s="7"/>
      <c r="B50" s="8" t="s">
        <v>31</v>
      </c>
      <c r="C50" s="8"/>
      <c r="D50" s="32"/>
      <c r="E50" s="32"/>
    </row>
    <row r="51" spans="1:5" s="15" customFormat="1" ht="13.5">
      <c r="A51" s="18"/>
      <c r="B51" s="6" t="s">
        <v>46</v>
      </c>
      <c r="C51" s="6"/>
      <c r="D51" s="33">
        <v>0</v>
      </c>
      <c r="E51" s="33">
        <v>0</v>
      </c>
    </row>
    <row r="52" spans="1:5" s="15" customFormat="1" ht="13.5">
      <c r="A52" s="18"/>
      <c r="B52" s="6" t="s">
        <v>47</v>
      </c>
      <c r="C52" s="6"/>
      <c r="D52" s="33">
        <v>84996717</v>
      </c>
      <c r="E52" s="33"/>
    </row>
    <row r="53" spans="1:5" s="15" customFormat="1" ht="13.5">
      <c r="A53" s="18"/>
      <c r="B53" s="6" t="s">
        <v>48</v>
      </c>
      <c r="C53" s="6"/>
      <c r="D53" s="33"/>
      <c r="E53" s="33"/>
    </row>
    <row r="54" spans="1:5" ht="13.5">
      <c r="A54" s="5"/>
      <c r="B54" s="8" t="s">
        <v>32</v>
      </c>
      <c r="C54" s="6"/>
      <c r="D54" s="30">
        <f>SUM(D51:D53)</f>
        <v>84996717</v>
      </c>
      <c r="E54" s="30">
        <f>SUM(E51:E53)</f>
        <v>0</v>
      </c>
    </row>
    <row r="55" spans="1:5" ht="13.5">
      <c r="A55" s="7"/>
      <c r="B55" s="9" t="s">
        <v>33</v>
      </c>
      <c r="C55" s="8"/>
      <c r="D55" s="30">
        <v>0</v>
      </c>
      <c r="E55" s="30">
        <v>0</v>
      </c>
    </row>
    <row r="56" spans="1:5" ht="13.5">
      <c r="A56" s="7"/>
      <c r="B56" s="8" t="s">
        <v>34</v>
      </c>
      <c r="C56" s="8"/>
      <c r="D56" s="32">
        <v>0</v>
      </c>
      <c r="E56" s="32">
        <v>0</v>
      </c>
    </row>
    <row r="57" spans="1:5" ht="13.5">
      <c r="A57" s="7"/>
      <c r="B57" s="9" t="s">
        <v>87</v>
      </c>
      <c r="C57" s="8"/>
      <c r="D57" s="32">
        <f>+D48+D42+D54</f>
        <v>169824895.31200001</v>
      </c>
      <c r="E57" s="32">
        <f>+E48+E42</f>
        <v>92873634</v>
      </c>
    </row>
    <row r="58" spans="1:5" ht="14.25" thickBot="1">
      <c r="A58" s="10"/>
      <c r="B58" s="11" t="s">
        <v>88</v>
      </c>
      <c r="C58" s="11"/>
      <c r="D58" s="34">
        <f>+D57+D35</f>
        <v>234136290.31200001</v>
      </c>
      <c r="E58" s="34">
        <f>+E57+E35</f>
        <v>198546469</v>
      </c>
    </row>
    <row r="59" spans="1:5" ht="13.5">
      <c r="A59" s="19"/>
      <c r="B59" s="19"/>
      <c r="C59" s="19"/>
      <c r="D59" s="23"/>
      <c r="E59" s="23"/>
    </row>
    <row r="60" spans="1:5" ht="13.5">
      <c r="A60" s="19"/>
      <c r="B60" s="19"/>
      <c r="C60" s="19"/>
      <c r="D60" s="23"/>
      <c r="E60" s="23"/>
    </row>
    <row r="61" spans="1:5" ht="13.5">
      <c r="A61" s="19"/>
      <c r="B61" s="19"/>
      <c r="C61" s="19"/>
      <c r="D61" s="23"/>
      <c r="E61" s="23"/>
    </row>
    <row r="62" spans="1:5" ht="13.5">
      <c r="A62" s="19"/>
      <c r="B62" s="19"/>
      <c r="C62" s="19"/>
      <c r="D62" s="23"/>
      <c r="E62" s="23"/>
    </row>
    <row r="63" spans="1:5" ht="13.5">
      <c r="A63" s="1"/>
      <c r="B63" s="1" t="s">
        <v>2</v>
      </c>
      <c r="C63" s="1"/>
      <c r="D63" s="1"/>
      <c r="E63" s="1"/>
    </row>
    <row r="64" spans="1:5" ht="15">
      <c r="A64" s="2" t="s">
        <v>1</v>
      </c>
      <c r="B64" s="3"/>
      <c r="C64" s="3"/>
      <c r="D64" s="3"/>
      <c r="E64" s="3"/>
    </row>
    <row r="65" spans="1:7" ht="15">
      <c r="A65" s="2" t="s">
        <v>246</v>
      </c>
      <c r="B65" s="3"/>
      <c r="C65" s="3"/>
      <c r="D65" s="3"/>
      <c r="E65" s="3"/>
    </row>
    <row r="66" spans="1:7" ht="15.75" thickBot="1">
      <c r="A66" s="2"/>
      <c r="B66" s="4" t="s">
        <v>3</v>
      </c>
      <c r="C66" s="3"/>
      <c r="D66" s="3">
        <v>2014</v>
      </c>
      <c r="E66" s="3">
        <v>2013</v>
      </c>
    </row>
    <row r="67" spans="1:7" ht="13.5">
      <c r="A67" s="12"/>
      <c r="B67" s="17"/>
      <c r="C67" s="13" t="s">
        <v>65</v>
      </c>
      <c r="D67" s="13" t="s">
        <v>66</v>
      </c>
      <c r="E67" s="13" t="s">
        <v>66</v>
      </c>
    </row>
    <row r="68" spans="1:7" ht="13.5">
      <c r="A68" s="5"/>
      <c r="B68" s="21" t="s">
        <v>0</v>
      </c>
      <c r="C68" s="6"/>
      <c r="D68" s="30"/>
      <c r="E68" s="30"/>
    </row>
    <row r="69" spans="1:7" ht="13.5">
      <c r="A69" s="7"/>
      <c r="B69" s="8" t="s">
        <v>4</v>
      </c>
      <c r="C69" s="8"/>
      <c r="D69" s="30"/>
      <c r="E69" s="30"/>
    </row>
    <row r="70" spans="1:7" ht="13.5">
      <c r="A70" s="7"/>
      <c r="B70" s="8" t="s">
        <v>5</v>
      </c>
      <c r="C70" s="8"/>
      <c r="D70" s="32"/>
      <c r="E70" s="32"/>
    </row>
    <row r="71" spans="1:7" ht="13.5">
      <c r="A71" s="7"/>
      <c r="B71" s="8" t="s">
        <v>6</v>
      </c>
      <c r="C71" s="8"/>
      <c r="D71" s="32"/>
      <c r="E71" s="32"/>
    </row>
    <row r="72" spans="1:7" ht="13.5">
      <c r="A72" s="5"/>
      <c r="B72" s="6" t="s">
        <v>7</v>
      </c>
      <c r="C72" s="6"/>
      <c r="D72" s="33">
        <v>0</v>
      </c>
      <c r="E72" s="33">
        <v>0</v>
      </c>
    </row>
    <row r="73" spans="1:7" ht="13.5">
      <c r="A73" s="5"/>
      <c r="B73" s="6" t="s">
        <v>8</v>
      </c>
      <c r="C73" s="6"/>
      <c r="D73" s="33"/>
      <c r="E73" s="33"/>
    </row>
    <row r="74" spans="1:7" ht="13.5">
      <c r="A74" s="5"/>
      <c r="B74" s="6" t="s">
        <v>9</v>
      </c>
      <c r="C74" s="6"/>
      <c r="D74" s="33"/>
      <c r="E74" s="33"/>
    </row>
    <row r="75" spans="1:7" ht="13.5">
      <c r="A75" s="7"/>
      <c r="B75" s="8" t="s">
        <v>10</v>
      </c>
      <c r="C75" s="8"/>
      <c r="D75" s="32">
        <f>SUM(D72:D74)</f>
        <v>0</v>
      </c>
      <c r="E75" s="32">
        <f>SUM(E72:E74)</f>
        <v>0</v>
      </c>
    </row>
    <row r="76" spans="1:7" ht="13.5">
      <c r="A76" s="7"/>
      <c r="B76" s="8" t="s">
        <v>11</v>
      </c>
      <c r="C76" s="8"/>
      <c r="D76" s="97">
        <v>0</v>
      </c>
      <c r="E76" s="97">
        <v>0</v>
      </c>
    </row>
    <row r="77" spans="1:7" ht="13.5">
      <c r="A77" s="24"/>
      <c r="B77" s="6" t="s">
        <v>35</v>
      </c>
      <c r="C77" s="25"/>
      <c r="D77" s="107">
        <f>181837055+2324597+1010000+570000+1</f>
        <v>185741653</v>
      </c>
      <c r="E77" s="107">
        <v>127911090</v>
      </c>
    </row>
    <row r="78" spans="1:7" ht="13.5">
      <c r="A78" s="24"/>
      <c r="B78" s="6" t="s">
        <v>68</v>
      </c>
      <c r="C78" s="25"/>
      <c r="D78" s="58">
        <v>416443</v>
      </c>
      <c r="E78" s="58">
        <v>442027</v>
      </c>
      <c r="G78" s="108"/>
    </row>
    <row r="79" spans="1:7" ht="13.5">
      <c r="A79" s="24"/>
      <c r="B79" s="6" t="s">
        <v>69</v>
      </c>
      <c r="C79" s="25"/>
      <c r="D79" s="97">
        <f>+D80+D81+D82</f>
        <v>1312259</v>
      </c>
      <c r="E79" s="97">
        <v>68899</v>
      </c>
    </row>
    <row r="80" spans="1:7" ht="13.5">
      <c r="A80" s="24"/>
      <c r="B80" s="6" t="s">
        <v>121</v>
      </c>
      <c r="C80" s="25"/>
      <c r="D80" s="58">
        <v>36407</v>
      </c>
      <c r="E80" s="58"/>
    </row>
    <row r="81" spans="1:5" ht="13.5">
      <c r="A81" s="24"/>
      <c r="B81" s="6" t="s">
        <v>254</v>
      </c>
      <c r="C81" s="25"/>
      <c r="D81" s="58">
        <v>1238469</v>
      </c>
      <c r="E81" s="58"/>
    </row>
    <row r="82" spans="1:5" ht="13.5">
      <c r="A82" s="24"/>
      <c r="B82" s="6" t="s">
        <v>185</v>
      </c>
      <c r="C82" s="25"/>
      <c r="D82" s="58">
        <v>37383</v>
      </c>
      <c r="E82" s="58"/>
    </row>
    <row r="83" spans="1:5" ht="13.5">
      <c r="A83" s="24"/>
      <c r="B83" s="6" t="s">
        <v>186</v>
      </c>
      <c r="C83" s="25"/>
      <c r="D83" s="58"/>
      <c r="E83" s="58">
        <f>-'Ardh shpenz'!E38</f>
        <v>6662445.3000000007</v>
      </c>
    </row>
    <row r="84" spans="1:5" ht="13.5">
      <c r="A84" s="24"/>
      <c r="B84" s="6" t="s">
        <v>70</v>
      </c>
      <c r="C84" s="25"/>
      <c r="D84" s="25"/>
      <c r="E84" s="25"/>
    </row>
    <row r="85" spans="1:5" s="16" customFormat="1" ht="13.5">
      <c r="A85" s="26"/>
      <c r="B85" s="20" t="s">
        <v>71</v>
      </c>
      <c r="C85" s="27"/>
      <c r="D85" s="31">
        <f>+D77+D78+D79</f>
        <v>187470355</v>
      </c>
      <c r="E85" s="31">
        <f>SUM(E76:E84)</f>
        <v>135084461.30000001</v>
      </c>
    </row>
    <row r="86" spans="1:5" s="16" customFormat="1" ht="13.5">
      <c r="A86" s="26"/>
      <c r="B86" s="20" t="s">
        <v>12</v>
      </c>
      <c r="C86" s="27"/>
      <c r="D86" s="31">
        <v>0</v>
      </c>
      <c r="E86" s="31">
        <v>0</v>
      </c>
    </row>
    <row r="87" spans="1:5" s="16" customFormat="1" ht="13.5">
      <c r="A87" s="26"/>
      <c r="B87" s="20" t="s">
        <v>72</v>
      </c>
      <c r="C87" s="27"/>
      <c r="D87" s="31">
        <v>0</v>
      </c>
      <c r="E87" s="31">
        <v>0</v>
      </c>
    </row>
    <row r="88" spans="1:5" s="16" customFormat="1" ht="13.5">
      <c r="A88" s="26"/>
      <c r="B88" s="28" t="s">
        <v>89</v>
      </c>
      <c r="C88" s="27"/>
      <c r="D88" s="31">
        <f>D75+D85+D86+D87</f>
        <v>187470355</v>
      </c>
      <c r="E88" s="31">
        <f>E75+E85+E86+E87</f>
        <v>135084461.30000001</v>
      </c>
    </row>
    <row r="89" spans="1:5" s="16" customFormat="1" ht="13.5">
      <c r="A89" s="26"/>
      <c r="B89" s="20" t="s">
        <v>13</v>
      </c>
      <c r="C89" s="27"/>
      <c r="D89" s="31"/>
      <c r="E89" s="31"/>
    </row>
    <row r="90" spans="1:5" s="16" customFormat="1" ht="13.5">
      <c r="A90" s="26"/>
      <c r="B90" s="20" t="s">
        <v>73</v>
      </c>
      <c r="C90" s="27"/>
      <c r="D90" s="31"/>
      <c r="E90" s="31"/>
    </row>
    <row r="91" spans="1:5" s="29" customFormat="1" ht="13.5">
      <c r="A91" s="24"/>
      <c r="B91" s="6" t="s">
        <v>14</v>
      </c>
      <c r="C91" s="25"/>
      <c r="D91" s="31">
        <f>D90</f>
        <v>0</v>
      </c>
      <c r="E91" s="31">
        <f>E90</f>
        <v>0</v>
      </c>
    </row>
    <row r="92" spans="1:5" s="29" customFormat="1" ht="13.5">
      <c r="A92" s="24"/>
      <c r="B92" s="6" t="s">
        <v>15</v>
      </c>
      <c r="C92" s="25"/>
      <c r="D92" s="31"/>
      <c r="E92" s="31"/>
    </row>
    <row r="93" spans="1:5" s="16" customFormat="1" ht="13.5">
      <c r="A93" s="26"/>
      <c r="B93" s="8" t="s">
        <v>74</v>
      </c>
      <c r="C93" s="27"/>
      <c r="D93" s="31">
        <f>D90</f>
        <v>0</v>
      </c>
      <c r="E93" s="31">
        <f>E90</f>
        <v>0</v>
      </c>
    </row>
    <row r="94" spans="1:5" s="16" customFormat="1" ht="13.5">
      <c r="A94" s="26"/>
      <c r="B94" s="8" t="s">
        <v>75</v>
      </c>
      <c r="C94" s="27"/>
      <c r="D94" s="31"/>
      <c r="E94" s="31">
        <v>0</v>
      </c>
    </row>
    <row r="95" spans="1:5" s="16" customFormat="1" ht="13.5">
      <c r="A95" s="26"/>
      <c r="B95" s="8" t="s">
        <v>76</v>
      </c>
      <c r="C95" s="27"/>
      <c r="D95" s="31">
        <v>0</v>
      </c>
      <c r="E95" s="31">
        <v>0</v>
      </c>
    </row>
    <row r="96" spans="1:5" s="16" customFormat="1" ht="13.5">
      <c r="A96" s="26"/>
      <c r="B96" s="8" t="s">
        <v>77</v>
      </c>
      <c r="C96" s="27"/>
      <c r="D96" s="31">
        <v>0</v>
      </c>
      <c r="E96" s="31">
        <v>0</v>
      </c>
    </row>
    <row r="97" spans="1:5" s="16" customFormat="1" ht="13.5">
      <c r="A97" s="26"/>
      <c r="B97" s="20" t="s">
        <v>90</v>
      </c>
      <c r="C97" s="27"/>
      <c r="D97" s="31"/>
      <c r="E97" s="31"/>
    </row>
    <row r="98" spans="1:5" ht="13.5">
      <c r="A98" s="5"/>
      <c r="B98" s="21" t="s">
        <v>16</v>
      </c>
      <c r="C98" s="6"/>
      <c r="D98" s="31"/>
      <c r="E98" s="31"/>
    </row>
    <row r="99" spans="1:5" ht="13.5">
      <c r="A99" s="7"/>
      <c r="B99" s="8" t="s">
        <v>17</v>
      </c>
      <c r="C99" s="8"/>
      <c r="D99" s="31">
        <v>0</v>
      </c>
      <c r="E99" s="31">
        <v>0</v>
      </c>
    </row>
    <row r="100" spans="1:5" ht="13.5">
      <c r="A100" s="7"/>
      <c r="B100" s="8" t="s">
        <v>49</v>
      </c>
      <c r="C100" s="8"/>
      <c r="D100" s="31">
        <v>0</v>
      </c>
      <c r="E100" s="31">
        <v>0</v>
      </c>
    </row>
    <row r="101" spans="1:5" ht="13.5">
      <c r="A101" s="7"/>
      <c r="B101" s="8" t="s">
        <v>50</v>
      </c>
      <c r="C101" s="8"/>
      <c r="D101" s="31">
        <v>3500000</v>
      </c>
      <c r="E101" s="31">
        <v>3500000</v>
      </c>
    </row>
    <row r="102" spans="1:5" ht="13.5">
      <c r="A102" s="7"/>
      <c r="B102" s="8" t="s">
        <v>51</v>
      </c>
      <c r="C102" s="8"/>
      <c r="D102" s="31">
        <v>0</v>
      </c>
      <c r="E102" s="31">
        <v>0</v>
      </c>
    </row>
    <row r="103" spans="1:5" ht="13.5">
      <c r="A103" s="7"/>
      <c r="B103" s="8" t="s">
        <v>52</v>
      </c>
      <c r="C103" s="8"/>
      <c r="D103" s="32">
        <v>0</v>
      </c>
      <c r="E103" s="32">
        <v>0</v>
      </c>
    </row>
    <row r="104" spans="1:5" ht="13.5">
      <c r="A104" s="7"/>
      <c r="B104" s="8" t="s">
        <v>53</v>
      </c>
      <c r="C104" s="8"/>
      <c r="D104" s="30"/>
      <c r="E104" s="30"/>
    </row>
    <row r="105" spans="1:5" ht="13.5">
      <c r="A105" s="5"/>
      <c r="B105" s="6" t="s">
        <v>54</v>
      </c>
      <c r="C105" s="6"/>
      <c r="D105" s="33">
        <v>0</v>
      </c>
      <c r="E105" s="33">
        <v>0</v>
      </c>
    </row>
    <row r="106" spans="1:5" ht="13.5">
      <c r="A106" s="5"/>
      <c r="B106" s="6" t="s">
        <v>55</v>
      </c>
      <c r="C106" s="6"/>
      <c r="D106" s="33"/>
      <c r="E106" s="33"/>
    </row>
    <row r="107" spans="1:5" ht="13.5">
      <c r="A107" s="5"/>
      <c r="B107" s="6" t="s">
        <v>56</v>
      </c>
      <c r="C107" s="6"/>
      <c r="D107" s="33"/>
      <c r="E107" s="33"/>
    </row>
    <row r="108" spans="1:5" ht="13.5">
      <c r="A108" s="7"/>
      <c r="B108" s="8" t="s">
        <v>18</v>
      </c>
      <c r="C108" s="8"/>
      <c r="D108" s="32">
        <f>D101</f>
        <v>3500000</v>
      </c>
      <c r="E108" s="32">
        <f>E101</f>
        <v>3500000</v>
      </c>
    </row>
    <row r="109" spans="1:5" ht="13.5">
      <c r="A109" s="7"/>
      <c r="B109" s="8" t="s">
        <v>57</v>
      </c>
      <c r="C109" s="8"/>
      <c r="D109" s="32">
        <v>59962008</v>
      </c>
      <c r="E109" s="32"/>
    </row>
    <row r="110" spans="1:5" ht="13.5">
      <c r="A110" s="7"/>
      <c r="B110" s="8" t="s">
        <v>58</v>
      </c>
      <c r="C110" s="8"/>
      <c r="D110" s="30">
        <f>'Ardh shpenz'!D39</f>
        <v>-16796072.328000002</v>
      </c>
      <c r="E110" s="30">
        <f>'Ardh shpenz'!E39</f>
        <v>59962007.700000003</v>
      </c>
    </row>
    <row r="111" spans="1:5" ht="13.5">
      <c r="A111" s="7"/>
      <c r="B111" s="8" t="s">
        <v>91</v>
      </c>
      <c r="C111" s="8"/>
      <c r="D111" s="32">
        <f>+D108+D109+D110</f>
        <v>46665935.671999998</v>
      </c>
      <c r="E111" s="32">
        <f>+E108+E109+E110</f>
        <v>63462007.700000003</v>
      </c>
    </row>
    <row r="112" spans="1:5" ht="13.5">
      <c r="A112" s="7"/>
      <c r="B112" s="21" t="s">
        <v>92</v>
      </c>
      <c r="C112" s="8"/>
      <c r="D112" s="32">
        <f>+D111+D88</f>
        <v>234136290.67199999</v>
      </c>
      <c r="E112" s="32">
        <f>+E111+E88</f>
        <v>198546469</v>
      </c>
    </row>
    <row r="113" spans="1:5" ht="14.25" thickBot="1">
      <c r="A113" s="10"/>
      <c r="B113" s="11" t="s">
        <v>19</v>
      </c>
      <c r="C113" s="11"/>
      <c r="D113" s="34">
        <f>D112-D58</f>
        <v>0.35999998450279236</v>
      </c>
      <c r="E113" s="34">
        <f>E112-E58</f>
        <v>0</v>
      </c>
    </row>
    <row r="116" spans="1:5" ht="14.25">
      <c r="B116" s="244" t="s">
        <v>223</v>
      </c>
      <c r="C116" t="s">
        <v>178</v>
      </c>
    </row>
    <row r="117" spans="1:5" ht="14.25">
      <c r="B117" s="244"/>
      <c r="C117" s="118" t="s">
        <v>222</v>
      </c>
    </row>
  </sheetData>
  <phoneticPr fontId="7" type="noConversion"/>
  <pageMargins left="0.44" right="0.47" top="0.23" bottom="0.42" header="0.35" footer="0.18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4"/>
  <sheetViews>
    <sheetView tabSelected="1" topLeftCell="A16" workbookViewId="0">
      <selection activeCell="D19" sqref="D19"/>
    </sheetView>
  </sheetViews>
  <sheetFormatPr defaultRowHeight="12.75"/>
  <cols>
    <col min="1" max="1" width="4.28515625" customWidth="1"/>
    <col min="2" max="2" width="49.42578125" customWidth="1"/>
    <col min="3" max="3" width="13" customWidth="1"/>
    <col min="4" max="4" width="16.140625" customWidth="1"/>
    <col min="5" max="6" width="15" customWidth="1"/>
    <col min="7" max="7" width="17.140625" customWidth="1"/>
    <col min="8" max="8" width="15.5703125" customWidth="1"/>
  </cols>
  <sheetData>
    <row r="1" spans="1:8" ht="13.5">
      <c r="A1" s="1" t="s">
        <v>187</v>
      </c>
    </row>
    <row r="2" spans="1:8" ht="13.5">
      <c r="A2" s="1" t="s">
        <v>188</v>
      </c>
    </row>
    <row r="3" spans="1:8" ht="20.25">
      <c r="A3" s="306" t="s">
        <v>93</v>
      </c>
      <c r="B3" s="306"/>
      <c r="C3" s="306"/>
      <c r="D3" s="306"/>
      <c r="E3" s="306"/>
    </row>
    <row r="4" spans="1:8">
      <c r="B4" t="s">
        <v>125</v>
      </c>
      <c r="C4" t="s">
        <v>189</v>
      </c>
    </row>
    <row r="5" spans="1:8" ht="18.75" customHeight="1">
      <c r="A5" s="307" t="s">
        <v>246</v>
      </c>
      <c r="B5" s="307"/>
      <c r="C5" s="307"/>
      <c r="D5" s="307"/>
      <c r="E5" s="307"/>
    </row>
    <row r="6" spans="1:8" ht="18.75" customHeight="1"/>
    <row r="7" spans="1:8" ht="13.5" thickBot="1">
      <c r="D7">
        <v>2014</v>
      </c>
      <c r="E7">
        <v>2013</v>
      </c>
    </row>
    <row r="8" spans="1:8" ht="33" thickTop="1" thickBot="1">
      <c r="A8" s="38" t="s">
        <v>94</v>
      </c>
      <c r="B8" s="39" t="s">
        <v>95</v>
      </c>
      <c r="C8" s="40" t="s">
        <v>96</v>
      </c>
      <c r="D8" s="40" t="s">
        <v>97</v>
      </c>
      <c r="E8" s="40" t="s">
        <v>97</v>
      </c>
    </row>
    <row r="9" spans="1:8" ht="15.75" thickTop="1">
      <c r="A9" s="100"/>
      <c r="B9" s="101" t="s">
        <v>179</v>
      </c>
      <c r="C9" s="102"/>
      <c r="D9" s="103">
        <f>+D11+D10</f>
        <v>16298849</v>
      </c>
      <c r="E9" s="103">
        <f>+E11+E10</f>
        <v>143457271</v>
      </c>
    </row>
    <row r="10" spans="1:8" ht="14.25">
      <c r="A10" s="44">
        <v>1</v>
      </c>
      <c r="B10" s="45" t="s">
        <v>98</v>
      </c>
      <c r="C10" s="41"/>
      <c r="D10" s="103">
        <f>13048297</f>
        <v>13048297</v>
      </c>
      <c r="E10" s="103">
        <v>69417974</v>
      </c>
    </row>
    <row r="11" spans="1:8" ht="25.5">
      <c r="A11" s="46">
        <v>2</v>
      </c>
      <c r="B11" s="206" t="s">
        <v>248</v>
      </c>
      <c r="C11" s="42"/>
      <c r="D11" s="104">
        <v>3250552</v>
      </c>
      <c r="E11" s="104">
        <v>74039297</v>
      </c>
    </row>
    <row r="12" spans="1:8" ht="25.5">
      <c r="A12" s="46">
        <v>3</v>
      </c>
      <c r="B12" s="48" t="s">
        <v>99</v>
      </c>
      <c r="C12" s="42"/>
      <c r="D12" s="54">
        <v>-12938401</v>
      </c>
      <c r="E12" s="54"/>
    </row>
    <row r="13" spans="1:8" ht="14.25">
      <c r="A13" s="46">
        <v>4</v>
      </c>
      <c r="B13" s="47" t="s">
        <v>100</v>
      </c>
      <c r="C13" s="42"/>
      <c r="D13" s="55">
        <v>0</v>
      </c>
      <c r="E13" s="55">
        <v>-74039293</v>
      </c>
      <c r="G13" s="108"/>
      <c r="H13" s="108"/>
    </row>
    <row r="14" spans="1:8" ht="14.25">
      <c r="A14" s="46">
        <v>5</v>
      </c>
      <c r="B14" s="47" t="s">
        <v>101</v>
      </c>
      <c r="C14" s="42"/>
      <c r="D14" s="55">
        <f>D15+D16</f>
        <v>-3665124</v>
      </c>
      <c r="E14" s="55">
        <f>E15+E16</f>
        <v>-838829</v>
      </c>
    </row>
    <row r="15" spans="1:8" ht="14.25">
      <c r="A15" s="46"/>
      <c r="B15" s="47" t="s">
        <v>102</v>
      </c>
      <c r="C15" s="42">
        <v>641</v>
      </c>
      <c r="D15" s="54">
        <v>-3356186</v>
      </c>
      <c r="E15" s="54">
        <v>-778433</v>
      </c>
    </row>
    <row r="16" spans="1:8" ht="14.25">
      <c r="A16" s="46"/>
      <c r="B16" s="47" t="s">
        <v>103</v>
      </c>
      <c r="C16" s="42">
        <v>644</v>
      </c>
      <c r="D16" s="54">
        <f>-308938</f>
        <v>-308938</v>
      </c>
      <c r="E16" s="54">
        <v>-60396</v>
      </c>
    </row>
    <row r="17" spans="1:5" ht="14.25">
      <c r="A17" s="46">
        <v>6</v>
      </c>
      <c r="B17" s="47" t="s">
        <v>104</v>
      </c>
      <c r="C17" s="42"/>
      <c r="D17" s="54">
        <f>-'Pasqyra e llog se amortizimit'!M22</f>
        <v>-5389799.3279999997</v>
      </c>
      <c r="E17" s="54"/>
    </row>
    <row r="18" spans="1:5" ht="14.25">
      <c r="A18" s="46">
        <v>7</v>
      </c>
      <c r="B18" s="47" t="s">
        <v>105</v>
      </c>
      <c r="C18" s="42"/>
      <c r="D18" s="54">
        <f>D19+D20+D21+D22+D23</f>
        <v>-11554828</v>
      </c>
      <c r="E18" s="54">
        <f>+E19+E20+E21+E23</f>
        <v>-2011923</v>
      </c>
    </row>
    <row r="19" spans="1:5" ht="14.25">
      <c r="A19" s="46"/>
      <c r="B19" s="53" t="s">
        <v>190</v>
      </c>
      <c r="C19" s="42"/>
      <c r="D19" s="105">
        <v>-5685200</v>
      </c>
      <c r="E19" s="105">
        <v>-1996800</v>
      </c>
    </row>
    <row r="20" spans="1:5" ht="14.25">
      <c r="A20" s="46"/>
      <c r="B20" s="47" t="s">
        <v>181</v>
      </c>
      <c r="C20" s="42"/>
      <c r="D20" s="105">
        <v>-29085</v>
      </c>
      <c r="E20" s="105">
        <v>-15123</v>
      </c>
    </row>
    <row r="21" spans="1:5" ht="14.25">
      <c r="A21" s="46"/>
      <c r="B21" s="47" t="s">
        <v>180</v>
      </c>
      <c r="C21" s="42"/>
      <c r="D21" s="105">
        <v>-24240</v>
      </c>
      <c r="E21" s="105"/>
    </row>
    <row r="22" spans="1:5" ht="14.25">
      <c r="A22" s="46"/>
      <c r="B22" s="53" t="s">
        <v>249</v>
      </c>
      <c r="C22" s="42"/>
      <c r="D22" s="105">
        <v>-2655658</v>
      </c>
      <c r="E22" s="105"/>
    </row>
    <row r="23" spans="1:5" ht="14.25">
      <c r="A23" s="46"/>
      <c r="B23" s="53" t="s">
        <v>247</v>
      </c>
      <c r="C23" s="42"/>
      <c r="D23" s="105">
        <v>-3160645</v>
      </c>
      <c r="E23" s="105"/>
    </row>
    <row r="24" spans="1:5" s="37" customFormat="1" ht="15">
      <c r="A24" s="35">
        <v>8</v>
      </c>
      <c r="B24" s="36" t="s">
        <v>107</v>
      </c>
      <c r="C24" s="51"/>
      <c r="D24" s="54">
        <f>D14+D13+D17+D18+D12</f>
        <v>-33548152.328000002</v>
      </c>
      <c r="E24" s="54">
        <f>E14+E13+E17+E18</f>
        <v>-76890045</v>
      </c>
    </row>
    <row r="25" spans="1:5" ht="14.25">
      <c r="A25" s="46">
        <v>9</v>
      </c>
      <c r="B25" s="47" t="s">
        <v>106</v>
      </c>
      <c r="C25" s="42"/>
      <c r="D25" s="54">
        <f>+D24+D9</f>
        <v>-17249303.328000002</v>
      </c>
      <c r="E25" s="54">
        <f>E9+E13+E14+E18</f>
        <v>66567226</v>
      </c>
    </row>
    <row r="26" spans="1:5" ht="25.5">
      <c r="A26" s="46">
        <v>10</v>
      </c>
      <c r="B26" s="48" t="s">
        <v>108</v>
      </c>
      <c r="C26" s="42"/>
      <c r="D26" s="54"/>
      <c r="E26" s="54"/>
    </row>
    <row r="27" spans="1:5" ht="14.25">
      <c r="A27" s="46">
        <v>11</v>
      </c>
      <c r="B27" s="47" t="s">
        <v>109</v>
      </c>
      <c r="C27" s="42"/>
      <c r="D27" s="54"/>
      <c r="E27" s="54"/>
    </row>
    <row r="28" spans="1:5" ht="14.25">
      <c r="A28" s="46">
        <v>12</v>
      </c>
      <c r="B28" s="47" t="s">
        <v>110</v>
      </c>
      <c r="C28" s="42"/>
      <c r="D28" s="54"/>
      <c r="E28" s="54"/>
    </row>
    <row r="29" spans="1:5" ht="14.25">
      <c r="A29" s="46"/>
      <c r="B29" s="47" t="s">
        <v>111</v>
      </c>
      <c r="C29" s="42"/>
      <c r="D29" s="54"/>
      <c r="E29" s="54"/>
    </row>
    <row r="30" spans="1:5" ht="14.25">
      <c r="A30" s="46"/>
      <c r="B30" s="47" t="s">
        <v>112</v>
      </c>
      <c r="C30" s="42"/>
      <c r="D30" s="54">
        <v>22</v>
      </c>
      <c r="E30" s="54"/>
    </row>
    <row r="31" spans="1:5" ht="14.25">
      <c r="A31" s="46"/>
      <c r="B31" s="47" t="s">
        <v>113</v>
      </c>
      <c r="C31" s="42"/>
      <c r="D31" s="54">
        <f>425471+35264</f>
        <v>460735</v>
      </c>
      <c r="E31" s="54">
        <f>64838-6358-1253</f>
        <v>57227</v>
      </c>
    </row>
    <row r="32" spans="1:5" ht="14.25">
      <c r="A32" s="46"/>
      <c r="B32" s="47" t="s">
        <v>114</v>
      </c>
      <c r="C32" s="42"/>
      <c r="D32" s="54">
        <f>32121-39647</f>
        <v>-7526</v>
      </c>
      <c r="E32" s="54"/>
    </row>
    <row r="33" spans="1:8" ht="14.25">
      <c r="A33" s="46"/>
      <c r="B33" s="47" t="s">
        <v>115</v>
      </c>
      <c r="C33" s="42"/>
      <c r="D33" s="54">
        <f>D29+D30+D31+D32</f>
        <v>453231</v>
      </c>
      <c r="E33" s="54">
        <f>E29+E30+E31+E32</f>
        <v>57227</v>
      </c>
    </row>
    <row r="34" spans="1:8" s="37" customFormat="1" ht="26.25">
      <c r="A34" s="35">
        <v>13</v>
      </c>
      <c r="B34" s="52" t="s">
        <v>116</v>
      </c>
      <c r="C34" s="51"/>
      <c r="D34" s="54">
        <f>D33</f>
        <v>453231</v>
      </c>
      <c r="E34" s="54">
        <f>E33</f>
        <v>57227</v>
      </c>
      <c r="G34" s="259"/>
    </row>
    <row r="35" spans="1:8" s="37" customFormat="1" ht="15">
      <c r="A35" s="35">
        <v>14</v>
      </c>
      <c r="B35" s="36" t="s">
        <v>117</v>
      </c>
      <c r="C35" s="51"/>
      <c r="D35" s="54">
        <f>D25+D34</f>
        <v>-16796072.328000002</v>
      </c>
      <c r="E35" s="54">
        <f>E25+E34</f>
        <v>66624453</v>
      </c>
      <c r="G35" s="37" t="s">
        <v>251</v>
      </c>
      <c r="H35" s="37">
        <v>1300010</v>
      </c>
    </row>
    <row r="36" spans="1:8" s="37" customFormat="1">
      <c r="A36" s="35"/>
      <c r="B36" s="36" t="s">
        <v>126</v>
      </c>
      <c r="C36" s="36"/>
      <c r="D36" s="54">
        <v>3160645</v>
      </c>
      <c r="E36" s="54"/>
      <c r="G36" s="37" t="s">
        <v>252</v>
      </c>
      <c r="H36" s="294">
        <f>H35+D38</f>
        <v>1300010</v>
      </c>
    </row>
    <row r="37" spans="1:8" s="37" customFormat="1">
      <c r="A37" s="35"/>
      <c r="B37" s="36" t="s">
        <v>127</v>
      </c>
      <c r="C37" s="36"/>
      <c r="D37" s="54">
        <f>D36+D35</f>
        <v>-13635427.328000002</v>
      </c>
      <c r="E37" s="54">
        <f>E36+E35</f>
        <v>66624453</v>
      </c>
    </row>
    <row r="38" spans="1:8" ht="14.25">
      <c r="A38" s="46">
        <v>15</v>
      </c>
      <c r="B38" s="47" t="s">
        <v>118</v>
      </c>
      <c r="C38" s="42"/>
      <c r="D38" s="104">
        <v>0</v>
      </c>
      <c r="E38" s="104">
        <f>-E37*0.1</f>
        <v>-6662445.3000000007</v>
      </c>
    </row>
    <row r="39" spans="1:8" s="37" customFormat="1" ht="15">
      <c r="A39" s="35">
        <v>16</v>
      </c>
      <c r="B39" s="36" t="s">
        <v>119</v>
      </c>
      <c r="C39" s="51"/>
      <c r="D39" s="104">
        <f>D35+D38</f>
        <v>-16796072.328000002</v>
      </c>
      <c r="E39" s="104">
        <f>E35+E38</f>
        <v>59962007.700000003</v>
      </c>
    </row>
    <row r="40" spans="1:8" ht="15" thickBot="1">
      <c r="A40" s="49">
        <v>17</v>
      </c>
      <c r="B40" s="50" t="s">
        <v>120</v>
      </c>
      <c r="C40" s="43"/>
      <c r="D40" s="54"/>
      <c r="E40" s="54"/>
    </row>
    <row r="41" spans="1:8" ht="13.5" thickTop="1">
      <c r="D41" s="56"/>
    </row>
    <row r="42" spans="1:8">
      <c r="D42" s="56"/>
    </row>
    <row r="43" spans="1:8" ht="14.25">
      <c r="B43" s="244" t="s">
        <v>250</v>
      </c>
      <c r="C43" t="s">
        <v>178</v>
      </c>
    </row>
    <row r="44" spans="1:8" ht="14.25">
      <c r="B44" s="244"/>
      <c r="C44" s="118" t="s">
        <v>222</v>
      </c>
    </row>
  </sheetData>
  <mergeCells count="2">
    <mergeCell ref="A3:E3"/>
    <mergeCell ref="A5:E5"/>
  </mergeCells>
  <phoneticPr fontId="7" type="noConversion"/>
  <pageMargins left="0.57999999999999996" right="0.56000000000000005" top="0.35" bottom="0.34" header="0.5" footer="0.5"/>
  <pageSetup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B6" sqref="B6"/>
    </sheetView>
  </sheetViews>
  <sheetFormatPr defaultRowHeight="12.75"/>
  <cols>
    <col min="1" max="1" width="4.5703125" customWidth="1"/>
    <col min="2" max="2" width="47.42578125" customWidth="1"/>
    <col min="3" max="3" width="16.85546875" customWidth="1"/>
    <col min="4" max="4" width="16" customWidth="1"/>
    <col min="5" max="7" width="0" hidden="1" customWidth="1"/>
  </cols>
  <sheetData>
    <row r="1" spans="1:7" ht="13.5">
      <c r="B1" s="1" t="s">
        <v>187</v>
      </c>
    </row>
    <row r="2" spans="1:7" ht="13.5">
      <c r="B2" s="1" t="s">
        <v>188</v>
      </c>
    </row>
    <row r="3" spans="1:7">
      <c r="B3" t="s">
        <v>128</v>
      </c>
    </row>
    <row r="4" spans="1:7" hidden="1"/>
    <row r="5" spans="1:7" hidden="1"/>
    <row r="6" spans="1:7">
      <c r="B6" t="s">
        <v>129</v>
      </c>
      <c r="C6" s="99" t="s">
        <v>130</v>
      </c>
      <c r="D6" s="99" t="s">
        <v>131</v>
      </c>
    </row>
    <row r="7" spans="1:7" ht="13.5" thickBot="1"/>
    <row r="8" spans="1:7" ht="23.25" customHeight="1">
      <c r="A8" s="62"/>
      <c r="B8" s="63" t="s">
        <v>132</v>
      </c>
      <c r="C8" s="63">
        <v>2014</v>
      </c>
      <c r="D8" s="63">
        <v>2013</v>
      </c>
    </row>
    <row r="9" spans="1:7">
      <c r="A9" s="59" t="s">
        <v>155</v>
      </c>
      <c r="B9" s="53" t="s">
        <v>133</v>
      </c>
      <c r="C9" s="106">
        <v>46657654</v>
      </c>
      <c r="D9" s="106">
        <v>5563192</v>
      </c>
    </row>
    <row r="10" spans="1:7">
      <c r="A10" s="59"/>
      <c r="B10" s="53" t="s">
        <v>134</v>
      </c>
      <c r="C10" s="104">
        <f>+C11+C12+C13+C14+C15</f>
        <v>-45502492</v>
      </c>
      <c r="D10" s="104">
        <f>(+D11+D12+D13+D15+D18+D17+D16)</f>
        <v>-5446623</v>
      </c>
    </row>
    <row r="11" spans="1:7">
      <c r="A11" s="59"/>
      <c r="B11" s="53" t="s">
        <v>156</v>
      </c>
      <c r="C11" s="84">
        <f>-(4819220+3040280+4584408+4232196+1500000+12200+1954810+6589640+10928763+3682088+240000)</f>
        <v>-41583605</v>
      </c>
      <c r="D11" s="84">
        <v>-5103594</v>
      </c>
      <c r="E11">
        <v>-6185392</v>
      </c>
      <c r="G11" s="84">
        <f>-(247077+723240+21600+14866.2+61296+142560+2008000+2053000+108800+194400+169986)</f>
        <v>-5744825.2000000002</v>
      </c>
    </row>
    <row r="12" spans="1:7">
      <c r="A12" s="59"/>
      <c r="B12" s="53" t="s">
        <v>159</v>
      </c>
      <c r="C12" s="84">
        <v>-880557</v>
      </c>
      <c r="D12" s="84">
        <v>-107218</v>
      </c>
    </row>
    <row r="13" spans="1:7">
      <c r="A13" s="59"/>
      <c r="B13" s="109" t="s">
        <v>191</v>
      </c>
      <c r="C13" s="84">
        <v>-29085</v>
      </c>
      <c r="D13" s="84">
        <v>-15126</v>
      </c>
    </row>
    <row r="14" spans="1:7">
      <c r="A14" s="59"/>
      <c r="B14" s="53" t="s">
        <v>157</v>
      </c>
      <c r="C14" s="84">
        <v>-400000</v>
      </c>
      <c r="D14" s="84"/>
    </row>
    <row r="15" spans="1:7">
      <c r="A15" s="59"/>
      <c r="B15" s="53" t="s">
        <v>158</v>
      </c>
      <c r="C15" s="84">
        <v>-2609245</v>
      </c>
      <c r="D15" s="84">
        <v>-220685</v>
      </c>
    </row>
    <row r="16" spans="1:7">
      <c r="A16" s="59"/>
      <c r="B16" s="53"/>
      <c r="C16" s="86"/>
      <c r="D16" s="86"/>
    </row>
    <row r="17" spans="1:4">
      <c r="A17" s="59"/>
      <c r="B17" s="53" t="s">
        <v>135</v>
      </c>
      <c r="C17" s="76"/>
      <c r="D17" s="76"/>
    </row>
    <row r="18" spans="1:4">
      <c r="A18" s="59"/>
      <c r="B18" s="53" t="s">
        <v>136</v>
      </c>
      <c r="C18" s="76"/>
      <c r="D18" s="76"/>
    </row>
    <row r="19" spans="1:4" ht="13.5" thickBot="1">
      <c r="A19" s="64"/>
      <c r="B19" s="65" t="s">
        <v>137</v>
      </c>
      <c r="C19" s="77">
        <v>-7962455</v>
      </c>
      <c r="D19" s="77"/>
    </row>
    <row r="20" spans="1:4" ht="13.5" thickBot="1">
      <c r="A20" s="70"/>
      <c r="B20" s="71" t="s">
        <v>138</v>
      </c>
      <c r="C20" s="78">
        <f>C19+C18+C10+C9</f>
        <v>-6807293</v>
      </c>
      <c r="D20" s="78">
        <f>D19+D18+D10+D9</f>
        <v>116569</v>
      </c>
    </row>
    <row r="21" spans="1:4" ht="25.5" customHeight="1" thickBot="1">
      <c r="A21" s="68"/>
      <c r="B21" s="69" t="s">
        <v>139</v>
      </c>
      <c r="C21" s="79"/>
      <c r="D21" s="79"/>
    </row>
    <row r="22" spans="1:4">
      <c r="A22" s="66"/>
      <c r="B22" s="67" t="s">
        <v>140</v>
      </c>
      <c r="C22" s="80"/>
      <c r="D22" s="80"/>
    </row>
    <row r="23" spans="1:4">
      <c r="A23" s="59"/>
      <c r="B23" s="53" t="s">
        <v>141</v>
      </c>
      <c r="C23" s="76"/>
      <c r="D23" s="76"/>
    </row>
    <row r="24" spans="1:4">
      <c r="A24" s="59"/>
      <c r="B24" s="53" t="s">
        <v>142</v>
      </c>
      <c r="C24" s="76">
        <v>3250552</v>
      </c>
      <c r="D24" s="76"/>
    </row>
    <row r="25" spans="1:4">
      <c r="A25" s="59"/>
      <c r="B25" s="53" t="s">
        <v>143</v>
      </c>
      <c r="C25" s="76"/>
      <c r="D25" s="76"/>
    </row>
    <row r="26" spans="1:4" ht="13.5" thickBot="1">
      <c r="A26" s="64"/>
      <c r="B26" s="65" t="s">
        <v>144</v>
      </c>
      <c r="C26" s="77"/>
      <c r="D26" s="77"/>
    </row>
    <row r="27" spans="1:4" ht="13.5" thickBot="1">
      <c r="A27" s="72"/>
      <c r="B27" s="73" t="s">
        <v>145</v>
      </c>
      <c r="C27" s="81">
        <f>SUM(C22:C26)</f>
        <v>3250552</v>
      </c>
      <c r="D27" s="81">
        <f>SUM(D22:D26)</f>
        <v>0</v>
      </c>
    </row>
    <row r="28" spans="1:4" ht="26.25" customHeight="1" thickBot="1">
      <c r="A28" s="74"/>
      <c r="B28" s="75" t="s">
        <v>146</v>
      </c>
      <c r="C28" s="82"/>
      <c r="D28" s="82"/>
    </row>
    <row r="29" spans="1:4">
      <c r="A29" s="66"/>
      <c r="B29" s="67" t="s">
        <v>147</v>
      </c>
      <c r="C29" s="80"/>
      <c r="D29" s="80">
        <v>3500000</v>
      </c>
    </row>
    <row r="30" spans="1:4">
      <c r="A30" s="59"/>
      <c r="B30" s="53" t="s">
        <v>148</v>
      </c>
      <c r="C30" s="76"/>
      <c r="D30" s="76"/>
    </row>
    <row r="31" spans="1:4">
      <c r="A31" s="59"/>
      <c r="B31" s="53" t="s">
        <v>149</v>
      </c>
      <c r="C31" s="76"/>
      <c r="D31" s="76"/>
    </row>
    <row r="32" spans="1:4" ht="13.5" thickBot="1">
      <c r="A32" s="64"/>
      <c r="B32" s="65" t="s">
        <v>150</v>
      </c>
      <c r="C32" s="77"/>
      <c r="D32" s="77"/>
    </row>
    <row r="33" spans="1:4" ht="13.5" thickBot="1">
      <c r="A33" s="72"/>
      <c r="B33" s="73" t="s">
        <v>151</v>
      </c>
      <c r="C33" s="81">
        <f>+C27</f>
        <v>3250552</v>
      </c>
      <c r="D33" s="81">
        <f>SUM(D29:D32)</f>
        <v>3500000</v>
      </c>
    </row>
    <row r="34" spans="1:4" ht="25.5" customHeight="1">
      <c r="A34" s="66"/>
      <c r="B34" s="67" t="s">
        <v>152</v>
      </c>
      <c r="C34" s="80">
        <f>+C20+C33</f>
        <v>-3556741</v>
      </c>
      <c r="D34" s="80">
        <f>+D20+D33</f>
        <v>3616569</v>
      </c>
    </row>
    <row r="35" spans="1:4" ht="23.25" customHeight="1">
      <c r="A35" s="59"/>
      <c r="B35" s="53" t="s">
        <v>153</v>
      </c>
      <c r="C35" s="76">
        <f>'Aktiv pasiv'!E9</f>
        <v>3616569</v>
      </c>
      <c r="D35" s="76">
        <v>0</v>
      </c>
    </row>
    <row r="36" spans="1:4" ht="27.75" customHeight="1">
      <c r="A36" s="59"/>
      <c r="B36" s="53" t="s">
        <v>154</v>
      </c>
      <c r="C36" s="76">
        <f>C34+C35</f>
        <v>59828</v>
      </c>
      <c r="D36" s="76">
        <f>D34+D35</f>
        <v>3616569</v>
      </c>
    </row>
    <row r="37" spans="1:4" ht="13.5" thickBot="1">
      <c r="A37" s="60"/>
      <c r="B37" s="61"/>
      <c r="C37" s="83"/>
      <c r="D37" s="83"/>
    </row>
    <row r="38" spans="1:4">
      <c r="C38" s="85"/>
      <c r="D38" s="85"/>
    </row>
    <row r="39" spans="1:4" ht="14.25">
      <c r="B39" s="98"/>
      <c r="C39" s="85"/>
    </row>
    <row r="40" spans="1:4" ht="14.25">
      <c r="B40" s="244" t="s">
        <v>223</v>
      </c>
      <c r="C40" t="s">
        <v>178</v>
      </c>
    </row>
    <row r="41" spans="1:4" ht="14.25">
      <c r="B41" s="244"/>
      <c r="C41" s="118" t="s">
        <v>222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G12" sqref="G12"/>
    </sheetView>
  </sheetViews>
  <sheetFormatPr defaultRowHeight="12.75"/>
  <cols>
    <col min="1" max="1" width="3.85546875" customWidth="1"/>
    <col min="2" max="2" width="39.85546875" customWidth="1"/>
    <col min="3" max="3" width="15.28515625" customWidth="1"/>
    <col min="4" max="4" width="14.5703125" customWidth="1"/>
    <col min="5" max="6" width="15.140625" customWidth="1"/>
    <col min="7" max="7" width="15.7109375" customWidth="1"/>
    <col min="8" max="8" width="14.85546875" customWidth="1"/>
  </cols>
  <sheetData>
    <row r="1" spans="1:8" ht="13.5">
      <c r="B1" s="1" t="s">
        <v>187</v>
      </c>
      <c r="C1" t="s">
        <v>177</v>
      </c>
    </row>
    <row r="2" spans="1:8" ht="13.5">
      <c r="B2" s="1" t="s">
        <v>188</v>
      </c>
    </row>
    <row r="3" spans="1:8" ht="33" customHeight="1" thickBot="1">
      <c r="A3" s="92" t="s">
        <v>160</v>
      </c>
      <c r="B3" s="92"/>
      <c r="C3" s="92" t="s">
        <v>161</v>
      </c>
      <c r="D3" s="92" t="s">
        <v>162</v>
      </c>
      <c r="E3" s="92" t="s">
        <v>163</v>
      </c>
      <c r="F3" s="92" t="s">
        <v>164</v>
      </c>
      <c r="G3" s="92" t="s">
        <v>165</v>
      </c>
      <c r="H3" s="92" t="s">
        <v>166</v>
      </c>
    </row>
    <row r="4" spans="1:8" ht="18.75" customHeight="1" thickBot="1">
      <c r="A4" s="89"/>
      <c r="B4" s="110" t="s">
        <v>258</v>
      </c>
      <c r="C4" s="91">
        <v>3500000</v>
      </c>
      <c r="D4" s="91"/>
      <c r="E4" s="91"/>
      <c r="F4" s="91"/>
      <c r="G4" s="91">
        <v>0</v>
      </c>
      <c r="H4" s="93">
        <f>C4+G4</f>
        <v>3500000</v>
      </c>
    </row>
    <row r="5" spans="1:8" ht="19.5" customHeight="1">
      <c r="A5" s="41" t="s">
        <v>122</v>
      </c>
      <c r="B5" s="41" t="s">
        <v>167</v>
      </c>
      <c r="C5" s="41"/>
      <c r="D5" s="41"/>
      <c r="E5" s="41"/>
      <c r="F5" s="41"/>
      <c r="G5" s="41"/>
      <c r="H5" s="41"/>
    </row>
    <row r="6" spans="1:8" ht="19.5" customHeight="1">
      <c r="A6" s="42" t="s">
        <v>123</v>
      </c>
      <c r="B6" s="42" t="s">
        <v>168</v>
      </c>
      <c r="C6" s="42"/>
      <c r="D6" s="42"/>
      <c r="E6" s="42"/>
      <c r="F6" s="42"/>
      <c r="G6" s="42"/>
      <c r="H6" s="42"/>
    </row>
    <row r="7" spans="1:8" ht="19.5" customHeight="1">
      <c r="A7" s="42">
        <v>1</v>
      </c>
      <c r="B7" s="42" t="s">
        <v>169</v>
      </c>
      <c r="C7" s="87"/>
      <c r="D7" s="42"/>
      <c r="E7" s="42"/>
      <c r="F7" s="42"/>
      <c r="G7" s="111">
        <v>59962008</v>
      </c>
      <c r="H7" s="87">
        <f>G7</f>
        <v>59962008</v>
      </c>
    </row>
    <row r="8" spans="1:8" ht="19.5" customHeight="1">
      <c r="A8" s="42">
        <v>2</v>
      </c>
      <c r="B8" s="42" t="s">
        <v>170</v>
      </c>
      <c r="C8" s="42"/>
      <c r="D8" s="42"/>
      <c r="E8" s="42"/>
      <c r="F8" s="42"/>
      <c r="G8" s="42"/>
      <c r="H8" s="42"/>
    </row>
    <row r="9" spans="1:8" ht="19.5" customHeight="1">
      <c r="A9" s="42">
        <v>3</v>
      </c>
      <c r="B9" s="42" t="s">
        <v>171</v>
      </c>
      <c r="C9" s="42"/>
      <c r="D9" s="42"/>
      <c r="E9" s="42"/>
      <c r="F9" s="42"/>
      <c r="G9" s="42"/>
      <c r="H9" s="42"/>
    </row>
    <row r="10" spans="1:8" ht="19.5" customHeight="1" thickBot="1">
      <c r="A10" s="88">
        <v>4</v>
      </c>
      <c r="B10" s="88" t="s">
        <v>172</v>
      </c>
      <c r="C10" s="88"/>
      <c r="D10" s="88"/>
      <c r="E10" s="88"/>
      <c r="F10" s="88"/>
      <c r="G10" s="88"/>
      <c r="H10" s="88"/>
    </row>
    <row r="11" spans="1:8" ht="19.5" customHeight="1" thickBot="1">
      <c r="A11" s="89" t="s">
        <v>176</v>
      </c>
      <c r="B11" s="110" t="s">
        <v>259</v>
      </c>
      <c r="C11" s="94">
        <f>C4+C7</f>
        <v>3500000</v>
      </c>
      <c r="D11" s="90"/>
      <c r="E11" s="90"/>
      <c r="F11" s="90"/>
      <c r="G11" s="90">
        <v>0</v>
      </c>
      <c r="H11" s="95">
        <f>H4+H7</f>
        <v>63462008</v>
      </c>
    </row>
    <row r="12" spans="1:8" ht="19.5" customHeight="1">
      <c r="A12" s="41">
        <v>1</v>
      </c>
      <c r="B12" s="41" t="s">
        <v>169</v>
      </c>
      <c r="C12" s="96"/>
      <c r="D12" s="41"/>
      <c r="E12" s="41"/>
      <c r="F12" s="41"/>
      <c r="G12" s="112">
        <f>'Ardh shpenz'!D39</f>
        <v>-16796072.328000002</v>
      </c>
      <c r="H12" s="112">
        <f>G12</f>
        <v>-16796072.328000002</v>
      </c>
    </row>
    <row r="13" spans="1:8" ht="19.5" customHeight="1" thickBot="1">
      <c r="A13" s="42">
        <v>2</v>
      </c>
      <c r="B13" s="42" t="s">
        <v>170</v>
      </c>
      <c r="C13" s="42"/>
      <c r="D13" s="42"/>
      <c r="E13" s="42"/>
      <c r="F13" s="42"/>
      <c r="G13" s="111"/>
      <c r="H13" s="111"/>
    </row>
    <row r="14" spans="1:8" ht="19.5" customHeight="1" thickBot="1">
      <c r="A14" s="42">
        <v>3</v>
      </c>
      <c r="B14" s="42" t="s">
        <v>173</v>
      </c>
      <c r="C14" s="91"/>
      <c r="D14" s="42"/>
      <c r="E14" s="42"/>
      <c r="F14" s="42"/>
      <c r="G14" s="111"/>
      <c r="H14" s="111">
        <f>C14</f>
        <v>0</v>
      </c>
    </row>
    <row r="15" spans="1:8" ht="19.5" customHeight="1" thickBot="1">
      <c r="A15" s="88">
        <v>4</v>
      </c>
      <c r="B15" s="88" t="s">
        <v>174</v>
      </c>
      <c r="C15" s="88"/>
      <c r="D15" s="88"/>
      <c r="E15" s="88"/>
      <c r="F15" s="88"/>
      <c r="G15" s="113"/>
      <c r="H15" s="113"/>
    </row>
    <row r="16" spans="1:8" ht="19.5" customHeight="1" thickBot="1">
      <c r="A16" s="89" t="s">
        <v>175</v>
      </c>
      <c r="B16" s="110" t="s">
        <v>192</v>
      </c>
      <c r="C16" s="260">
        <f t="shared" ref="C16:H16" si="0">C12+C7+C4+C14</f>
        <v>3500000</v>
      </c>
      <c r="D16" s="91">
        <f t="shared" si="0"/>
        <v>0</v>
      </c>
      <c r="E16" s="91">
        <f t="shared" si="0"/>
        <v>0</v>
      </c>
      <c r="F16" s="91">
        <f t="shared" si="0"/>
        <v>0</v>
      </c>
      <c r="G16" s="91">
        <f t="shared" si="0"/>
        <v>43165935.671999998</v>
      </c>
      <c r="H16" s="91">
        <f t="shared" si="0"/>
        <v>46665935.671999998</v>
      </c>
    </row>
    <row r="17" spans="1:8" ht="19.5" customHeight="1">
      <c r="A17" s="41"/>
      <c r="B17" s="41"/>
      <c r="C17" s="41"/>
      <c r="D17" s="41"/>
      <c r="E17" s="41"/>
      <c r="F17" s="41"/>
      <c r="G17" s="41"/>
      <c r="H17" s="41"/>
    </row>
    <row r="19" spans="1:8" ht="14.25">
      <c r="B19" s="244" t="s">
        <v>223</v>
      </c>
      <c r="C19" t="s">
        <v>178</v>
      </c>
    </row>
    <row r="20" spans="1:8" ht="14.25">
      <c r="B20" s="244"/>
      <c r="C20" s="118" t="s">
        <v>222</v>
      </c>
    </row>
  </sheetData>
  <phoneticPr fontId="7" type="noConversion"/>
  <pageMargins left="0.47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9"/>
  <sheetViews>
    <sheetView workbookViewId="0">
      <selection activeCell="K26" sqref="K26:K27"/>
    </sheetView>
  </sheetViews>
  <sheetFormatPr defaultRowHeight="12.75"/>
  <cols>
    <col min="1" max="1" width="6.85546875" customWidth="1"/>
    <col min="2" max="2" width="16.85546875" customWidth="1"/>
    <col min="6" max="7" width="0" hidden="1" customWidth="1"/>
    <col min="8" max="8" width="12.7109375" customWidth="1"/>
    <col min="9" max="9" width="13.140625" customWidth="1"/>
    <col min="10" max="10" width="12.140625" customWidth="1"/>
    <col min="11" max="11" width="13.7109375" customWidth="1"/>
    <col min="12" max="12" width="14.140625" customWidth="1"/>
    <col min="13" max="13" width="10.28515625" bestFit="1" customWidth="1"/>
    <col min="14" max="14" width="7" hidden="1" customWidth="1"/>
    <col min="15" max="16" width="0" hidden="1" customWidth="1"/>
    <col min="17" max="17" width="14.42578125" customWidth="1"/>
  </cols>
  <sheetData>
    <row r="1" spans="1:17" ht="13.5">
      <c r="B1" s="1" t="s">
        <v>187</v>
      </c>
    </row>
    <row r="2" spans="1:17" ht="13.5">
      <c r="B2" s="1" t="s">
        <v>188</v>
      </c>
      <c r="G2" s="119" t="s">
        <v>207</v>
      </c>
    </row>
    <row r="3" spans="1:17">
      <c r="H3" t="s">
        <v>260</v>
      </c>
    </row>
    <row r="5" spans="1:17" ht="13.5" thickBot="1"/>
    <row r="6" spans="1:17">
      <c r="A6" s="114" t="s">
        <v>94</v>
      </c>
      <c r="B6" s="115"/>
      <c r="C6" s="115"/>
      <c r="D6" s="115"/>
      <c r="E6" s="115"/>
      <c r="F6" s="115"/>
      <c r="G6" s="115"/>
      <c r="H6" s="115"/>
      <c r="I6" s="308" t="s">
        <v>193</v>
      </c>
      <c r="J6" s="308"/>
      <c r="K6" s="308"/>
      <c r="L6" s="308"/>
      <c r="M6" s="115"/>
      <c r="N6" s="115"/>
      <c r="O6" s="115"/>
      <c r="P6" s="116"/>
      <c r="Q6" s="117"/>
    </row>
    <row r="7" spans="1:17" ht="26.25" thickBot="1">
      <c r="A7" s="191"/>
      <c r="B7" s="192" t="s">
        <v>194</v>
      </c>
      <c r="C7" s="193" t="s">
        <v>195</v>
      </c>
      <c r="D7" s="193" t="s">
        <v>196</v>
      </c>
      <c r="E7" s="193" t="s">
        <v>197</v>
      </c>
      <c r="F7" s="193"/>
      <c r="G7" s="193"/>
      <c r="H7" s="193" t="s">
        <v>198</v>
      </c>
      <c r="I7" s="194" t="s">
        <v>199</v>
      </c>
      <c r="J7" s="194" t="s">
        <v>200</v>
      </c>
      <c r="K7" s="194" t="s">
        <v>201</v>
      </c>
      <c r="L7" s="194" t="s">
        <v>261</v>
      </c>
      <c r="M7" s="194" t="s">
        <v>262</v>
      </c>
      <c r="N7" s="194"/>
      <c r="O7" s="194"/>
      <c r="P7" s="195" t="s">
        <v>206</v>
      </c>
      <c r="Q7" s="196" t="s">
        <v>263</v>
      </c>
    </row>
    <row r="8" spans="1:17">
      <c r="A8" s="197"/>
      <c r="B8" s="198"/>
      <c r="C8" s="199"/>
      <c r="D8" s="199"/>
      <c r="E8" s="199"/>
      <c r="F8" s="199"/>
      <c r="G8" s="199"/>
      <c r="H8" s="199"/>
      <c r="I8" s="200">
        <v>41640</v>
      </c>
      <c r="J8" s="201"/>
      <c r="K8" s="201"/>
      <c r="L8" s="201"/>
      <c r="M8" s="296">
        <v>0.05</v>
      </c>
      <c r="N8" s="201"/>
      <c r="O8" s="201"/>
      <c r="P8" s="202"/>
      <c r="Q8" s="203"/>
    </row>
    <row r="9" spans="1:17">
      <c r="A9" s="204">
        <v>1</v>
      </c>
      <c r="B9" s="109" t="s">
        <v>202</v>
      </c>
      <c r="C9" s="205"/>
      <c r="D9" s="205"/>
      <c r="E9" s="205"/>
      <c r="F9" s="205"/>
      <c r="G9" s="205"/>
      <c r="H9" s="205"/>
      <c r="I9" s="109"/>
      <c r="J9" s="206"/>
      <c r="K9" s="206"/>
      <c r="L9" s="206"/>
      <c r="M9" s="206"/>
      <c r="N9" s="206"/>
      <c r="O9" s="206"/>
      <c r="P9" s="207"/>
      <c r="Q9" s="208"/>
    </row>
    <row r="10" spans="1:17" ht="13.5" thickBot="1">
      <c r="A10" s="204">
        <v>1.1000000000000001</v>
      </c>
      <c r="B10" s="209" t="s">
        <v>218</v>
      </c>
      <c r="C10" s="209">
        <v>2013</v>
      </c>
      <c r="D10" s="209" t="s">
        <v>203</v>
      </c>
      <c r="E10" s="210">
        <v>1</v>
      </c>
      <c r="F10" s="210"/>
      <c r="G10" s="210"/>
      <c r="H10" s="210">
        <v>87531415</v>
      </c>
      <c r="I10" s="210">
        <v>87531415</v>
      </c>
      <c r="J10" s="210"/>
      <c r="K10" s="210"/>
      <c r="L10" s="210">
        <v>87531415</v>
      </c>
      <c r="M10" s="210">
        <v>4376570</v>
      </c>
      <c r="N10" s="210"/>
      <c r="O10" s="210"/>
      <c r="P10" s="210">
        <v>0</v>
      </c>
      <c r="Q10" s="230">
        <f>L10-M10</f>
        <v>83154845</v>
      </c>
    </row>
    <row r="11" spans="1:17" ht="13.5" thickBot="1">
      <c r="A11" s="221"/>
      <c r="B11" s="222" t="s">
        <v>221</v>
      </c>
      <c r="C11" s="222"/>
      <c r="D11" s="222"/>
      <c r="E11" s="223"/>
      <c r="F11" s="223"/>
      <c r="G11" s="223"/>
      <c r="H11" s="223"/>
      <c r="I11" s="223"/>
      <c r="J11" s="223">
        <f>J10</f>
        <v>0</v>
      </c>
      <c r="K11" s="223">
        <f t="shared" ref="K11:L11" si="0">K10</f>
        <v>0</v>
      </c>
      <c r="L11" s="223">
        <f t="shared" si="0"/>
        <v>87531415</v>
      </c>
      <c r="M11" s="297">
        <f>M10</f>
        <v>4376570</v>
      </c>
      <c r="N11" s="223"/>
      <c r="O11" s="223"/>
      <c r="P11" s="223"/>
      <c r="Q11" s="232">
        <f>Q10</f>
        <v>83154845</v>
      </c>
    </row>
    <row r="12" spans="1:17">
      <c r="A12" s="219">
        <v>2</v>
      </c>
      <c r="B12" s="220" t="s">
        <v>225</v>
      </c>
      <c r="C12" s="220"/>
      <c r="D12" s="220"/>
      <c r="E12" s="233"/>
      <c r="F12" s="233"/>
      <c r="G12" s="233"/>
      <c r="H12" s="233"/>
      <c r="I12" s="233"/>
      <c r="J12" s="233"/>
      <c r="K12" s="233"/>
      <c r="L12" s="233"/>
      <c r="M12" s="233">
        <v>0.2</v>
      </c>
      <c r="N12" s="233"/>
      <c r="O12" s="233"/>
      <c r="P12" s="233"/>
      <c r="Q12" s="234"/>
    </row>
    <row r="13" spans="1:17">
      <c r="A13" s="204">
        <v>2.1</v>
      </c>
      <c r="B13" s="109" t="s">
        <v>220</v>
      </c>
      <c r="C13" s="109"/>
      <c r="D13" s="109"/>
      <c r="E13" s="211">
        <v>1</v>
      </c>
      <c r="F13" s="211"/>
      <c r="G13" s="211"/>
      <c r="H13" s="211">
        <v>3250552</v>
      </c>
      <c r="I13" s="211">
        <v>3250552</v>
      </c>
      <c r="K13" s="211">
        <v>3250552</v>
      </c>
      <c r="L13" s="211">
        <v>0</v>
      </c>
      <c r="M13" s="211">
        <v>594896</v>
      </c>
      <c r="N13" s="211"/>
      <c r="O13" s="211"/>
      <c r="P13" s="211"/>
      <c r="Q13" s="235">
        <v>0</v>
      </c>
    </row>
    <row r="14" spans="1:17" hidden="1">
      <c r="A14" s="204"/>
      <c r="B14" s="109"/>
      <c r="C14" s="109"/>
      <c r="D14" s="109"/>
      <c r="E14" s="211"/>
      <c r="F14" s="211"/>
      <c r="G14" s="211"/>
      <c r="H14" s="211"/>
      <c r="I14" s="211"/>
      <c r="K14" s="211"/>
      <c r="L14" s="211"/>
      <c r="M14" s="211"/>
      <c r="N14" s="211"/>
      <c r="O14" s="211"/>
      <c r="P14" s="211"/>
      <c r="Q14" s="235"/>
    </row>
    <row r="15" spans="1:17" hidden="1">
      <c r="A15" s="204"/>
      <c r="B15" s="109"/>
      <c r="C15" s="109"/>
      <c r="D15" s="109"/>
      <c r="E15" s="211"/>
      <c r="F15" s="211"/>
      <c r="G15" s="211"/>
      <c r="H15" s="211"/>
      <c r="I15" s="211"/>
      <c r="K15" s="211"/>
      <c r="L15" s="211"/>
      <c r="M15" s="211"/>
      <c r="N15" s="211"/>
      <c r="O15" s="211"/>
      <c r="P15" s="211"/>
      <c r="Q15" s="235"/>
    </row>
    <row r="16" spans="1:17" hidden="1">
      <c r="A16" s="216"/>
      <c r="B16" s="224"/>
      <c r="C16" s="224"/>
      <c r="D16" s="224"/>
      <c r="E16" s="225"/>
      <c r="F16" s="225"/>
      <c r="G16" s="225"/>
      <c r="H16" s="225"/>
      <c r="I16" s="225"/>
      <c r="K16" s="225"/>
      <c r="L16" s="225"/>
      <c r="M16" s="225"/>
      <c r="N16" s="225"/>
      <c r="O16" s="225"/>
      <c r="P16" s="225"/>
      <c r="Q16" s="236"/>
    </row>
    <row r="17" spans="1:17" ht="13.5" thickBot="1">
      <c r="A17" s="216">
        <v>2.2000000000000002</v>
      </c>
      <c r="B17" s="217" t="s">
        <v>219</v>
      </c>
      <c r="C17" s="217">
        <v>2013</v>
      </c>
      <c r="D17" s="217" t="s">
        <v>203</v>
      </c>
      <c r="E17" s="218">
        <v>7</v>
      </c>
      <c r="F17" s="218"/>
      <c r="G17" s="218"/>
      <c r="H17" s="218">
        <v>298809.52</v>
      </c>
      <c r="I17" s="218">
        <f>E17*H17</f>
        <v>2091666.6400000001</v>
      </c>
      <c r="K17" s="218"/>
      <c r="L17" s="218">
        <f>I17</f>
        <v>2091666.6400000001</v>
      </c>
      <c r="M17" s="218">
        <f>L17*0.2</f>
        <v>418333.32800000004</v>
      </c>
      <c r="N17" s="218"/>
      <c r="O17" s="218"/>
      <c r="P17" s="218"/>
      <c r="Q17" s="231">
        <f>L17-M17</f>
        <v>1673333.3120000002</v>
      </c>
    </row>
    <row r="18" spans="1:17" ht="13.5" thickBot="1">
      <c r="A18" s="237"/>
      <c r="B18" s="238" t="s">
        <v>204</v>
      </c>
      <c r="C18" s="238"/>
      <c r="D18" s="238"/>
      <c r="E18" s="239"/>
      <c r="F18" s="239"/>
      <c r="G18" s="239">
        <f>SUM(G13:G16)</f>
        <v>0</v>
      </c>
      <c r="H18" s="239"/>
      <c r="I18" s="239">
        <f>I13+I17</f>
        <v>5342218.6400000006</v>
      </c>
      <c r="J18" s="239"/>
      <c r="K18" s="239">
        <f t="shared" ref="K18:L18" si="1">SUM(K13:K17)</f>
        <v>3250552</v>
      </c>
      <c r="L18" s="239">
        <f t="shared" si="1"/>
        <v>2091666.6400000001</v>
      </c>
      <c r="M18" s="239">
        <f>M13+M17</f>
        <v>1013229.328</v>
      </c>
      <c r="N18" s="239">
        <f t="shared" ref="N18:P18" si="2">SUM(N13:N16)</f>
        <v>0</v>
      </c>
      <c r="O18" s="239">
        <f t="shared" si="2"/>
        <v>0</v>
      </c>
      <c r="P18" s="239">
        <f t="shared" si="2"/>
        <v>0</v>
      </c>
      <c r="Q18" s="240">
        <f>Q17</f>
        <v>1673333.3120000002</v>
      </c>
    </row>
    <row r="19" spans="1:17">
      <c r="A19" s="226"/>
      <c r="B19" s="227"/>
      <c r="C19" s="227"/>
      <c r="D19" s="227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>
        <v>0.2</v>
      </c>
      <c r="Q19" s="229"/>
    </row>
    <row r="20" spans="1:17">
      <c r="A20" s="212"/>
      <c r="B20" s="213"/>
      <c r="C20" s="213"/>
      <c r="D20" s="213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5"/>
    </row>
    <row r="21" spans="1:17">
      <c r="A21" s="212"/>
      <c r="B21" s="213"/>
      <c r="C21" s="213"/>
      <c r="D21" s="213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5"/>
    </row>
    <row r="22" spans="1:17" ht="13.5" thickBot="1">
      <c r="A22" s="241"/>
      <c r="B22" s="242" t="s">
        <v>205</v>
      </c>
      <c r="C22" s="242"/>
      <c r="D22" s="242"/>
      <c r="E22" s="242"/>
      <c r="F22" s="242"/>
      <c r="G22" s="242"/>
      <c r="H22" s="242"/>
      <c r="I22" s="243">
        <f>I18+I20</f>
        <v>5342218.6400000006</v>
      </c>
      <c r="J22" s="243">
        <f>+J11+J18</f>
        <v>0</v>
      </c>
      <c r="K22" s="243">
        <f t="shared" ref="K22:L22" si="3">+K11+K18</f>
        <v>3250552</v>
      </c>
      <c r="L22" s="243">
        <f t="shared" si="3"/>
        <v>89623081.640000001</v>
      </c>
      <c r="M22" s="243">
        <f>+M18+M11</f>
        <v>5389799.3279999997</v>
      </c>
      <c r="N22" s="243">
        <f t="shared" ref="N22:P22" si="4">N18+N20</f>
        <v>0</v>
      </c>
      <c r="O22" s="243">
        <f t="shared" si="4"/>
        <v>0</v>
      </c>
      <c r="P22" s="243">
        <f t="shared" si="4"/>
        <v>0</v>
      </c>
      <c r="Q22" s="243">
        <f>Q11+Q18</f>
        <v>84828178.312000006</v>
      </c>
    </row>
    <row r="23" spans="1:17">
      <c r="D23" s="245"/>
      <c r="E23" s="245"/>
      <c r="F23" s="245"/>
      <c r="G23" s="245"/>
      <c r="H23" s="245"/>
      <c r="I23" s="245"/>
      <c r="J23" s="245"/>
      <c r="K23" s="245"/>
      <c r="L23" s="245"/>
      <c r="M23" s="245"/>
    </row>
    <row r="24" spans="1:17" ht="14.25">
      <c r="B24" s="244" t="s">
        <v>223</v>
      </c>
      <c r="D24" s="245"/>
      <c r="E24" s="245"/>
      <c r="F24" s="245"/>
      <c r="G24" s="245" t="s">
        <v>178</v>
      </c>
      <c r="H24" s="245"/>
      <c r="I24" s="245"/>
      <c r="J24" s="245"/>
      <c r="K24" s="245"/>
      <c r="L24" s="245"/>
      <c r="M24" s="245"/>
    </row>
    <row r="25" spans="1:17" ht="14.25">
      <c r="B25" s="244"/>
      <c r="D25" s="245"/>
      <c r="E25" s="245"/>
      <c r="F25" s="245"/>
      <c r="G25" s="246" t="s">
        <v>222</v>
      </c>
      <c r="H25" s="245"/>
      <c r="I25" s="245"/>
      <c r="J25" s="245"/>
      <c r="K25" s="245"/>
      <c r="L25" s="245"/>
      <c r="M25" s="245"/>
    </row>
    <row r="26" spans="1:17">
      <c r="D26" s="245"/>
      <c r="E26" s="245"/>
      <c r="F26" s="245"/>
      <c r="G26" s="245"/>
      <c r="H26" s="245"/>
      <c r="I26" s="245"/>
      <c r="J26" s="245"/>
      <c r="K26" s="245"/>
      <c r="L26" s="245"/>
      <c r="M26" s="245"/>
    </row>
    <row r="27" spans="1:17">
      <c r="D27" s="245"/>
      <c r="E27" s="245"/>
      <c r="F27" s="245"/>
      <c r="G27" s="245"/>
      <c r="H27" s="245"/>
      <c r="I27" s="245"/>
      <c r="J27" s="245"/>
      <c r="K27" s="245"/>
      <c r="L27" s="245"/>
      <c r="M27" s="245"/>
    </row>
    <row r="28" spans="1:17">
      <c r="D28" s="245"/>
      <c r="E28" s="245"/>
      <c r="F28" s="245"/>
      <c r="G28" s="245"/>
      <c r="H28" s="245"/>
      <c r="I28" s="245"/>
      <c r="J28" s="245"/>
      <c r="K28" s="245"/>
      <c r="L28" s="245"/>
      <c r="M28" s="245"/>
    </row>
    <row r="29" spans="1:17">
      <c r="D29" s="245"/>
      <c r="E29" s="245"/>
      <c r="F29" s="245"/>
      <c r="G29" s="245"/>
      <c r="H29" s="245"/>
      <c r="I29" s="245"/>
      <c r="J29" s="245"/>
      <c r="K29" s="245"/>
      <c r="L29" s="245"/>
      <c r="M29" s="245"/>
    </row>
  </sheetData>
  <mergeCells count="1">
    <mergeCell ref="I6:L6"/>
  </mergeCells>
  <pageMargins left="0.18" right="0.2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6"/>
  <sheetViews>
    <sheetView workbookViewId="0">
      <selection activeCell="G19" sqref="G19"/>
    </sheetView>
  </sheetViews>
  <sheetFormatPr defaultRowHeight="12.75"/>
  <cols>
    <col min="1" max="1" width="5.28515625" customWidth="1"/>
    <col min="2" max="2" width="30.140625" customWidth="1"/>
    <col min="3" max="3" width="9.7109375" customWidth="1"/>
    <col min="4" max="4" width="16.140625" customWidth="1"/>
    <col min="5" max="5" width="10.42578125" customWidth="1"/>
    <col min="6" max="6" width="11" hidden="1" customWidth="1"/>
    <col min="7" max="7" width="22.5703125" customWidth="1"/>
    <col min="9" max="9" width="18.28515625" customWidth="1"/>
    <col min="10" max="10" width="9.7109375" bestFit="1" customWidth="1"/>
    <col min="257" max="257" width="5.28515625" customWidth="1"/>
    <col min="258" max="258" width="30.140625" customWidth="1"/>
    <col min="259" max="259" width="9.7109375" customWidth="1"/>
    <col min="260" max="260" width="16.140625" customWidth="1"/>
    <col min="261" max="261" width="10.42578125" customWidth="1"/>
    <col min="262" max="262" width="0" hidden="1" customWidth="1"/>
    <col min="263" max="263" width="22.5703125" customWidth="1"/>
    <col min="266" max="266" width="9.7109375" bestFit="1" customWidth="1"/>
    <col min="513" max="513" width="5.28515625" customWidth="1"/>
    <col min="514" max="514" width="30.140625" customWidth="1"/>
    <col min="515" max="515" width="9.7109375" customWidth="1"/>
    <col min="516" max="516" width="16.140625" customWidth="1"/>
    <col min="517" max="517" width="10.42578125" customWidth="1"/>
    <col min="518" max="518" width="0" hidden="1" customWidth="1"/>
    <col min="519" max="519" width="22.5703125" customWidth="1"/>
    <col min="522" max="522" width="9.7109375" bestFit="1" customWidth="1"/>
    <col min="769" max="769" width="5.28515625" customWidth="1"/>
    <col min="770" max="770" width="30.140625" customWidth="1"/>
    <col min="771" max="771" width="9.7109375" customWidth="1"/>
    <col min="772" max="772" width="16.140625" customWidth="1"/>
    <col min="773" max="773" width="10.42578125" customWidth="1"/>
    <col min="774" max="774" width="0" hidden="1" customWidth="1"/>
    <col min="775" max="775" width="22.5703125" customWidth="1"/>
    <col min="778" max="778" width="9.7109375" bestFit="1" customWidth="1"/>
    <col min="1025" max="1025" width="5.28515625" customWidth="1"/>
    <col min="1026" max="1026" width="30.140625" customWidth="1"/>
    <col min="1027" max="1027" width="9.7109375" customWidth="1"/>
    <col min="1028" max="1028" width="16.140625" customWidth="1"/>
    <col min="1029" max="1029" width="10.42578125" customWidth="1"/>
    <col min="1030" max="1030" width="0" hidden="1" customWidth="1"/>
    <col min="1031" max="1031" width="22.5703125" customWidth="1"/>
    <col min="1034" max="1034" width="9.7109375" bestFit="1" customWidth="1"/>
    <col min="1281" max="1281" width="5.28515625" customWidth="1"/>
    <col min="1282" max="1282" width="30.140625" customWidth="1"/>
    <col min="1283" max="1283" width="9.7109375" customWidth="1"/>
    <col min="1284" max="1284" width="16.140625" customWidth="1"/>
    <col min="1285" max="1285" width="10.42578125" customWidth="1"/>
    <col min="1286" max="1286" width="0" hidden="1" customWidth="1"/>
    <col min="1287" max="1287" width="22.5703125" customWidth="1"/>
    <col min="1290" max="1290" width="9.7109375" bestFit="1" customWidth="1"/>
    <col min="1537" max="1537" width="5.28515625" customWidth="1"/>
    <col min="1538" max="1538" width="30.140625" customWidth="1"/>
    <col min="1539" max="1539" width="9.7109375" customWidth="1"/>
    <col min="1540" max="1540" width="16.140625" customWidth="1"/>
    <col min="1541" max="1541" width="10.42578125" customWidth="1"/>
    <col min="1542" max="1542" width="0" hidden="1" customWidth="1"/>
    <col min="1543" max="1543" width="22.5703125" customWidth="1"/>
    <col min="1546" max="1546" width="9.7109375" bestFit="1" customWidth="1"/>
    <col min="1793" max="1793" width="5.28515625" customWidth="1"/>
    <col min="1794" max="1794" width="30.140625" customWidth="1"/>
    <col min="1795" max="1795" width="9.7109375" customWidth="1"/>
    <col min="1796" max="1796" width="16.140625" customWidth="1"/>
    <col min="1797" max="1797" width="10.42578125" customWidth="1"/>
    <col min="1798" max="1798" width="0" hidden="1" customWidth="1"/>
    <col min="1799" max="1799" width="22.5703125" customWidth="1"/>
    <col min="1802" max="1802" width="9.7109375" bestFit="1" customWidth="1"/>
    <col min="2049" max="2049" width="5.28515625" customWidth="1"/>
    <col min="2050" max="2050" width="30.140625" customWidth="1"/>
    <col min="2051" max="2051" width="9.7109375" customWidth="1"/>
    <col min="2052" max="2052" width="16.140625" customWidth="1"/>
    <col min="2053" max="2053" width="10.42578125" customWidth="1"/>
    <col min="2054" max="2054" width="0" hidden="1" customWidth="1"/>
    <col min="2055" max="2055" width="22.5703125" customWidth="1"/>
    <col min="2058" max="2058" width="9.7109375" bestFit="1" customWidth="1"/>
    <col min="2305" max="2305" width="5.28515625" customWidth="1"/>
    <col min="2306" max="2306" width="30.140625" customWidth="1"/>
    <col min="2307" max="2307" width="9.7109375" customWidth="1"/>
    <col min="2308" max="2308" width="16.140625" customWidth="1"/>
    <col min="2309" max="2309" width="10.42578125" customWidth="1"/>
    <col min="2310" max="2310" width="0" hidden="1" customWidth="1"/>
    <col min="2311" max="2311" width="22.5703125" customWidth="1"/>
    <col min="2314" max="2314" width="9.7109375" bestFit="1" customWidth="1"/>
    <col min="2561" max="2561" width="5.28515625" customWidth="1"/>
    <col min="2562" max="2562" width="30.140625" customWidth="1"/>
    <col min="2563" max="2563" width="9.7109375" customWidth="1"/>
    <col min="2564" max="2564" width="16.140625" customWidth="1"/>
    <col min="2565" max="2565" width="10.42578125" customWidth="1"/>
    <col min="2566" max="2566" width="0" hidden="1" customWidth="1"/>
    <col min="2567" max="2567" width="22.5703125" customWidth="1"/>
    <col min="2570" max="2570" width="9.7109375" bestFit="1" customWidth="1"/>
    <col min="2817" max="2817" width="5.28515625" customWidth="1"/>
    <col min="2818" max="2818" width="30.140625" customWidth="1"/>
    <col min="2819" max="2819" width="9.7109375" customWidth="1"/>
    <col min="2820" max="2820" width="16.140625" customWidth="1"/>
    <col min="2821" max="2821" width="10.42578125" customWidth="1"/>
    <col min="2822" max="2822" width="0" hidden="1" customWidth="1"/>
    <col min="2823" max="2823" width="22.5703125" customWidth="1"/>
    <col min="2826" max="2826" width="9.7109375" bestFit="1" customWidth="1"/>
    <col min="3073" max="3073" width="5.28515625" customWidth="1"/>
    <col min="3074" max="3074" width="30.140625" customWidth="1"/>
    <col min="3075" max="3075" width="9.7109375" customWidth="1"/>
    <col min="3076" max="3076" width="16.140625" customWidth="1"/>
    <col min="3077" max="3077" width="10.42578125" customWidth="1"/>
    <col min="3078" max="3078" width="0" hidden="1" customWidth="1"/>
    <col min="3079" max="3079" width="22.5703125" customWidth="1"/>
    <col min="3082" max="3082" width="9.7109375" bestFit="1" customWidth="1"/>
    <col min="3329" max="3329" width="5.28515625" customWidth="1"/>
    <col min="3330" max="3330" width="30.140625" customWidth="1"/>
    <col min="3331" max="3331" width="9.7109375" customWidth="1"/>
    <col min="3332" max="3332" width="16.140625" customWidth="1"/>
    <col min="3333" max="3333" width="10.42578125" customWidth="1"/>
    <col min="3334" max="3334" width="0" hidden="1" customWidth="1"/>
    <col min="3335" max="3335" width="22.5703125" customWidth="1"/>
    <col min="3338" max="3338" width="9.7109375" bestFit="1" customWidth="1"/>
    <col min="3585" max="3585" width="5.28515625" customWidth="1"/>
    <col min="3586" max="3586" width="30.140625" customWidth="1"/>
    <col min="3587" max="3587" width="9.7109375" customWidth="1"/>
    <col min="3588" max="3588" width="16.140625" customWidth="1"/>
    <col min="3589" max="3589" width="10.42578125" customWidth="1"/>
    <col min="3590" max="3590" width="0" hidden="1" customWidth="1"/>
    <col min="3591" max="3591" width="22.5703125" customWidth="1"/>
    <col min="3594" max="3594" width="9.7109375" bestFit="1" customWidth="1"/>
    <col min="3841" max="3841" width="5.28515625" customWidth="1"/>
    <col min="3842" max="3842" width="30.140625" customWidth="1"/>
    <col min="3843" max="3843" width="9.7109375" customWidth="1"/>
    <col min="3844" max="3844" width="16.140625" customWidth="1"/>
    <col min="3845" max="3845" width="10.42578125" customWidth="1"/>
    <col min="3846" max="3846" width="0" hidden="1" customWidth="1"/>
    <col min="3847" max="3847" width="22.5703125" customWidth="1"/>
    <col min="3850" max="3850" width="9.7109375" bestFit="1" customWidth="1"/>
    <col min="4097" max="4097" width="5.28515625" customWidth="1"/>
    <col min="4098" max="4098" width="30.140625" customWidth="1"/>
    <col min="4099" max="4099" width="9.7109375" customWidth="1"/>
    <col min="4100" max="4100" width="16.140625" customWidth="1"/>
    <col min="4101" max="4101" width="10.42578125" customWidth="1"/>
    <col min="4102" max="4102" width="0" hidden="1" customWidth="1"/>
    <col min="4103" max="4103" width="22.5703125" customWidth="1"/>
    <col min="4106" max="4106" width="9.7109375" bestFit="1" customWidth="1"/>
    <col min="4353" max="4353" width="5.28515625" customWidth="1"/>
    <col min="4354" max="4354" width="30.140625" customWidth="1"/>
    <col min="4355" max="4355" width="9.7109375" customWidth="1"/>
    <col min="4356" max="4356" width="16.140625" customWidth="1"/>
    <col min="4357" max="4357" width="10.42578125" customWidth="1"/>
    <col min="4358" max="4358" width="0" hidden="1" customWidth="1"/>
    <col min="4359" max="4359" width="22.5703125" customWidth="1"/>
    <col min="4362" max="4362" width="9.7109375" bestFit="1" customWidth="1"/>
    <col min="4609" max="4609" width="5.28515625" customWidth="1"/>
    <col min="4610" max="4610" width="30.140625" customWidth="1"/>
    <col min="4611" max="4611" width="9.7109375" customWidth="1"/>
    <col min="4612" max="4612" width="16.140625" customWidth="1"/>
    <col min="4613" max="4613" width="10.42578125" customWidth="1"/>
    <col min="4614" max="4614" width="0" hidden="1" customWidth="1"/>
    <col min="4615" max="4615" width="22.5703125" customWidth="1"/>
    <col min="4618" max="4618" width="9.7109375" bestFit="1" customWidth="1"/>
    <col min="4865" max="4865" width="5.28515625" customWidth="1"/>
    <col min="4866" max="4866" width="30.140625" customWidth="1"/>
    <col min="4867" max="4867" width="9.7109375" customWidth="1"/>
    <col min="4868" max="4868" width="16.140625" customWidth="1"/>
    <col min="4869" max="4869" width="10.42578125" customWidth="1"/>
    <col min="4870" max="4870" width="0" hidden="1" customWidth="1"/>
    <col min="4871" max="4871" width="22.5703125" customWidth="1"/>
    <col min="4874" max="4874" width="9.7109375" bestFit="1" customWidth="1"/>
    <col min="5121" max="5121" width="5.28515625" customWidth="1"/>
    <col min="5122" max="5122" width="30.140625" customWidth="1"/>
    <col min="5123" max="5123" width="9.7109375" customWidth="1"/>
    <col min="5124" max="5124" width="16.140625" customWidth="1"/>
    <col min="5125" max="5125" width="10.42578125" customWidth="1"/>
    <col min="5126" max="5126" width="0" hidden="1" customWidth="1"/>
    <col min="5127" max="5127" width="22.5703125" customWidth="1"/>
    <col min="5130" max="5130" width="9.7109375" bestFit="1" customWidth="1"/>
    <col min="5377" max="5377" width="5.28515625" customWidth="1"/>
    <col min="5378" max="5378" width="30.140625" customWidth="1"/>
    <col min="5379" max="5379" width="9.7109375" customWidth="1"/>
    <col min="5380" max="5380" width="16.140625" customWidth="1"/>
    <col min="5381" max="5381" width="10.42578125" customWidth="1"/>
    <col min="5382" max="5382" width="0" hidden="1" customWidth="1"/>
    <col min="5383" max="5383" width="22.5703125" customWidth="1"/>
    <col min="5386" max="5386" width="9.7109375" bestFit="1" customWidth="1"/>
    <col min="5633" max="5633" width="5.28515625" customWidth="1"/>
    <col min="5634" max="5634" width="30.140625" customWidth="1"/>
    <col min="5635" max="5635" width="9.7109375" customWidth="1"/>
    <col min="5636" max="5636" width="16.140625" customWidth="1"/>
    <col min="5637" max="5637" width="10.42578125" customWidth="1"/>
    <col min="5638" max="5638" width="0" hidden="1" customWidth="1"/>
    <col min="5639" max="5639" width="22.5703125" customWidth="1"/>
    <col min="5642" max="5642" width="9.7109375" bestFit="1" customWidth="1"/>
    <col min="5889" max="5889" width="5.28515625" customWidth="1"/>
    <col min="5890" max="5890" width="30.140625" customWidth="1"/>
    <col min="5891" max="5891" width="9.7109375" customWidth="1"/>
    <col min="5892" max="5892" width="16.140625" customWidth="1"/>
    <col min="5893" max="5893" width="10.42578125" customWidth="1"/>
    <col min="5894" max="5894" width="0" hidden="1" customWidth="1"/>
    <col min="5895" max="5895" width="22.5703125" customWidth="1"/>
    <col min="5898" max="5898" width="9.7109375" bestFit="1" customWidth="1"/>
    <col min="6145" max="6145" width="5.28515625" customWidth="1"/>
    <col min="6146" max="6146" width="30.140625" customWidth="1"/>
    <col min="6147" max="6147" width="9.7109375" customWidth="1"/>
    <col min="6148" max="6148" width="16.140625" customWidth="1"/>
    <col min="6149" max="6149" width="10.42578125" customWidth="1"/>
    <col min="6150" max="6150" width="0" hidden="1" customWidth="1"/>
    <col min="6151" max="6151" width="22.5703125" customWidth="1"/>
    <col min="6154" max="6154" width="9.7109375" bestFit="1" customWidth="1"/>
    <col min="6401" max="6401" width="5.28515625" customWidth="1"/>
    <col min="6402" max="6402" width="30.140625" customWidth="1"/>
    <col min="6403" max="6403" width="9.7109375" customWidth="1"/>
    <col min="6404" max="6404" width="16.140625" customWidth="1"/>
    <col min="6405" max="6405" width="10.42578125" customWidth="1"/>
    <col min="6406" max="6406" width="0" hidden="1" customWidth="1"/>
    <col min="6407" max="6407" width="22.5703125" customWidth="1"/>
    <col min="6410" max="6410" width="9.7109375" bestFit="1" customWidth="1"/>
    <col min="6657" max="6657" width="5.28515625" customWidth="1"/>
    <col min="6658" max="6658" width="30.140625" customWidth="1"/>
    <col min="6659" max="6659" width="9.7109375" customWidth="1"/>
    <col min="6660" max="6660" width="16.140625" customWidth="1"/>
    <col min="6661" max="6661" width="10.42578125" customWidth="1"/>
    <col min="6662" max="6662" width="0" hidden="1" customWidth="1"/>
    <col min="6663" max="6663" width="22.5703125" customWidth="1"/>
    <col min="6666" max="6666" width="9.7109375" bestFit="1" customWidth="1"/>
    <col min="6913" max="6913" width="5.28515625" customWidth="1"/>
    <col min="6914" max="6914" width="30.140625" customWidth="1"/>
    <col min="6915" max="6915" width="9.7109375" customWidth="1"/>
    <col min="6916" max="6916" width="16.140625" customWidth="1"/>
    <col min="6917" max="6917" width="10.42578125" customWidth="1"/>
    <col min="6918" max="6918" width="0" hidden="1" customWidth="1"/>
    <col min="6919" max="6919" width="22.5703125" customWidth="1"/>
    <col min="6922" max="6922" width="9.7109375" bestFit="1" customWidth="1"/>
    <col min="7169" max="7169" width="5.28515625" customWidth="1"/>
    <col min="7170" max="7170" width="30.140625" customWidth="1"/>
    <col min="7171" max="7171" width="9.7109375" customWidth="1"/>
    <col min="7172" max="7172" width="16.140625" customWidth="1"/>
    <col min="7173" max="7173" width="10.42578125" customWidth="1"/>
    <col min="7174" max="7174" width="0" hidden="1" customWidth="1"/>
    <col min="7175" max="7175" width="22.5703125" customWidth="1"/>
    <col min="7178" max="7178" width="9.7109375" bestFit="1" customWidth="1"/>
    <col min="7425" max="7425" width="5.28515625" customWidth="1"/>
    <col min="7426" max="7426" width="30.140625" customWidth="1"/>
    <col min="7427" max="7427" width="9.7109375" customWidth="1"/>
    <col min="7428" max="7428" width="16.140625" customWidth="1"/>
    <col min="7429" max="7429" width="10.42578125" customWidth="1"/>
    <col min="7430" max="7430" width="0" hidden="1" customWidth="1"/>
    <col min="7431" max="7431" width="22.5703125" customWidth="1"/>
    <col min="7434" max="7434" width="9.7109375" bestFit="1" customWidth="1"/>
    <col min="7681" max="7681" width="5.28515625" customWidth="1"/>
    <col min="7682" max="7682" width="30.140625" customWidth="1"/>
    <col min="7683" max="7683" width="9.7109375" customWidth="1"/>
    <col min="7684" max="7684" width="16.140625" customWidth="1"/>
    <col min="7685" max="7685" width="10.42578125" customWidth="1"/>
    <col min="7686" max="7686" width="0" hidden="1" customWidth="1"/>
    <col min="7687" max="7687" width="22.5703125" customWidth="1"/>
    <col min="7690" max="7690" width="9.7109375" bestFit="1" customWidth="1"/>
    <col min="7937" max="7937" width="5.28515625" customWidth="1"/>
    <col min="7938" max="7938" width="30.140625" customWidth="1"/>
    <col min="7939" max="7939" width="9.7109375" customWidth="1"/>
    <col min="7940" max="7940" width="16.140625" customWidth="1"/>
    <col min="7941" max="7941" width="10.42578125" customWidth="1"/>
    <col min="7942" max="7942" width="0" hidden="1" customWidth="1"/>
    <col min="7943" max="7943" width="22.5703125" customWidth="1"/>
    <col min="7946" max="7946" width="9.7109375" bestFit="1" customWidth="1"/>
    <col min="8193" max="8193" width="5.28515625" customWidth="1"/>
    <col min="8194" max="8194" width="30.140625" customWidth="1"/>
    <col min="8195" max="8195" width="9.7109375" customWidth="1"/>
    <col min="8196" max="8196" width="16.140625" customWidth="1"/>
    <col min="8197" max="8197" width="10.42578125" customWidth="1"/>
    <col min="8198" max="8198" width="0" hidden="1" customWidth="1"/>
    <col min="8199" max="8199" width="22.5703125" customWidth="1"/>
    <col min="8202" max="8202" width="9.7109375" bestFit="1" customWidth="1"/>
    <col min="8449" max="8449" width="5.28515625" customWidth="1"/>
    <col min="8450" max="8450" width="30.140625" customWidth="1"/>
    <col min="8451" max="8451" width="9.7109375" customWidth="1"/>
    <col min="8452" max="8452" width="16.140625" customWidth="1"/>
    <col min="8453" max="8453" width="10.42578125" customWidth="1"/>
    <col min="8454" max="8454" width="0" hidden="1" customWidth="1"/>
    <col min="8455" max="8455" width="22.5703125" customWidth="1"/>
    <col min="8458" max="8458" width="9.7109375" bestFit="1" customWidth="1"/>
    <col min="8705" max="8705" width="5.28515625" customWidth="1"/>
    <col min="8706" max="8706" width="30.140625" customWidth="1"/>
    <col min="8707" max="8707" width="9.7109375" customWidth="1"/>
    <col min="8708" max="8708" width="16.140625" customWidth="1"/>
    <col min="8709" max="8709" width="10.42578125" customWidth="1"/>
    <col min="8710" max="8710" width="0" hidden="1" customWidth="1"/>
    <col min="8711" max="8711" width="22.5703125" customWidth="1"/>
    <col min="8714" max="8714" width="9.7109375" bestFit="1" customWidth="1"/>
    <col min="8961" max="8961" width="5.28515625" customWidth="1"/>
    <col min="8962" max="8962" width="30.140625" customWidth="1"/>
    <col min="8963" max="8963" width="9.7109375" customWidth="1"/>
    <col min="8964" max="8964" width="16.140625" customWidth="1"/>
    <col min="8965" max="8965" width="10.42578125" customWidth="1"/>
    <col min="8966" max="8966" width="0" hidden="1" customWidth="1"/>
    <col min="8967" max="8967" width="22.5703125" customWidth="1"/>
    <col min="8970" max="8970" width="9.7109375" bestFit="1" customWidth="1"/>
    <col min="9217" max="9217" width="5.28515625" customWidth="1"/>
    <col min="9218" max="9218" width="30.140625" customWidth="1"/>
    <col min="9219" max="9219" width="9.7109375" customWidth="1"/>
    <col min="9220" max="9220" width="16.140625" customWidth="1"/>
    <col min="9221" max="9221" width="10.42578125" customWidth="1"/>
    <col min="9222" max="9222" width="0" hidden="1" customWidth="1"/>
    <col min="9223" max="9223" width="22.5703125" customWidth="1"/>
    <col min="9226" max="9226" width="9.7109375" bestFit="1" customWidth="1"/>
    <col min="9473" max="9473" width="5.28515625" customWidth="1"/>
    <col min="9474" max="9474" width="30.140625" customWidth="1"/>
    <col min="9475" max="9475" width="9.7109375" customWidth="1"/>
    <col min="9476" max="9476" width="16.140625" customWidth="1"/>
    <col min="9477" max="9477" width="10.42578125" customWidth="1"/>
    <col min="9478" max="9478" width="0" hidden="1" customWidth="1"/>
    <col min="9479" max="9479" width="22.5703125" customWidth="1"/>
    <col min="9482" max="9482" width="9.7109375" bestFit="1" customWidth="1"/>
    <col min="9729" max="9729" width="5.28515625" customWidth="1"/>
    <col min="9730" max="9730" width="30.140625" customWidth="1"/>
    <col min="9731" max="9731" width="9.7109375" customWidth="1"/>
    <col min="9732" max="9732" width="16.140625" customWidth="1"/>
    <col min="9733" max="9733" width="10.42578125" customWidth="1"/>
    <col min="9734" max="9734" width="0" hidden="1" customWidth="1"/>
    <col min="9735" max="9735" width="22.5703125" customWidth="1"/>
    <col min="9738" max="9738" width="9.7109375" bestFit="1" customWidth="1"/>
    <col min="9985" max="9985" width="5.28515625" customWidth="1"/>
    <col min="9986" max="9986" width="30.140625" customWidth="1"/>
    <col min="9987" max="9987" width="9.7109375" customWidth="1"/>
    <col min="9988" max="9988" width="16.140625" customWidth="1"/>
    <col min="9989" max="9989" width="10.42578125" customWidth="1"/>
    <col min="9990" max="9990" width="0" hidden="1" customWidth="1"/>
    <col min="9991" max="9991" width="22.5703125" customWidth="1"/>
    <col min="9994" max="9994" width="9.7109375" bestFit="1" customWidth="1"/>
    <col min="10241" max="10241" width="5.28515625" customWidth="1"/>
    <col min="10242" max="10242" width="30.140625" customWidth="1"/>
    <col min="10243" max="10243" width="9.7109375" customWidth="1"/>
    <col min="10244" max="10244" width="16.140625" customWidth="1"/>
    <col min="10245" max="10245" width="10.42578125" customWidth="1"/>
    <col min="10246" max="10246" width="0" hidden="1" customWidth="1"/>
    <col min="10247" max="10247" width="22.5703125" customWidth="1"/>
    <col min="10250" max="10250" width="9.7109375" bestFit="1" customWidth="1"/>
    <col min="10497" max="10497" width="5.28515625" customWidth="1"/>
    <col min="10498" max="10498" width="30.140625" customWidth="1"/>
    <col min="10499" max="10499" width="9.7109375" customWidth="1"/>
    <col min="10500" max="10500" width="16.140625" customWidth="1"/>
    <col min="10501" max="10501" width="10.42578125" customWidth="1"/>
    <col min="10502" max="10502" width="0" hidden="1" customWidth="1"/>
    <col min="10503" max="10503" width="22.5703125" customWidth="1"/>
    <col min="10506" max="10506" width="9.7109375" bestFit="1" customWidth="1"/>
    <col min="10753" max="10753" width="5.28515625" customWidth="1"/>
    <col min="10754" max="10754" width="30.140625" customWidth="1"/>
    <col min="10755" max="10755" width="9.7109375" customWidth="1"/>
    <col min="10756" max="10756" width="16.140625" customWidth="1"/>
    <col min="10757" max="10757" width="10.42578125" customWidth="1"/>
    <col min="10758" max="10758" width="0" hidden="1" customWidth="1"/>
    <col min="10759" max="10759" width="22.5703125" customWidth="1"/>
    <col min="10762" max="10762" width="9.7109375" bestFit="1" customWidth="1"/>
    <col min="11009" max="11009" width="5.28515625" customWidth="1"/>
    <col min="11010" max="11010" width="30.140625" customWidth="1"/>
    <col min="11011" max="11011" width="9.7109375" customWidth="1"/>
    <col min="11012" max="11012" width="16.140625" customWidth="1"/>
    <col min="11013" max="11013" width="10.42578125" customWidth="1"/>
    <col min="11014" max="11014" width="0" hidden="1" customWidth="1"/>
    <col min="11015" max="11015" width="22.5703125" customWidth="1"/>
    <col min="11018" max="11018" width="9.7109375" bestFit="1" customWidth="1"/>
    <col min="11265" max="11265" width="5.28515625" customWidth="1"/>
    <col min="11266" max="11266" width="30.140625" customWidth="1"/>
    <col min="11267" max="11267" width="9.7109375" customWidth="1"/>
    <col min="11268" max="11268" width="16.140625" customWidth="1"/>
    <col min="11269" max="11269" width="10.42578125" customWidth="1"/>
    <col min="11270" max="11270" width="0" hidden="1" customWidth="1"/>
    <col min="11271" max="11271" width="22.5703125" customWidth="1"/>
    <col min="11274" max="11274" width="9.7109375" bestFit="1" customWidth="1"/>
    <col min="11521" max="11521" width="5.28515625" customWidth="1"/>
    <col min="11522" max="11522" width="30.140625" customWidth="1"/>
    <col min="11523" max="11523" width="9.7109375" customWidth="1"/>
    <col min="11524" max="11524" width="16.140625" customWidth="1"/>
    <col min="11525" max="11525" width="10.42578125" customWidth="1"/>
    <col min="11526" max="11526" width="0" hidden="1" customWidth="1"/>
    <col min="11527" max="11527" width="22.5703125" customWidth="1"/>
    <col min="11530" max="11530" width="9.7109375" bestFit="1" customWidth="1"/>
    <col min="11777" max="11777" width="5.28515625" customWidth="1"/>
    <col min="11778" max="11778" width="30.140625" customWidth="1"/>
    <col min="11779" max="11779" width="9.7109375" customWidth="1"/>
    <col min="11780" max="11780" width="16.140625" customWidth="1"/>
    <col min="11781" max="11781" width="10.42578125" customWidth="1"/>
    <col min="11782" max="11782" width="0" hidden="1" customWidth="1"/>
    <col min="11783" max="11783" width="22.5703125" customWidth="1"/>
    <col min="11786" max="11786" width="9.7109375" bestFit="1" customWidth="1"/>
    <col min="12033" max="12033" width="5.28515625" customWidth="1"/>
    <col min="12034" max="12034" width="30.140625" customWidth="1"/>
    <col min="12035" max="12035" width="9.7109375" customWidth="1"/>
    <col min="12036" max="12036" width="16.140625" customWidth="1"/>
    <col min="12037" max="12037" width="10.42578125" customWidth="1"/>
    <col min="12038" max="12038" width="0" hidden="1" customWidth="1"/>
    <col min="12039" max="12039" width="22.5703125" customWidth="1"/>
    <col min="12042" max="12042" width="9.7109375" bestFit="1" customWidth="1"/>
    <col min="12289" max="12289" width="5.28515625" customWidth="1"/>
    <col min="12290" max="12290" width="30.140625" customWidth="1"/>
    <col min="12291" max="12291" width="9.7109375" customWidth="1"/>
    <col min="12292" max="12292" width="16.140625" customWidth="1"/>
    <col min="12293" max="12293" width="10.42578125" customWidth="1"/>
    <col min="12294" max="12294" width="0" hidden="1" customWidth="1"/>
    <col min="12295" max="12295" width="22.5703125" customWidth="1"/>
    <col min="12298" max="12298" width="9.7109375" bestFit="1" customWidth="1"/>
    <col min="12545" max="12545" width="5.28515625" customWidth="1"/>
    <col min="12546" max="12546" width="30.140625" customWidth="1"/>
    <col min="12547" max="12547" width="9.7109375" customWidth="1"/>
    <col min="12548" max="12548" width="16.140625" customWidth="1"/>
    <col min="12549" max="12549" width="10.42578125" customWidth="1"/>
    <col min="12550" max="12550" width="0" hidden="1" customWidth="1"/>
    <col min="12551" max="12551" width="22.5703125" customWidth="1"/>
    <col min="12554" max="12554" width="9.7109375" bestFit="1" customWidth="1"/>
    <col min="12801" max="12801" width="5.28515625" customWidth="1"/>
    <col min="12802" max="12802" width="30.140625" customWidth="1"/>
    <col min="12803" max="12803" width="9.7109375" customWidth="1"/>
    <col min="12804" max="12804" width="16.140625" customWidth="1"/>
    <col min="12805" max="12805" width="10.42578125" customWidth="1"/>
    <col min="12806" max="12806" width="0" hidden="1" customWidth="1"/>
    <col min="12807" max="12807" width="22.5703125" customWidth="1"/>
    <col min="12810" max="12810" width="9.7109375" bestFit="1" customWidth="1"/>
    <col min="13057" max="13057" width="5.28515625" customWidth="1"/>
    <col min="13058" max="13058" width="30.140625" customWidth="1"/>
    <col min="13059" max="13059" width="9.7109375" customWidth="1"/>
    <col min="13060" max="13060" width="16.140625" customWidth="1"/>
    <col min="13061" max="13061" width="10.42578125" customWidth="1"/>
    <col min="13062" max="13062" width="0" hidden="1" customWidth="1"/>
    <col min="13063" max="13063" width="22.5703125" customWidth="1"/>
    <col min="13066" max="13066" width="9.7109375" bestFit="1" customWidth="1"/>
    <col min="13313" max="13313" width="5.28515625" customWidth="1"/>
    <col min="13314" max="13314" width="30.140625" customWidth="1"/>
    <col min="13315" max="13315" width="9.7109375" customWidth="1"/>
    <col min="13316" max="13316" width="16.140625" customWidth="1"/>
    <col min="13317" max="13317" width="10.42578125" customWidth="1"/>
    <col min="13318" max="13318" width="0" hidden="1" customWidth="1"/>
    <col min="13319" max="13319" width="22.5703125" customWidth="1"/>
    <col min="13322" max="13322" width="9.7109375" bestFit="1" customWidth="1"/>
    <col min="13569" max="13569" width="5.28515625" customWidth="1"/>
    <col min="13570" max="13570" width="30.140625" customWidth="1"/>
    <col min="13571" max="13571" width="9.7109375" customWidth="1"/>
    <col min="13572" max="13572" width="16.140625" customWidth="1"/>
    <col min="13573" max="13573" width="10.42578125" customWidth="1"/>
    <col min="13574" max="13574" width="0" hidden="1" customWidth="1"/>
    <col min="13575" max="13575" width="22.5703125" customWidth="1"/>
    <col min="13578" max="13578" width="9.7109375" bestFit="1" customWidth="1"/>
    <col min="13825" max="13825" width="5.28515625" customWidth="1"/>
    <col min="13826" max="13826" width="30.140625" customWidth="1"/>
    <col min="13827" max="13827" width="9.7109375" customWidth="1"/>
    <col min="13828" max="13828" width="16.140625" customWidth="1"/>
    <col min="13829" max="13829" width="10.42578125" customWidth="1"/>
    <col min="13830" max="13830" width="0" hidden="1" customWidth="1"/>
    <col min="13831" max="13831" width="22.5703125" customWidth="1"/>
    <col min="13834" max="13834" width="9.7109375" bestFit="1" customWidth="1"/>
    <col min="14081" max="14081" width="5.28515625" customWidth="1"/>
    <col min="14082" max="14082" width="30.140625" customWidth="1"/>
    <col min="14083" max="14083" width="9.7109375" customWidth="1"/>
    <col min="14084" max="14084" width="16.140625" customWidth="1"/>
    <col min="14085" max="14085" width="10.42578125" customWidth="1"/>
    <col min="14086" max="14086" width="0" hidden="1" customWidth="1"/>
    <col min="14087" max="14087" width="22.5703125" customWidth="1"/>
    <col min="14090" max="14090" width="9.7109375" bestFit="1" customWidth="1"/>
    <col min="14337" max="14337" width="5.28515625" customWidth="1"/>
    <col min="14338" max="14338" width="30.140625" customWidth="1"/>
    <col min="14339" max="14339" width="9.7109375" customWidth="1"/>
    <col min="14340" max="14340" width="16.140625" customWidth="1"/>
    <col min="14341" max="14341" width="10.42578125" customWidth="1"/>
    <col min="14342" max="14342" width="0" hidden="1" customWidth="1"/>
    <col min="14343" max="14343" width="22.5703125" customWidth="1"/>
    <col min="14346" max="14346" width="9.7109375" bestFit="1" customWidth="1"/>
    <col min="14593" max="14593" width="5.28515625" customWidth="1"/>
    <col min="14594" max="14594" width="30.140625" customWidth="1"/>
    <col min="14595" max="14595" width="9.7109375" customWidth="1"/>
    <col min="14596" max="14596" width="16.140625" customWidth="1"/>
    <col min="14597" max="14597" width="10.42578125" customWidth="1"/>
    <col min="14598" max="14598" width="0" hidden="1" customWidth="1"/>
    <col min="14599" max="14599" width="22.5703125" customWidth="1"/>
    <col min="14602" max="14602" width="9.7109375" bestFit="1" customWidth="1"/>
    <col min="14849" max="14849" width="5.28515625" customWidth="1"/>
    <col min="14850" max="14850" width="30.140625" customWidth="1"/>
    <col min="14851" max="14851" width="9.7109375" customWidth="1"/>
    <col min="14852" max="14852" width="16.140625" customWidth="1"/>
    <col min="14853" max="14853" width="10.42578125" customWidth="1"/>
    <col min="14854" max="14854" width="0" hidden="1" customWidth="1"/>
    <col min="14855" max="14855" width="22.5703125" customWidth="1"/>
    <col min="14858" max="14858" width="9.7109375" bestFit="1" customWidth="1"/>
    <col min="15105" max="15105" width="5.28515625" customWidth="1"/>
    <col min="15106" max="15106" width="30.140625" customWidth="1"/>
    <col min="15107" max="15107" width="9.7109375" customWidth="1"/>
    <col min="15108" max="15108" width="16.140625" customWidth="1"/>
    <col min="15109" max="15109" width="10.42578125" customWidth="1"/>
    <col min="15110" max="15110" width="0" hidden="1" customWidth="1"/>
    <col min="15111" max="15111" width="22.5703125" customWidth="1"/>
    <col min="15114" max="15114" width="9.7109375" bestFit="1" customWidth="1"/>
    <col min="15361" max="15361" width="5.28515625" customWidth="1"/>
    <col min="15362" max="15362" width="30.140625" customWidth="1"/>
    <col min="15363" max="15363" width="9.7109375" customWidth="1"/>
    <col min="15364" max="15364" width="16.140625" customWidth="1"/>
    <col min="15365" max="15365" width="10.42578125" customWidth="1"/>
    <col min="15366" max="15366" width="0" hidden="1" customWidth="1"/>
    <col min="15367" max="15367" width="22.5703125" customWidth="1"/>
    <col min="15370" max="15370" width="9.7109375" bestFit="1" customWidth="1"/>
    <col min="15617" max="15617" width="5.28515625" customWidth="1"/>
    <col min="15618" max="15618" width="30.140625" customWidth="1"/>
    <col min="15619" max="15619" width="9.7109375" customWidth="1"/>
    <col min="15620" max="15620" width="16.140625" customWidth="1"/>
    <col min="15621" max="15621" width="10.42578125" customWidth="1"/>
    <col min="15622" max="15622" width="0" hidden="1" customWidth="1"/>
    <col min="15623" max="15623" width="22.5703125" customWidth="1"/>
    <col min="15626" max="15626" width="9.7109375" bestFit="1" customWidth="1"/>
    <col min="15873" max="15873" width="5.28515625" customWidth="1"/>
    <col min="15874" max="15874" width="30.140625" customWidth="1"/>
    <col min="15875" max="15875" width="9.7109375" customWidth="1"/>
    <col min="15876" max="15876" width="16.140625" customWidth="1"/>
    <col min="15877" max="15877" width="10.42578125" customWidth="1"/>
    <col min="15878" max="15878" width="0" hidden="1" customWidth="1"/>
    <col min="15879" max="15879" width="22.5703125" customWidth="1"/>
    <col min="15882" max="15882" width="9.7109375" bestFit="1" customWidth="1"/>
    <col min="16129" max="16129" width="5.28515625" customWidth="1"/>
    <col min="16130" max="16130" width="30.140625" customWidth="1"/>
    <col min="16131" max="16131" width="9.7109375" customWidth="1"/>
    <col min="16132" max="16132" width="16.140625" customWidth="1"/>
    <col min="16133" max="16133" width="10.42578125" customWidth="1"/>
    <col min="16134" max="16134" width="0" hidden="1" customWidth="1"/>
    <col min="16135" max="16135" width="22.5703125" customWidth="1"/>
    <col min="16138" max="16138" width="9.7109375" bestFit="1" customWidth="1"/>
  </cols>
  <sheetData>
    <row r="1" spans="1:8" ht="13.5">
      <c r="A1" s="1" t="s">
        <v>187</v>
      </c>
    </row>
    <row r="2" spans="1:8" ht="13.5">
      <c r="A2" s="1" t="s">
        <v>188</v>
      </c>
    </row>
    <row r="5" spans="1:8">
      <c r="B5" s="118" t="s">
        <v>264</v>
      </c>
    </row>
    <row r="6" spans="1:8" ht="13.5" thickBot="1"/>
    <row r="7" spans="1:8" ht="13.5" thickBot="1">
      <c r="A7" s="120" t="s">
        <v>208</v>
      </c>
      <c r="B7" s="121" t="s">
        <v>209</v>
      </c>
      <c r="C7" s="121" t="s">
        <v>210</v>
      </c>
      <c r="D7" s="122" t="s">
        <v>211</v>
      </c>
      <c r="E7" s="122" t="s">
        <v>212</v>
      </c>
      <c r="F7" s="123"/>
      <c r="G7" s="122" t="s">
        <v>213</v>
      </c>
    </row>
    <row r="8" spans="1:8">
      <c r="A8" s="124"/>
      <c r="B8" s="125" t="s">
        <v>214</v>
      </c>
      <c r="C8" s="125"/>
      <c r="D8" s="126"/>
      <c r="E8" s="126"/>
      <c r="F8" s="127"/>
      <c r="G8" s="126"/>
    </row>
    <row r="9" spans="1:8">
      <c r="A9" s="128"/>
      <c r="B9" s="109"/>
      <c r="C9" s="128"/>
      <c r="D9" s="129"/>
      <c r="E9" s="130"/>
      <c r="F9" s="131"/>
      <c r="G9" s="130"/>
      <c r="H9" s="118"/>
    </row>
    <row r="10" spans="1:8" hidden="1">
      <c r="A10" s="128"/>
      <c r="B10" s="109"/>
      <c r="C10" s="128"/>
      <c r="D10" s="129"/>
      <c r="E10" s="130"/>
      <c r="F10" s="131"/>
      <c r="G10" s="130"/>
      <c r="H10" s="118"/>
    </row>
    <row r="11" spans="1:8" hidden="1">
      <c r="A11" s="128"/>
      <c r="B11" s="109"/>
      <c r="C11" s="128"/>
      <c r="D11" s="129"/>
      <c r="E11" s="130"/>
      <c r="F11" s="131"/>
      <c r="G11" s="130"/>
      <c r="H11" s="118"/>
    </row>
    <row r="12" spans="1:8" hidden="1">
      <c r="A12" s="128"/>
      <c r="B12" s="132"/>
      <c r="C12" s="128"/>
      <c r="D12" s="129"/>
      <c r="E12" s="130"/>
      <c r="F12" s="131"/>
      <c r="G12" s="130"/>
      <c r="H12" s="119"/>
    </row>
    <row r="13" spans="1:8" hidden="1">
      <c r="A13" s="128"/>
      <c r="B13" s="132"/>
      <c r="C13" s="128"/>
      <c r="D13" s="130"/>
      <c r="E13" s="133"/>
      <c r="F13" s="131"/>
      <c r="G13" s="130"/>
      <c r="H13" s="119"/>
    </row>
    <row r="14" spans="1:8">
      <c r="A14" s="128"/>
      <c r="B14" s="106"/>
      <c r="C14" s="128"/>
      <c r="D14" s="129"/>
      <c r="E14" s="129"/>
      <c r="F14" s="131"/>
      <c r="G14" s="130"/>
      <c r="H14" s="119"/>
    </row>
    <row r="15" spans="1:8">
      <c r="A15" s="128"/>
      <c r="B15" s="134"/>
      <c r="C15" s="128"/>
      <c r="D15" s="129"/>
      <c r="E15" s="129"/>
      <c r="F15" s="131"/>
      <c r="G15" s="130"/>
      <c r="H15" s="119"/>
    </row>
    <row r="16" spans="1:8">
      <c r="A16" s="128"/>
      <c r="B16" s="134"/>
      <c r="C16" s="128"/>
      <c r="D16" s="129"/>
      <c r="E16" s="129"/>
      <c r="F16" s="131"/>
      <c r="G16" s="130"/>
      <c r="H16" s="119"/>
    </row>
    <row r="17" spans="1:10" ht="13.5" thickBot="1">
      <c r="A17" s="135"/>
      <c r="B17" s="136" t="s">
        <v>205</v>
      </c>
      <c r="C17" s="137"/>
      <c r="D17" s="138"/>
      <c r="E17" s="138"/>
      <c r="F17" s="139"/>
      <c r="G17" s="140">
        <f>SUM(G9:G16)</f>
        <v>0</v>
      </c>
      <c r="H17" s="119"/>
      <c r="I17" s="141"/>
      <c r="J17" s="57"/>
    </row>
    <row r="18" spans="1:10" ht="13.5" thickBot="1">
      <c r="A18" s="142"/>
      <c r="B18" s="143"/>
      <c r="C18" s="144"/>
      <c r="D18" s="145"/>
      <c r="E18" s="145"/>
      <c r="F18" s="146"/>
      <c r="G18" s="147"/>
      <c r="H18" s="119"/>
    </row>
    <row r="19" spans="1:10">
      <c r="A19" s="124"/>
      <c r="B19" s="148" t="s">
        <v>215</v>
      </c>
      <c r="C19" s="125" t="s">
        <v>224</v>
      </c>
      <c r="D19" s="126"/>
      <c r="E19" s="126"/>
      <c r="F19" s="127"/>
      <c r="G19" s="159"/>
    </row>
    <row r="20" spans="1:10">
      <c r="A20" s="248"/>
      <c r="B20" s="249"/>
      <c r="C20" s="248"/>
      <c r="D20" s="258"/>
      <c r="E20" s="257"/>
      <c r="F20" s="250"/>
      <c r="G20" s="251"/>
      <c r="I20" s="108"/>
      <c r="J20" s="108"/>
    </row>
    <row r="21" spans="1:10">
      <c r="A21" s="248"/>
      <c r="B21" s="249"/>
      <c r="C21" s="248"/>
      <c r="D21" s="258"/>
      <c r="E21" s="257"/>
      <c r="F21" s="250"/>
      <c r="G21" s="251"/>
    </row>
    <row r="22" spans="1:10">
      <c r="A22" s="248"/>
      <c r="B22" s="252"/>
      <c r="C22" s="253"/>
      <c r="D22" s="254"/>
      <c r="E22" s="254"/>
      <c r="F22" s="255"/>
      <c r="G22" s="256"/>
    </row>
    <row r="23" spans="1:10" ht="13.5" thickBot="1">
      <c r="A23" s="150"/>
      <c r="B23" s="247" t="s">
        <v>205</v>
      </c>
      <c r="C23" s="151"/>
      <c r="D23" s="152"/>
      <c r="E23" s="152"/>
      <c r="F23" s="153"/>
      <c r="G23" s="154">
        <f>G20+G21</f>
        <v>0</v>
      </c>
    </row>
    <row r="24" spans="1:10">
      <c r="A24" s="155"/>
      <c r="B24" s="156" t="s">
        <v>216</v>
      </c>
      <c r="C24" s="156"/>
      <c r="D24" s="157"/>
      <c r="E24" s="157"/>
      <c r="F24" s="158"/>
      <c r="G24" s="159"/>
    </row>
    <row r="25" spans="1:10">
      <c r="A25" s="160"/>
      <c r="B25" s="161"/>
      <c r="C25" s="162"/>
      <c r="D25" s="163"/>
      <c r="E25" s="164"/>
      <c r="F25" s="165"/>
      <c r="G25" s="166"/>
    </row>
    <row r="26" spans="1:10" ht="14.25" hidden="1" customHeight="1">
      <c r="A26" s="160"/>
      <c r="B26" s="161"/>
      <c r="C26" s="162"/>
      <c r="D26" s="163"/>
      <c r="E26" s="163"/>
      <c r="F26" s="165"/>
      <c r="G26" s="166"/>
    </row>
    <row r="27" spans="1:10" ht="22.5" hidden="1" customHeight="1">
      <c r="A27" s="160"/>
      <c r="B27" s="161"/>
      <c r="C27" s="162"/>
      <c r="D27" s="163"/>
      <c r="E27" s="163"/>
      <c r="F27" s="165"/>
      <c r="G27" s="166"/>
    </row>
    <row r="28" spans="1:10" ht="16.5" hidden="1" customHeight="1">
      <c r="A28" s="160"/>
      <c r="B28" s="161"/>
      <c r="C28" s="162"/>
      <c r="D28" s="164"/>
      <c r="E28" s="163"/>
      <c r="F28" s="165"/>
      <c r="G28" s="166"/>
    </row>
    <row r="29" spans="1:10" ht="16.5" hidden="1" customHeight="1">
      <c r="A29" s="160"/>
      <c r="B29" s="161"/>
      <c r="C29" s="162"/>
      <c r="D29" s="163"/>
      <c r="E29" s="164"/>
      <c r="F29" s="165"/>
      <c r="G29" s="166"/>
    </row>
    <row r="30" spans="1:10" ht="16.5" hidden="1" customHeight="1">
      <c r="A30" s="160"/>
      <c r="B30" s="161"/>
      <c r="C30" s="162"/>
      <c r="D30" s="163"/>
      <c r="E30" s="164"/>
      <c r="F30" s="165"/>
      <c r="G30" s="166"/>
    </row>
    <row r="31" spans="1:10" ht="16.5" hidden="1" customHeight="1">
      <c r="A31" s="160"/>
      <c r="B31" s="161"/>
      <c r="C31" s="162"/>
      <c r="D31" s="163"/>
      <c r="E31" s="164"/>
      <c r="F31" s="165"/>
      <c r="G31" s="166"/>
    </row>
    <row r="32" spans="1:10" ht="16.5" hidden="1" customHeight="1">
      <c r="A32" s="160"/>
      <c r="B32" s="161"/>
      <c r="C32" s="162"/>
      <c r="D32" s="163"/>
      <c r="E32" s="164"/>
      <c r="F32" s="165"/>
      <c r="G32" s="166"/>
    </row>
    <row r="33" spans="1:9" ht="16.5" hidden="1" customHeight="1">
      <c r="A33" s="160"/>
      <c r="B33" s="161"/>
      <c r="C33" s="162"/>
      <c r="D33" s="163"/>
      <c r="E33" s="164"/>
      <c r="F33" s="165"/>
      <c r="G33" s="166"/>
    </row>
    <row r="34" spans="1:9" ht="16.5" customHeight="1" thickBot="1">
      <c r="A34" s="167"/>
      <c r="B34" s="168"/>
      <c r="C34" s="169"/>
      <c r="D34" s="170"/>
      <c r="E34" s="170"/>
      <c r="F34" s="171"/>
      <c r="G34" s="172"/>
    </row>
    <row r="35" spans="1:9" ht="16.5" customHeight="1" thickBot="1">
      <c r="A35" s="173"/>
      <c r="B35" s="149"/>
      <c r="C35" s="149"/>
      <c r="D35" s="149"/>
      <c r="E35" s="149"/>
      <c r="F35" s="149"/>
      <c r="G35" s="174">
        <f>SUM(G25:G34)</f>
        <v>0</v>
      </c>
    </row>
    <row r="36" spans="1:9" ht="16.5" customHeight="1">
      <c r="A36" s="175"/>
      <c r="B36" s="175"/>
      <c r="C36" s="175"/>
      <c r="D36" s="175"/>
      <c r="E36" s="175"/>
      <c r="F36" s="175"/>
      <c r="G36" s="175"/>
    </row>
    <row r="37" spans="1:9" ht="16.5" customHeight="1" thickBot="1">
      <c r="A37" s="175"/>
      <c r="B37" s="175"/>
      <c r="C37" s="175"/>
      <c r="D37" s="175"/>
      <c r="E37" s="175"/>
      <c r="F37" s="175"/>
      <c r="G37" s="175"/>
    </row>
    <row r="38" spans="1:9" ht="16.5" customHeight="1" thickBot="1">
      <c r="A38" s="176"/>
      <c r="B38" s="123" t="s">
        <v>217</v>
      </c>
      <c r="C38" s="123"/>
      <c r="D38" s="123"/>
      <c r="E38" s="123"/>
      <c r="F38" s="123"/>
      <c r="G38" s="123"/>
    </row>
    <row r="39" spans="1:9" s="179" customFormat="1" ht="16.5" customHeight="1" thickBot="1">
      <c r="A39" s="177"/>
      <c r="B39" s="178"/>
      <c r="C39" s="178"/>
      <c r="D39" s="178"/>
      <c r="E39" s="178"/>
      <c r="F39" s="178"/>
      <c r="G39" s="178"/>
    </row>
    <row r="40" spans="1:9" s="179" customFormat="1" ht="16.5" customHeight="1" thickBot="1">
      <c r="A40" s="180"/>
      <c r="B40" s="181"/>
      <c r="C40" s="181"/>
      <c r="D40" s="181"/>
      <c r="E40" s="181"/>
      <c r="F40" s="181"/>
      <c r="G40" s="181"/>
    </row>
    <row r="41" spans="1:9" ht="12.75" customHeight="1" thickBot="1">
      <c r="A41" s="182"/>
      <c r="B41" s="183"/>
      <c r="C41" s="183"/>
      <c r="D41" s="184"/>
      <c r="E41" s="185"/>
      <c r="F41" s="186"/>
      <c r="G41" s="187"/>
    </row>
    <row r="42" spans="1:9" ht="16.5" customHeight="1" thickBot="1">
      <c r="A42" s="142"/>
      <c r="B42" s="144"/>
      <c r="C42" s="144"/>
      <c r="D42" s="145"/>
      <c r="E42" s="188"/>
      <c r="F42" s="146"/>
      <c r="G42" s="188"/>
    </row>
    <row r="43" spans="1:9" ht="16.5" customHeight="1" thickBot="1">
      <c r="A43" s="173"/>
      <c r="B43" s="149" t="s">
        <v>205</v>
      </c>
      <c r="C43" s="149"/>
      <c r="D43" s="149"/>
      <c r="E43" s="149"/>
      <c r="F43" s="149"/>
      <c r="G43" s="174">
        <f>+G41+G35+G23+G17</f>
        <v>0</v>
      </c>
      <c r="H43" s="189"/>
      <c r="I43" s="57"/>
    </row>
    <row r="45" spans="1:9" ht="14.25">
      <c r="B45" s="244" t="s">
        <v>223</v>
      </c>
    </row>
    <row r="46" spans="1:9" ht="15">
      <c r="B46" s="244"/>
      <c r="E46" s="190"/>
      <c r="F46" s="190"/>
      <c r="G46" s="190"/>
    </row>
  </sheetData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kapaku</vt:lpstr>
      <vt:lpstr>Aktiv pasiv</vt:lpstr>
      <vt:lpstr>Ardh shpenz</vt:lpstr>
      <vt:lpstr>CASH FLOW</vt:lpstr>
      <vt:lpstr>pasqyra e ndryshimeve ne kapita</vt:lpstr>
      <vt:lpstr>Pasqyra e llog se amortizimit</vt:lpstr>
      <vt:lpstr>pasqyra e inventarit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user</cp:lastModifiedBy>
  <cp:lastPrinted>2015-03-10T13:59:43Z</cp:lastPrinted>
  <dcterms:created xsi:type="dcterms:W3CDTF">2008-11-10T11:45:40Z</dcterms:created>
  <dcterms:modified xsi:type="dcterms:W3CDTF">2017-10-19T09:45:30Z</dcterms:modified>
</cp:coreProperties>
</file>