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260" windowWidth="15315" windowHeight="4275" tabRatio="644" activeTab="2"/>
  </bookViews>
  <sheets>
    <sheet name="Kopertina" sheetId="11" r:id="rId1"/>
    <sheet name="Bilanci" sheetId="1" r:id="rId2"/>
    <sheet name="PASH sipas Natyres" sheetId="3" r:id="rId3"/>
    <sheet name="t fitimi" sheetId="27" r:id="rId4"/>
    <sheet name="CF IND" sheetId="16" r:id="rId5"/>
    <sheet name="Kap" sheetId="9" r:id="rId6"/>
    <sheet name="inventari" sheetId="14" r:id="rId7"/>
    <sheet name="bankat" sheetId="21" r:id="rId8"/>
    <sheet name="AQT" sheetId="30" r:id="rId9"/>
    <sheet name="Statistika 1,2" sheetId="31" r:id="rId10"/>
    <sheet name="Statistike 3" sheetId="32" r:id="rId11"/>
  </sheets>
  <definedNames>
    <definedName name="_xlnm.Print_Area" localSheetId="7">bankat!$A$1:$E$49</definedName>
    <definedName name="_xlnm.Print_Area" localSheetId="1">Bilanci!$A$1:$N$51</definedName>
    <definedName name="_xlnm.Print_Area" localSheetId="6">inventari!$A$1:$F$36</definedName>
  </definedNames>
  <calcPr calcId="125725"/>
</workbook>
</file>

<file path=xl/calcChain.xml><?xml version="1.0" encoding="utf-8"?>
<calcChain xmlns="http://schemas.openxmlformats.org/spreadsheetml/2006/main">
  <c r="E31" i="16"/>
  <c r="D4" l="1"/>
  <c r="E16" s="1"/>
  <c r="D34" s="1"/>
  <c r="D36" s="1"/>
  <c r="C12" i="3"/>
  <c r="C15"/>
  <c r="F16" i="9"/>
  <c r="C25" i="3" l="1"/>
  <c r="D9" i="1" l="1"/>
  <c r="B17" i="9" l="1"/>
  <c r="E17"/>
  <c r="K42" i="32"/>
  <c r="K43" s="1"/>
  <c r="I59" i="31"/>
  <c r="I55" l="1"/>
  <c r="I49"/>
  <c r="I76" s="1"/>
  <c r="I23"/>
  <c r="I7"/>
  <c r="K51" i="32"/>
  <c r="J49" i="31"/>
  <c r="J23"/>
  <c r="J7"/>
  <c r="J20" i="16"/>
  <c r="L15" i="1"/>
  <c r="L26" s="1"/>
  <c r="L36" s="1"/>
  <c r="P9"/>
  <c r="P10"/>
  <c r="P12"/>
  <c r="P13"/>
  <c r="P14"/>
  <c r="P16"/>
  <c r="P17"/>
  <c r="P18"/>
  <c r="P19"/>
  <c r="P20"/>
  <c r="J15" i="16" s="1"/>
  <c r="P21" i="1"/>
  <c r="P22"/>
  <c r="P23"/>
  <c r="P24"/>
  <c r="P25"/>
  <c r="P27"/>
  <c r="P28"/>
  <c r="P30"/>
  <c r="P31"/>
  <c r="P32"/>
  <c r="P33"/>
  <c r="P34"/>
  <c r="P37"/>
  <c r="P38"/>
  <c r="P39"/>
  <c r="P40"/>
  <c r="P41"/>
  <c r="P42"/>
  <c r="P43"/>
  <c r="P44"/>
  <c r="P45"/>
  <c r="P46"/>
  <c r="P50"/>
  <c r="P8"/>
  <c r="J6" i="16"/>
  <c r="K31"/>
  <c r="K24"/>
  <c r="G16" i="9" l="1"/>
  <c r="G15"/>
  <c r="G14"/>
  <c r="G13"/>
  <c r="G12"/>
  <c r="C13" i="3"/>
  <c r="C16" s="1"/>
  <c r="C17" s="1"/>
  <c r="C27" s="1"/>
  <c r="H41" i="1"/>
  <c r="H9"/>
  <c r="H10"/>
  <c r="H12"/>
  <c r="H13"/>
  <c r="H15"/>
  <c r="H17"/>
  <c r="H18"/>
  <c r="H19"/>
  <c r="H20"/>
  <c r="H21"/>
  <c r="H23"/>
  <c r="H24"/>
  <c r="H25"/>
  <c r="H26"/>
  <c r="H27"/>
  <c r="H28"/>
  <c r="H29"/>
  <c r="H30"/>
  <c r="H32"/>
  <c r="H34"/>
  <c r="H35"/>
  <c r="H36"/>
  <c r="H37"/>
  <c r="H39"/>
  <c r="H40"/>
  <c r="H42"/>
  <c r="H43"/>
  <c r="H44"/>
  <c r="H45"/>
  <c r="H46"/>
  <c r="H47"/>
  <c r="H48"/>
  <c r="H49"/>
  <c r="D33"/>
  <c r="H33" s="1"/>
  <c r="D22"/>
  <c r="D14"/>
  <c r="D11"/>
  <c r="H11" s="1"/>
  <c r="D8"/>
  <c r="I24" i="16"/>
  <c r="I16"/>
  <c r="P47" i="1"/>
  <c r="H16"/>
  <c r="E8"/>
  <c r="G8" s="1"/>
  <c r="E41" i="30"/>
  <c r="O21" i="1"/>
  <c r="O20"/>
  <c r="O19"/>
  <c r="F28" i="30"/>
  <c r="E28"/>
  <c r="D28"/>
  <c r="G28"/>
  <c r="F15"/>
  <c r="E15"/>
  <c r="D15"/>
  <c r="G9" i="9"/>
  <c r="G8"/>
  <c r="G7"/>
  <c r="G6"/>
  <c r="G5"/>
  <c r="D11" i="27"/>
  <c r="D19"/>
  <c r="E14" i="1"/>
  <c r="G14" s="1"/>
  <c r="G19"/>
  <c r="G20"/>
  <c r="G21"/>
  <c r="G15"/>
  <c r="E43" i="21"/>
  <c r="B10" i="9"/>
  <c r="E38" i="1"/>
  <c r="G38" s="1"/>
  <c r="D13" i="3"/>
  <c r="D16" s="1"/>
  <c r="D26"/>
  <c r="F26" s="1"/>
  <c r="M11" i="1"/>
  <c r="P11" s="1"/>
  <c r="M15"/>
  <c r="M29"/>
  <c r="E22"/>
  <c r="G22" s="1"/>
  <c r="G12"/>
  <c r="G13"/>
  <c r="G17"/>
  <c r="G18"/>
  <c r="G23"/>
  <c r="G24"/>
  <c r="G25"/>
  <c r="G26"/>
  <c r="G27"/>
  <c r="G28"/>
  <c r="G29"/>
  <c r="G30"/>
  <c r="G32"/>
  <c r="G34"/>
  <c r="G35"/>
  <c r="G36"/>
  <c r="G37"/>
  <c r="G39"/>
  <c r="G40"/>
  <c r="G42"/>
  <c r="G43"/>
  <c r="G45"/>
  <c r="G46"/>
  <c r="G47"/>
  <c r="G48"/>
  <c r="G49"/>
  <c r="O12"/>
  <c r="O13"/>
  <c r="O14"/>
  <c r="O16"/>
  <c r="O17"/>
  <c r="O18"/>
  <c r="O22"/>
  <c r="O23"/>
  <c r="O24"/>
  <c r="O25"/>
  <c r="O27"/>
  <c r="O28"/>
  <c r="O30"/>
  <c r="O31"/>
  <c r="O32"/>
  <c r="O33"/>
  <c r="O34"/>
  <c r="O37"/>
  <c r="O38"/>
  <c r="O39"/>
  <c r="O40"/>
  <c r="O41"/>
  <c r="O42"/>
  <c r="O43"/>
  <c r="O44"/>
  <c r="O45"/>
  <c r="O46"/>
  <c r="O47"/>
  <c r="O50"/>
  <c r="O8"/>
  <c r="D10" i="9"/>
  <c r="D17" s="1"/>
  <c r="E10"/>
  <c r="G16" i="1"/>
  <c r="E11"/>
  <c r="E33"/>
  <c r="E50" s="1"/>
  <c r="G50" s="1"/>
  <c r="G53" s="1"/>
  <c r="G44"/>
  <c r="O11"/>
  <c r="F15" i="3"/>
  <c r="F14"/>
  <c r="F13"/>
  <c r="F12"/>
  <c r="F11"/>
  <c r="F9"/>
  <c r="F8"/>
  <c r="F7"/>
  <c r="F6"/>
  <c r="F5"/>
  <c r="G41" i="1"/>
  <c r="O29"/>
  <c r="G11"/>
  <c r="E31"/>
  <c r="G31" s="1"/>
  <c r="G33"/>
  <c r="G4" i="9"/>
  <c r="M49" i="1"/>
  <c r="O48"/>
  <c r="F41" i="30"/>
  <c r="H34" i="16" l="1"/>
  <c r="H36" s="1"/>
  <c r="C26" i="3"/>
  <c r="M35" i="1"/>
  <c r="P29"/>
  <c r="O49"/>
  <c r="H22"/>
  <c r="H14"/>
  <c r="H8"/>
  <c r="O15"/>
  <c r="P15"/>
  <c r="G41" i="30"/>
  <c r="G15"/>
  <c r="D41"/>
  <c r="D38" i="1"/>
  <c r="H38" s="1"/>
  <c r="D31"/>
  <c r="H31" s="1"/>
  <c r="F10" i="9"/>
  <c r="E51" i="1"/>
  <c r="G51" s="1"/>
  <c r="F16" i="3"/>
  <c r="D17"/>
  <c r="G3" i="9"/>
  <c r="C10"/>
  <c r="M26" i="1"/>
  <c r="J4" i="16" l="1"/>
  <c r="D10" i="27"/>
  <c r="O35" i="1"/>
  <c r="P35"/>
  <c r="J11" i="16"/>
  <c r="J10"/>
  <c r="G10" i="9"/>
  <c r="O26" i="1"/>
  <c r="P26"/>
  <c r="M36"/>
  <c r="P36" s="1"/>
  <c r="D50"/>
  <c r="D27" i="3"/>
  <c r="F17"/>
  <c r="M51" i="1"/>
  <c r="J12" i="16" l="1"/>
  <c r="K16"/>
  <c r="J34" s="1"/>
  <c r="J36" s="1"/>
  <c r="C17" i="9"/>
  <c r="O36" i="1"/>
  <c r="H50"/>
  <c r="G54" s="1"/>
  <c r="D51"/>
  <c r="D18" i="27"/>
  <c r="D20" s="1"/>
  <c r="F27" i="3"/>
  <c r="H51" i="1" l="1"/>
  <c r="D24" i="27"/>
  <c r="C29" i="3" s="1"/>
  <c r="L48" i="1" s="1"/>
  <c r="L49" l="1"/>
  <c r="F11" i="9"/>
  <c r="D29" i="3"/>
  <c r="F28"/>
  <c r="F29" s="1"/>
  <c r="F17" i="9" l="1"/>
  <c r="G11"/>
  <c r="G17" s="1"/>
  <c r="P48" i="1"/>
  <c r="L51" l="1"/>
  <c r="P49"/>
  <c r="P51" l="1"/>
</calcChain>
</file>

<file path=xl/sharedStrings.xml><?xml version="1.0" encoding="utf-8"?>
<sst xmlns="http://schemas.openxmlformats.org/spreadsheetml/2006/main" count="633" uniqueCount="413">
  <si>
    <t>Kapitali qe i perket aksionareve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</si>
  <si>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</si>
  <si>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</si>
  <si>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</si>
  <si>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</si>
  <si>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</si>
  <si>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</si>
  <si>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</si>
  <si>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</si>
  <si>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(III)</t>
  </si>
  <si>
    <t>TOTALI I PASIVEVE DHE KAPITALIT (I,II,III)</t>
  </si>
  <si>
    <t xml:space="preserve">VITI </t>
  </si>
  <si>
    <t>III</t>
  </si>
  <si>
    <t>I</t>
  </si>
  <si>
    <t>II</t>
  </si>
  <si>
    <t>Shenime</t>
  </si>
  <si>
    <t>AKTIVET</t>
  </si>
  <si>
    <t>AKTIVET AFATSHKURTËRA</t>
  </si>
  <si>
    <t>Aktivet monetare</t>
  </si>
  <si>
    <t>Derivative dhe aktive financiare të mbajtura per tregtim</t>
  </si>
  <si>
    <t>Derivativet</t>
  </si>
  <si>
    <t>Aktive te tjera financiare afatshkurtra</t>
  </si>
  <si>
    <t>Inventari</t>
  </si>
  <si>
    <t>Aktivet biologjike afatshkurtra</t>
  </si>
  <si>
    <t>Aktivet afatshkurtra te mbajtura per shitje</t>
  </si>
  <si>
    <t>Parapagimet she shpenzimet e shtyra</t>
  </si>
  <si>
    <t>TOTALI I AKTIVEVE AFATSHKURTRA (I)</t>
  </si>
  <si>
    <t>AKTIVET AFATGJATA</t>
  </si>
  <si>
    <t>Investimet financiare afatgjata</t>
  </si>
  <si>
    <t>Aktive afatgjata materiale</t>
  </si>
  <si>
    <t>Aktivet afatgjata jomateriale</t>
  </si>
  <si>
    <t>Aktive te tjera afatgjata</t>
  </si>
  <si>
    <t>TOTALI I AKTIVEVE AFATGJATA (II)</t>
  </si>
  <si>
    <t>TOTALI I AKTIVEVE (I+II)</t>
  </si>
  <si>
    <t>1.</t>
  </si>
  <si>
    <t>2.</t>
  </si>
  <si>
    <t>3.</t>
  </si>
  <si>
    <t>4.</t>
  </si>
  <si>
    <t>5.</t>
  </si>
  <si>
    <t>6.</t>
  </si>
  <si>
    <t>7.</t>
  </si>
  <si>
    <t>Aktive Biologjike afatgjata</t>
  </si>
  <si>
    <t xml:space="preserve">               Derivativet</t>
  </si>
  <si>
    <t xml:space="preserve">               Aktivet e mbajtura per tregtim</t>
  </si>
  <si>
    <t xml:space="preserve">               Llogari/Kërkesa të arkëtueshme</t>
  </si>
  <si>
    <t xml:space="preserve">               Llogari/Kërkesa të tjera të arkët.</t>
  </si>
  <si>
    <t xml:space="preserve">               Instrumente të tjera borxhi</t>
  </si>
  <si>
    <t xml:space="preserve">               Investime të tjera financiare</t>
  </si>
  <si>
    <t xml:space="preserve">               Lëndët e para</t>
  </si>
  <si>
    <t xml:space="preserve">               Prodhim në proçes</t>
  </si>
  <si>
    <t xml:space="preserve">               Produkte te gatshme</t>
  </si>
  <si>
    <t xml:space="preserve">               Mallra per rishitje</t>
  </si>
  <si>
    <t xml:space="preserve">               Parapagesat per furnizime</t>
  </si>
  <si>
    <t xml:space="preserve">               Aksione dhe investime te tjera ne pjesemarrje</t>
  </si>
  <si>
    <t xml:space="preserve">               Aksione dhe letra te tjera me vlere</t>
  </si>
  <si>
    <t xml:space="preserve">               Llogari/Kerkesa te arketueshme afatgjata</t>
  </si>
  <si>
    <t xml:space="preserve">   Aksione dhe pjesemarrje te tjera ne njesi te kontrolluara (vetem ne PFte pakonsoliduara)</t>
  </si>
  <si>
    <t xml:space="preserve">               Toka</t>
  </si>
  <si>
    <t xml:space="preserve">               Ndertesa</t>
  </si>
  <si>
    <t xml:space="preserve">               Makineri dhe pajisje</t>
  </si>
  <si>
    <t xml:space="preserve">               Emri i mire</t>
  </si>
  <si>
    <t xml:space="preserve">               Shpenzimet e zhvillimit</t>
  </si>
  <si>
    <t xml:space="preserve">               Aktive te tjera afatgjata jomateriale</t>
  </si>
  <si>
    <t>Kapital aksionar i papaguar</t>
  </si>
  <si>
    <t>PASIVET DHE KAPITALI</t>
  </si>
  <si>
    <t>PASIVET AFATSHKURTERA</t>
  </si>
  <si>
    <t>Huamarrjet</t>
  </si>
  <si>
    <t xml:space="preserve">               Huat dhe obligacionet afatshkurtra</t>
  </si>
  <si>
    <t xml:space="preserve">               Kthimet / ripagesat e huave afatgjata</t>
  </si>
  <si>
    <t xml:space="preserve">               Bono te konvertueshme</t>
  </si>
  <si>
    <t>Huate dhe parapagimet</t>
  </si>
  <si>
    <t xml:space="preserve">               Te pagueshme ndaj furnitoreve</t>
  </si>
  <si>
    <t xml:space="preserve">               Te pagueshme ndaj punonjesve</t>
  </si>
  <si>
    <t xml:space="preserve">               Detyrime tatimore</t>
  </si>
  <si>
    <t>Grantet dhe te ardhurat e shtyra</t>
  </si>
  <si>
    <t>Provizionet afatshkurtra</t>
  </si>
  <si>
    <t>TOTALI I DETYR. AFATSHKURTRA (I)</t>
  </si>
  <si>
    <t>PASIVET AFATGJATA</t>
  </si>
  <si>
    <t>Huat afatgjata</t>
  </si>
  <si>
    <t xml:space="preserve">               Hua, bono dhe detyrime nga qiraja financiare</t>
  </si>
  <si>
    <t xml:space="preserve">               Bonot e konvertueshme</t>
  </si>
  <si>
    <t>Huamarrje te tjera afatgjata</t>
  </si>
  <si>
    <t>Provizionet afatgjata</t>
  </si>
  <si>
    <t>TOTALI I PASIVEVE AFATGJATA (II)</t>
  </si>
  <si>
    <t>TOTALI I PASIVEVE (I+II)</t>
  </si>
  <si>
    <t>KAPITALI</t>
  </si>
  <si>
    <t>Aksionet e pakices (perdoret vetem ne pasqyrat financiare te konsoliduara)</t>
  </si>
  <si>
    <t>Shitjet neto</t>
  </si>
  <si>
    <t>Te ardhurat dhe shpenzimet financiare nga njesite e kontrolluara</t>
  </si>
  <si>
    <t>Te ardhurat dhe shpenzimet financiare nga pjesemarrjet</t>
  </si>
  <si>
    <t>Fitimi (humbja) neto e vitit financiar</t>
  </si>
  <si>
    <t>Interesi i paguar</t>
  </si>
  <si>
    <t>Fluksi i parave nga veprimtarite e shfrytezimit</t>
  </si>
  <si>
    <t>Fluksi i parave nga veprimtarite investuese</t>
  </si>
  <si>
    <t>Blerja e aktiveve afatgjata materiale</t>
  </si>
  <si>
    <t>Interesi i arketuar</t>
  </si>
  <si>
    <t>Dividentet e arketuar</t>
  </si>
  <si>
    <t>Te ardhura nga emetimi i kapitalit aksionar</t>
  </si>
  <si>
    <t>Te ardhura nga huamarrje afatgjata</t>
  </si>
  <si>
    <t>Pagesat e detyrimeve te qirase financiare</t>
  </si>
  <si>
    <t>Rritja / renia neto e mjeteve monetare</t>
  </si>
  <si>
    <t>Mjetet monetare ne fillim te periudhes kontabel</t>
  </si>
  <si>
    <t>Mjetet monetare ne fund te periudhes kontabel</t>
  </si>
  <si>
    <t>Dividentet e paguar</t>
  </si>
  <si>
    <t>Totali</t>
  </si>
  <si>
    <t>Emetim i kapitalit aksionar</t>
  </si>
  <si>
    <t>Fitimi neto per periudhen kontabel</t>
  </si>
  <si>
    <t>Nr</t>
  </si>
  <si>
    <t>PASQYRA E NDRYSHIMEVE NE KAPITAL</t>
  </si>
  <si>
    <t>Kapitali 
aksionar</t>
  </si>
  <si>
    <t>Primi i 
aksionit</t>
  </si>
  <si>
    <t>Aksionet e 
thesarit</t>
  </si>
  <si>
    <t>Rezerva statutore 
dhe ligjore</t>
  </si>
  <si>
    <t>Fitimi i 
pashperndare</t>
  </si>
  <si>
    <t>Rritje e rezerves se kapitalit</t>
  </si>
  <si>
    <t>Data e mbylljes</t>
  </si>
  <si>
    <t xml:space="preserve">         PASQYRAT FINANCIARE</t>
  </si>
  <si>
    <t>Statusi juridik</t>
  </si>
  <si>
    <t>Tipi i pasqyrave financiare</t>
  </si>
  <si>
    <t>Individuale</t>
  </si>
  <si>
    <t>Monedha e paraqitjes</t>
  </si>
  <si>
    <t>Leke</t>
  </si>
  <si>
    <t>Viti ushtrimor qe i perkasin</t>
  </si>
  <si>
    <t>8.</t>
  </si>
  <si>
    <t>9.</t>
  </si>
  <si>
    <t>10.</t>
  </si>
  <si>
    <t>Emertimi</t>
  </si>
  <si>
    <t>Viti raportues</t>
  </si>
  <si>
    <t>Viti paraardhes</t>
  </si>
  <si>
    <t>Diferenca</t>
  </si>
  <si>
    <t>1</t>
  </si>
  <si>
    <t>2</t>
  </si>
  <si>
    <t>Te ardhura te tjera nga veprimtarite e shfrytezimit</t>
  </si>
  <si>
    <t>3</t>
  </si>
  <si>
    <t>Ndryshime ne inventarin e produkteve te gatshem e ne proces</t>
  </si>
  <si>
    <t>4</t>
  </si>
  <si>
    <t>Puna e kryer nga njesia ekonomike raportuese 
per qellimet e veta dhe e kapitalizuar</t>
  </si>
  <si>
    <t>5</t>
  </si>
  <si>
    <t>Materialet e konsumuara</t>
  </si>
  <si>
    <t>6</t>
  </si>
  <si>
    <t>Kosto e punes</t>
  </si>
  <si>
    <t xml:space="preserve">       a</t>
  </si>
  <si>
    <t>Paga e personelit</t>
  </si>
  <si>
    <t xml:space="preserve">       b</t>
  </si>
  <si>
    <t>Sigurimet shoqerore e shendetesore</t>
  </si>
  <si>
    <t>Shuma (a,b)</t>
  </si>
  <si>
    <t>Amortizimi dhe zhvleresimet</t>
  </si>
  <si>
    <t>Shpenzime te tjera</t>
  </si>
  <si>
    <t>Totali i shpenzimeve</t>
  </si>
  <si>
    <t>Fitimi apo humbja nga veprimtaria kryesore</t>
  </si>
  <si>
    <t>Te ardhurat dhe shpenzimet financiare nga:</t>
  </si>
  <si>
    <t>interesa</t>
  </si>
  <si>
    <t xml:space="preserve">       c</t>
  </si>
  <si>
    <t>fitimet (humbjet) nga kursi i kembimit</t>
  </si>
  <si>
    <t xml:space="preserve">       d</t>
  </si>
  <si>
    <t>te tjera financiare</t>
  </si>
  <si>
    <t>Totali (a÷d)</t>
  </si>
  <si>
    <t>Totali i te ardhurave dhe shpenzimeve financiare</t>
  </si>
  <si>
    <t>Fitimi (Humbja) para tatimit</t>
  </si>
  <si>
    <t>Shpenzimet e tatimit mbi fitimin</t>
  </si>
  <si>
    <t>Elemente te pasqyrave te konsoliduara</t>
  </si>
  <si>
    <t>Fitimi para tatimit</t>
  </si>
  <si>
    <t>Rregullime per:</t>
  </si>
  <si>
    <t xml:space="preserve">          Amortizimin</t>
  </si>
  <si>
    <t xml:space="preserve">          Fitime / Humbje nga kembimet valutore</t>
  </si>
  <si>
    <t xml:space="preserve">          Te ardhura nga investimet</t>
  </si>
  <si>
    <t xml:space="preserve">          Shpenzime per interesa</t>
  </si>
  <si>
    <t>Rritje / renie ne tepricen e kerkesave te arketueshme nga aktiviteti, si dhe kerkesave te arketueshme te tjera</t>
  </si>
  <si>
    <t>Rritje / renie ne tepricen e inventarit</t>
  </si>
  <si>
    <t>Rritje / renie ne tepricen e detyrimeve, per tu paguar nga aktiviteti</t>
  </si>
  <si>
    <t>Parate e perftuara nga aktivitetet</t>
  </si>
  <si>
    <t>Tatimfitimi i paguar</t>
  </si>
  <si>
    <t>Paraja neto nga aktivitetet e shfrytezimit</t>
  </si>
  <si>
    <t>Blerja e shoqerise se kontrolluar X minus parate e arketuara</t>
  </si>
  <si>
    <t>Te ardhura nga shitja e pajisjeve</t>
  </si>
  <si>
    <t>Paraja neto, e perdorur ne aktivitetet investuese</t>
  </si>
  <si>
    <t>Fluksi i parave nga veprimtarite financiare</t>
  </si>
  <si>
    <t>Paraja neto e perdorur ne aktivitetet financiare</t>
  </si>
  <si>
    <t>Vlera</t>
  </si>
  <si>
    <t>Banka</t>
  </si>
  <si>
    <t xml:space="preserve">               Kontribute sig shoqerore</t>
  </si>
  <si>
    <t>interesa te arketuara</t>
  </si>
  <si>
    <t>Aktiviteti</t>
  </si>
  <si>
    <t>Nr.</t>
  </si>
  <si>
    <t>Artikulli</t>
  </si>
  <si>
    <t>Nj / M</t>
  </si>
  <si>
    <t>Sasia</t>
  </si>
  <si>
    <t>Kosto</t>
  </si>
  <si>
    <t>Shuma</t>
  </si>
  <si>
    <t xml:space="preserve">Shuma </t>
  </si>
  <si>
    <t>Emertimi bankes</t>
  </si>
  <si>
    <t xml:space="preserve">Numri llogarise </t>
  </si>
  <si>
    <t>Shuma monedhe e huaj</t>
  </si>
  <si>
    <t>Shuma ne leke</t>
  </si>
  <si>
    <t>Shtesa</t>
  </si>
  <si>
    <t>Mjete transporti</t>
  </si>
  <si>
    <t xml:space="preserve">               Aktive te tjera afatgjata maeriale </t>
  </si>
  <si>
    <t xml:space="preserve">               Kreditore te tjere</t>
  </si>
  <si>
    <t>Fitime te mbartura lehtesi tatimore</t>
  </si>
  <si>
    <t>Toka</t>
  </si>
  <si>
    <t xml:space="preserve">REZULTATI TATIMOR </t>
  </si>
  <si>
    <t>Humbje e mbartur</t>
  </si>
  <si>
    <t>F I T I M I   I   U S H T R I M I T</t>
  </si>
  <si>
    <t>SHPENZIME TË PAZBRITSHME</t>
  </si>
  <si>
    <t xml:space="preserve">   a)-Amortizime tej normave tatimore</t>
  </si>
  <si>
    <t xml:space="preserve">   b)-Shpenzime pritje e dhurimi tej kufirit tatimor</t>
  </si>
  <si>
    <t xml:space="preserve">   c)-Gjoba, penalitete, dëmshpërblime</t>
  </si>
  <si>
    <t xml:space="preserve">   d)-Provizione që nuk njihen nga dispozitat</t>
  </si>
  <si>
    <t xml:space="preserve">   e)-Të tjera</t>
  </si>
  <si>
    <t>FITIMI TATIMOR I USHTRIMIT (2+3)</t>
  </si>
  <si>
    <t>PJESA E HUMBJES MBARTUR ( - )</t>
  </si>
  <si>
    <t>FITIMI I TATUESHËM ( 4 + 5 )</t>
  </si>
  <si>
    <t>Përqindja e tatimit mbi fitimin</t>
  </si>
  <si>
    <t>SHUMA E TATIMIT TË LLOGARITUR</t>
  </si>
  <si>
    <t>Gjendje</t>
  </si>
  <si>
    <t>Pakesime</t>
  </si>
  <si>
    <t>Ndertime</t>
  </si>
  <si>
    <t>Makineri,paisje</t>
  </si>
  <si>
    <t xml:space="preserve">             TOTALI</t>
  </si>
  <si>
    <t>Makineri,paisje,vegla</t>
  </si>
  <si>
    <t>Paisje Zyre</t>
  </si>
  <si>
    <t>Paisje zyre</t>
  </si>
  <si>
    <t xml:space="preserve">              Tatim fitimi</t>
  </si>
  <si>
    <t>Arka</t>
  </si>
  <si>
    <t xml:space="preserve">               Tap</t>
  </si>
  <si>
    <t>Pozicioni me 31 dhjetor 2012</t>
  </si>
  <si>
    <t>Pozicioni me 31 dhjetor 2013</t>
  </si>
  <si>
    <t>31.12.2013</t>
  </si>
  <si>
    <t>Aktivet Afatgjata Materiale  me vlere fillestare   2013</t>
  </si>
  <si>
    <t xml:space="preserve">Aktive te tjera afatgjata materiale </t>
  </si>
  <si>
    <t>Amortizimi A.A.Materiale   2013</t>
  </si>
  <si>
    <t>Vlera Kontabel Neto e A.A.Materiale  2013</t>
  </si>
  <si>
    <t xml:space="preserve">              Tatime te tjera</t>
  </si>
  <si>
    <t>BILANCI I VITIT 2013</t>
  </si>
  <si>
    <t>a) nga viti 2011</t>
  </si>
  <si>
    <t>b) nga viti 2012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</si>
  <si>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</si>
  <si>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</si>
  <si>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</si>
  <si>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</si>
  <si>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</si>
  <si>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</si>
  <si>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</si>
  <si>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</si>
  <si>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</si>
  <si>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</si>
  <si>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</si>
  <si>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</si>
  <si>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</si>
  <si>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</si>
  <si>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</si>
  <si>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</si>
  <si>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</si>
  <si>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</si>
  <si>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</si>
  <si>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</si>
  <si>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</si>
  <si>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</si>
  <si>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</si>
  <si>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</si>
  <si>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</si>
  <si>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</si>
  <si>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</si>
  <si>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</si>
  <si>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</si>
  <si>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</si>
  <si>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</si>
  <si>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</si>
  <si>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</si>
  <si>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</si>
  <si>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</si>
  <si>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</si>
  <si>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</si>
  <si>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</si>
  <si>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</si>
  <si>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</si>
  <si>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</si>
  <si>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</si>
  <si>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</si>
  <si>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</si>
  <si>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</si>
  <si>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</si>
  <si>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</si>
  <si>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</si>
  <si>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</si>
  <si>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</si>
  <si>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</si>
  <si>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</si>
  <si>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</si>
  <si>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</si>
  <si>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</si>
  <si>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</si>
  <si>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</si>
  <si>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</si>
  <si>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</si>
  <si>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</si>
  <si>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</si>
  <si>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</si>
  <si>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</si>
  <si>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</si>
  <si>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</si>
  <si>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</si>
  <si>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</si>
  <si>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</si>
  <si>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</si>
  <si>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</si>
  <si>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</si>
  <si>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</si>
  <si>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</si>
  <si>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</si>
  <si>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</si>
  <si>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</si>
  <si>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</si>
  <si>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</si>
  <si>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</si>
  <si>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</si>
  <si>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</si>
  <si>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</si>
  <si>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</si>
  <si>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</si>
  <si>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</si>
  <si>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Tregti karburanti</t>
  </si>
  <si>
    <t>Te ardhurat nga aktiviteti</t>
  </si>
  <si>
    <t>Tregti ushqimore</t>
  </si>
  <si>
    <t>Tregti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</si>
  <si>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</si>
  <si>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</si>
  <si>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</si>
  <si>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</si>
  <si>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</si>
  <si>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</si>
  <si>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</si>
  <si>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</si>
  <si>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</si>
  <si>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</si>
  <si>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</si>
  <si>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</si>
  <si>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</si>
  <si>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</si>
  <si>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</si>
  <si>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</si>
  <si>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</si>
  <si>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</si>
  <si>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</si>
  <si>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</si>
  <si>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</si>
  <si>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</si>
  <si>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</si>
  <si>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</si>
  <si>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</si>
  <si>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</si>
  <si>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</si>
  <si>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</si>
  <si>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</si>
  <si>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</si>
  <si>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</si>
  <si>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</si>
  <si>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</si>
  <si>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</si>
  <si>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</si>
  <si>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</si>
  <si>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</si>
  <si>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</si>
  <si>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</si>
  <si>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</si>
  <si>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</si>
  <si>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</si>
  <si>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</si>
  <si>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</si>
  <si>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</si>
  <si>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</si>
  <si>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</si>
  <si>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</si>
  <si>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</si>
  <si>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</si>
  <si>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</si>
  <si>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</si>
  <si>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</si>
  <si>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</si>
  <si>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</si>
  <si>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</si>
  <si>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</si>
  <si>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</si>
  <si>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Viti 2013</t>
  </si>
  <si>
    <t>Te punesuar mesatarisht per vitin 2013:</t>
  </si>
  <si>
    <t>Shoqeria "DURRES LOGISTIC CENTER"</t>
  </si>
  <si>
    <t>Rruga Jul Varibova , Nr.21/1 Tirane</t>
  </si>
  <si>
    <t>NIPT-I L 32119010 I</t>
  </si>
  <si>
    <t>Shoqeri Aksionere</t>
  </si>
  <si>
    <t>(Ndertim-Operim-Transferim me Statusin Park Industrial)</t>
  </si>
  <si>
    <t xml:space="preserve">I N V E N T A R I  I  M A T E R I A L E VE </t>
  </si>
  <si>
    <t>Shkalla e rrubullakimit te shifrave</t>
  </si>
  <si>
    <t xml:space="preserve">Perfaqesuesi Ligjor </t>
  </si>
  <si>
    <t>Hasmet Kurum</t>
  </si>
  <si>
    <t>HASMET KURUM</t>
  </si>
  <si>
    <t>V I T I   2013</t>
  </si>
  <si>
    <t xml:space="preserve">I N V E N T A R I  I  M J E T E V E  M O N E T A R E </t>
  </si>
  <si>
    <r>
      <t xml:space="preserve">Aktiviteti kryesor                  </t>
    </r>
    <r>
      <rPr>
        <b/>
        <i/>
        <sz val="14"/>
        <color indexed="12"/>
        <rFont val="Times New Roman"/>
        <family val="1"/>
      </rPr>
      <t>Kontrate Koncesioni e formes BOT</t>
    </r>
  </si>
  <si>
    <t>31 Dhjetor 2013</t>
  </si>
  <si>
    <t>Te Ardhura - Shpenzime Format 1</t>
  </si>
  <si>
    <t>Raiffeisen Bank</t>
  </si>
  <si>
    <t>0001008039</t>
  </si>
  <si>
    <t>001008039</t>
  </si>
  <si>
    <t xml:space="preserve">               Tatim fitimi</t>
  </si>
  <si>
    <t>Shpenzime për shërbimet bankare</t>
  </si>
  <si>
    <r>
      <t xml:space="preserve"> </t>
    </r>
    <r>
      <rPr>
        <sz val="10"/>
        <color rgb="FF3333CC"/>
        <rFont val="Times New Roman"/>
        <family val="1"/>
      </rPr>
      <t>Ndryshimet e gjëndjeve të Mallrave (+/-)</t>
    </r>
  </si>
  <si>
    <r>
      <t xml:space="preserve"> </t>
    </r>
    <r>
      <rPr>
        <sz val="10"/>
        <color rgb="FF3333CC"/>
        <rFont val="Times New Roman"/>
        <family val="1"/>
      </rPr>
      <t>Pagat e personelit</t>
    </r>
  </si>
  <si>
    <t>Data e krijimit :</t>
  </si>
  <si>
    <t>10 / 09 / 2013</t>
  </si>
  <si>
    <t>Kapitali I Vitit 2013</t>
  </si>
  <si>
    <t xml:space="preserve">                 TIRANE ME 20 MARS 2014</t>
  </si>
  <si>
    <t>NIPT-I  L 32119010 I</t>
  </si>
  <si>
    <t>Pasqyra e Fluksit te Parase Viti 2013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</si>
</sst>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L_e_k_-;\-* #,##0_L_e_k_-;_-* &quot;-&quot;??_L_e_k_-;_-@_-"/>
  </numFmts>
  <fonts count="62">
    <font>
      <sz val="10"/>
      <name val="Arial"/>
    </font>
    <font>
      <sz val="10"/>
      <name val="Arial"/>
      <family val="2"/>
    </font>
    <font>
      <b/>
      <sz val="14"/>
      <color indexed="12"/>
      <name val="Arial Narrow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Arial Narrow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Arial Narrow"/>
      <family val="2"/>
    </font>
    <font>
      <b/>
      <sz val="12"/>
      <name val="Arial Narrow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indexed="8"/>
      <name val="Arial"/>
      <family val="2"/>
    </font>
    <font>
      <b/>
      <sz val="11"/>
      <name val="Times New Roman"/>
      <family val="1"/>
    </font>
    <font>
      <sz val="10"/>
      <name val="Arial CE"/>
    </font>
    <font>
      <b/>
      <i/>
      <sz val="14"/>
      <color indexed="12"/>
      <name val="Arial Narrow"/>
      <family val="2"/>
    </font>
    <font>
      <b/>
      <i/>
      <sz val="14"/>
      <name val="Arial"/>
      <family val="2"/>
    </font>
    <font>
      <b/>
      <i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color indexed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b/>
      <sz val="26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1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</font>
    <font>
      <b/>
      <sz val="10.5"/>
      <color indexed="12"/>
      <name val="Times New Roman"/>
      <family val="1"/>
    </font>
    <font>
      <b/>
      <u/>
      <sz val="10.5"/>
      <color indexed="12"/>
      <name val="Times New Roman"/>
      <family val="1"/>
    </font>
    <font>
      <sz val="10.5"/>
      <color indexed="12"/>
      <name val="Times New Roman"/>
      <family val="1"/>
    </font>
    <font>
      <b/>
      <sz val="10.5"/>
      <name val="Times New Roman"/>
      <family val="1"/>
    </font>
    <font>
      <b/>
      <i/>
      <sz val="11"/>
      <color indexed="12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14"/>
      <color indexed="12"/>
      <name val="Arial"/>
      <family val="2"/>
    </font>
    <font>
      <b/>
      <sz val="10"/>
      <color rgb="FF3333CC"/>
      <name val="Times New Roman"/>
      <family val="1"/>
    </font>
    <font>
      <sz val="10"/>
      <color rgb="FF3333CC"/>
      <name val="Times New Roman"/>
      <family val="1"/>
    </font>
    <font>
      <b/>
      <i/>
      <sz val="10"/>
      <color rgb="FF3333CC"/>
      <name val="Times New Roman"/>
      <family val="1"/>
    </font>
    <font>
      <b/>
      <sz val="12"/>
      <color rgb="FF3333CC"/>
      <name val="Times New Roman"/>
      <family val="1"/>
    </font>
    <font>
      <b/>
      <sz val="11"/>
      <color rgb="FF3333CC"/>
      <name val="Times New Roman"/>
      <family val="1"/>
    </font>
    <font>
      <sz val="12"/>
      <color rgb="FF3333CC"/>
      <name val="Times New Roman"/>
      <family val="1"/>
    </font>
    <font>
      <i/>
      <sz val="10"/>
      <color rgb="FF3333CC"/>
      <name val="Times New Roman"/>
      <family val="1"/>
    </font>
    <font>
      <i/>
      <sz val="12"/>
      <color rgb="FF3333CC"/>
      <name val="Times New Roman"/>
      <family val="1"/>
    </font>
    <font>
      <b/>
      <i/>
      <sz val="12"/>
      <color rgb="FF3333CC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double">
        <color rgb="FF6600FF"/>
      </bottom>
      <diagonal/>
    </border>
    <border>
      <left/>
      <right style="double">
        <color rgb="FF6600FF"/>
      </right>
      <top style="double">
        <color rgb="FF6600FF"/>
      </top>
      <bottom/>
      <diagonal/>
    </border>
    <border>
      <left/>
      <right style="double">
        <color rgb="FF6600FF"/>
      </right>
      <top/>
      <bottom/>
      <diagonal/>
    </border>
    <border>
      <left/>
      <right style="double">
        <color rgb="FF6600FF"/>
      </right>
      <top/>
      <bottom style="double">
        <color rgb="FF6600FF"/>
      </bottom>
      <diagonal/>
    </border>
    <border>
      <left style="double">
        <color rgb="FF6600FF"/>
      </left>
      <right/>
      <top/>
      <bottom style="double">
        <color rgb="FF6600FF"/>
      </bottom>
      <diagonal/>
    </border>
    <border>
      <left style="double">
        <color rgb="FF6600FF"/>
      </left>
      <right/>
      <top/>
      <bottom/>
      <diagonal/>
    </border>
    <border>
      <left/>
      <right style="double">
        <color rgb="FF3333CC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48"/>
      </left>
      <right style="dashed">
        <color indexed="48"/>
      </right>
      <top style="thick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 style="thick">
        <color indexed="48"/>
      </top>
      <bottom style="dashed">
        <color indexed="48"/>
      </bottom>
      <diagonal/>
    </border>
    <border>
      <left style="dashed">
        <color indexed="48"/>
      </left>
      <right style="thick">
        <color indexed="48"/>
      </right>
      <top style="thick">
        <color indexed="48"/>
      </top>
      <bottom style="dashed">
        <color indexed="48"/>
      </bottom>
      <diagonal/>
    </border>
    <border>
      <left style="thick">
        <color indexed="48"/>
      </left>
      <right style="dashed">
        <color indexed="48"/>
      </right>
      <top style="dashed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 style="dashed">
        <color indexed="48"/>
      </top>
      <bottom style="dashed">
        <color indexed="48"/>
      </bottom>
      <diagonal/>
    </border>
    <border>
      <left style="dashed">
        <color indexed="48"/>
      </left>
      <right style="thick">
        <color indexed="48"/>
      </right>
      <top style="dashed">
        <color indexed="48"/>
      </top>
      <bottom style="dashed">
        <color indexed="48"/>
      </bottom>
      <diagonal/>
    </border>
    <border>
      <left style="thick">
        <color indexed="48"/>
      </left>
      <right style="dashed">
        <color indexed="48"/>
      </right>
      <top style="dashed">
        <color indexed="48"/>
      </top>
      <bottom style="thick">
        <color indexed="48"/>
      </bottom>
      <diagonal/>
    </border>
    <border>
      <left style="dashed">
        <color indexed="48"/>
      </left>
      <right style="dashed">
        <color indexed="48"/>
      </right>
      <top style="dashed">
        <color indexed="48"/>
      </top>
      <bottom style="thick">
        <color indexed="48"/>
      </bottom>
      <diagonal/>
    </border>
    <border>
      <left style="dashed">
        <color indexed="48"/>
      </left>
      <right style="thick">
        <color indexed="48"/>
      </right>
      <top style="dashed">
        <color indexed="48"/>
      </top>
      <bottom style="thick">
        <color indexed="48"/>
      </bottom>
      <diagonal/>
    </border>
    <border>
      <left/>
      <right/>
      <top style="double">
        <color rgb="FF6600FF"/>
      </top>
      <bottom style="double">
        <color rgb="FF6600FF"/>
      </bottom>
      <diagonal/>
    </border>
    <border>
      <left style="medium">
        <color rgb="FF6600FF"/>
      </left>
      <right style="thin">
        <color indexed="64"/>
      </right>
      <top style="medium">
        <color rgb="FF6600FF"/>
      </top>
      <bottom/>
      <diagonal/>
    </border>
    <border>
      <left style="thin">
        <color indexed="64"/>
      </left>
      <right style="thin">
        <color indexed="64"/>
      </right>
      <top style="medium">
        <color rgb="FF6600FF"/>
      </top>
      <bottom/>
      <diagonal/>
    </border>
    <border>
      <left style="thin">
        <color indexed="64"/>
      </left>
      <right style="medium">
        <color rgb="FF6600FF"/>
      </right>
      <top style="medium">
        <color rgb="FF6600FF"/>
      </top>
      <bottom/>
      <diagonal/>
    </border>
    <border>
      <left style="medium">
        <color rgb="FF66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6600FF"/>
      </right>
      <top style="thin">
        <color indexed="64"/>
      </top>
      <bottom style="thin">
        <color indexed="64"/>
      </bottom>
      <diagonal/>
    </border>
    <border>
      <left style="medium">
        <color rgb="FF6600FF"/>
      </left>
      <right style="thin">
        <color indexed="64"/>
      </right>
      <top style="thin">
        <color indexed="64"/>
      </top>
      <bottom style="medium">
        <color rgb="FF66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600FF"/>
      </bottom>
      <diagonal/>
    </border>
    <border>
      <left style="thin">
        <color indexed="64"/>
      </left>
      <right style="medium">
        <color rgb="FF6600FF"/>
      </right>
      <top style="thin">
        <color indexed="64"/>
      </top>
      <bottom style="medium">
        <color rgb="FF6600F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7" fillId="0" borderId="0"/>
    <xf numFmtId="0" fontId="27" fillId="0" borderId="0"/>
  </cellStyleXfs>
  <cellXfs count="531">
    <xf numFmtId="0" fontId="0" fillId="0" borderId="0" xfId="0"/>
    <xf numFmtId="3" fontId="0" fillId="0" borderId="0" xfId="0" applyNumberFormat="1"/>
    <xf numFmtId="0" fontId="8" fillId="0" borderId="0" xfId="0" applyNumberFormat="1" applyFont="1" applyFill="1" applyBorder="1" applyAlignment="1" applyProtection="1"/>
    <xf numFmtId="0" fontId="10" fillId="0" borderId="14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 applyProtection="1"/>
    <xf numFmtId="43" fontId="8" fillId="0" borderId="0" xfId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" fontId="10" fillId="0" borderId="16" xfId="0" applyNumberFormat="1" applyFont="1" applyBorder="1" applyAlignment="1">
      <alignment horizontal="right" vertical="center"/>
    </xf>
    <xf numFmtId="3" fontId="10" fillId="0" borderId="17" xfId="1" applyNumberFormat="1" applyFont="1" applyFill="1" applyBorder="1" applyAlignment="1" applyProtection="1"/>
    <xf numFmtId="0" fontId="8" fillId="0" borderId="20" xfId="0" applyNumberFormat="1" applyFont="1" applyFill="1" applyBorder="1" applyAlignment="1" applyProtection="1"/>
    <xf numFmtId="0" fontId="0" fillId="0" borderId="8" xfId="0" applyBorder="1"/>
    <xf numFmtId="0" fontId="11" fillId="0" borderId="8" xfId="0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left" vertical="distributed"/>
    </xf>
    <xf numFmtId="0" fontId="12" fillId="0" borderId="8" xfId="0" applyFont="1" applyBorder="1" applyAlignment="1">
      <alignment vertical="justify"/>
    </xf>
    <xf numFmtId="0" fontId="9" fillId="0" borderId="8" xfId="0" applyFont="1" applyBorder="1"/>
    <xf numFmtId="0" fontId="12" fillId="0" borderId="8" xfId="0" applyFont="1" applyFill="1" applyBorder="1"/>
    <xf numFmtId="0" fontId="9" fillId="0" borderId="8" xfId="0" applyFont="1" applyFill="1" applyBorder="1"/>
    <xf numFmtId="0" fontId="0" fillId="0" borderId="0" xfId="0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5" fillId="0" borderId="21" xfId="0" applyFont="1" applyFill="1" applyBorder="1" applyAlignment="1">
      <alignment vertical="center"/>
    </xf>
    <xf numFmtId="165" fontId="0" fillId="0" borderId="0" xfId="1" applyNumberFormat="1" applyFont="1" applyAlignment="1">
      <alignment horizontal="center"/>
    </xf>
    <xf numFmtId="0" fontId="9" fillId="0" borderId="0" xfId="0" applyFont="1"/>
    <xf numFmtId="0" fontId="12" fillId="0" borderId="0" xfId="0" applyFont="1"/>
    <xf numFmtId="3" fontId="12" fillId="0" borderId="8" xfId="0" applyNumberFormat="1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/>
    <xf numFmtId="0" fontId="19" fillId="0" borderId="0" xfId="0" applyFont="1" applyAlignment="1">
      <alignment vertical="center"/>
    </xf>
    <xf numFmtId="0" fontId="17" fillId="0" borderId="8" xfId="0" applyFont="1" applyFill="1" applyBorder="1" applyAlignment="1">
      <alignment horizontal="right" indent="1"/>
    </xf>
    <xf numFmtId="0" fontId="17" fillId="0" borderId="0" xfId="0" applyFont="1" applyBorder="1"/>
    <xf numFmtId="0" fontId="17" fillId="0" borderId="8" xfId="0" applyFont="1" applyFill="1" applyBorder="1" applyAlignment="1">
      <alignment horizontal="left" indent="1"/>
    </xf>
    <xf numFmtId="0" fontId="17" fillId="0" borderId="8" xfId="0" applyFont="1" applyFill="1" applyBorder="1"/>
    <xf numFmtId="0" fontId="17" fillId="0" borderId="8" xfId="0" applyFont="1" applyFill="1" applyBorder="1" applyAlignment="1"/>
    <xf numFmtId="0" fontId="17" fillId="0" borderId="0" xfId="0" applyFont="1" applyFill="1"/>
    <xf numFmtId="0" fontId="17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/>
    <xf numFmtId="0" fontId="21" fillId="0" borderId="0" xfId="5" applyFont="1"/>
    <xf numFmtId="3" fontId="22" fillId="0" borderId="0" xfId="5" applyNumberFormat="1" applyFont="1" applyFill="1" applyAlignment="1">
      <alignment horizontal="left" vertical="top"/>
    </xf>
    <xf numFmtId="0" fontId="22" fillId="0" borderId="0" xfId="5" applyFont="1" applyAlignment="1">
      <alignment horizontal="center"/>
    </xf>
    <xf numFmtId="3" fontId="22" fillId="0" borderId="0" xfId="5" applyNumberFormat="1" applyFont="1" applyAlignment="1">
      <alignment horizontal="right"/>
    </xf>
    <xf numFmtId="0" fontId="21" fillId="0" borderId="12" xfId="5" applyFont="1" applyBorder="1"/>
    <xf numFmtId="0" fontId="21" fillId="0" borderId="13" xfId="5" applyFont="1" applyBorder="1"/>
    <xf numFmtId="3" fontId="22" fillId="0" borderId="14" xfId="5" applyNumberFormat="1" applyFont="1" applyBorder="1" applyAlignment="1">
      <alignment horizontal="center"/>
    </xf>
    <xf numFmtId="0" fontId="22" fillId="0" borderId="15" xfId="5" applyFont="1" applyBorder="1" applyAlignment="1">
      <alignment horizontal="center"/>
    </xf>
    <xf numFmtId="0" fontId="22" fillId="0" borderId="1" xfId="5" applyFont="1" applyBorder="1"/>
    <xf numFmtId="3" fontId="22" fillId="0" borderId="16" xfId="3" applyNumberFormat="1" applyFont="1" applyBorder="1"/>
    <xf numFmtId="0" fontId="21" fillId="0" borderId="15" xfId="5" applyFont="1" applyBorder="1" applyAlignment="1">
      <alignment horizontal="center"/>
    </xf>
    <xf numFmtId="0" fontId="21" fillId="0" borderId="1" xfId="5" applyFont="1" applyBorder="1"/>
    <xf numFmtId="3" fontId="21" fillId="0" borderId="16" xfId="3" applyNumberFormat="1" applyFont="1" applyBorder="1"/>
    <xf numFmtId="9" fontId="21" fillId="0" borderId="16" xfId="6" applyFont="1" applyBorder="1"/>
    <xf numFmtId="3" fontId="21" fillId="0" borderId="0" xfId="5" applyNumberFormat="1" applyFont="1"/>
    <xf numFmtId="3" fontId="22" fillId="0" borderId="0" xfId="5" applyNumberFormat="1" applyFont="1" applyAlignment="1">
      <alignment horizontal="center"/>
    </xf>
    <xf numFmtId="4" fontId="12" fillId="0" borderId="8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37" fontId="0" fillId="0" borderId="0" xfId="0" applyNumberFormat="1" applyFill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7" fillId="0" borderId="8" xfId="0" applyNumberFormat="1" applyFont="1" applyFill="1" applyBorder="1" applyAlignment="1">
      <alignment horizontal="center" vertical="center"/>
    </xf>
    <xf numFmtId="37" fontId="0" fillId="0" borderId="0" xfId="0" applyNumberFormat="1" applyFill="1" applyAlignment="1">
      <alignment horizontal="left" vertical="center"/>
    </xf>
    <xf numFmtId="165" fontId="0" fillId="0" borderId="0" xfId="0" applyNumberFormat="1"/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3" fontId="17" fillId="0" borderId="34" xfId="0" applyNumberFormat="1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/>
    </xf>
    <xf numFmtId="3" fontId="17" fillId="0" borderId="36" xfId="0" applyNumberFormat="1" applyFont="1" applyFill="1" applyBorder="1"/>
    <xf numFmtId="0" fontId="17" fillId="0" borderId="35" xfId="0" applyFont="1" applyFill="1" applyBorder="1" applyAlignment="1"/>
    <xf numFmtId="37" fontId="6" fillId="0" borderId="8" xfId="1" applyNumberFormat="1" applyFont="1" applyFill="1" applyBorder="1" applyAlignment="1">
      <alignment horizontal="center" vertical="center"/>
    </xf>
    <xf numFmtId="0" fontId="22" fillId="2" borderId="18" xfId="5" applyFont="1" applyFill="1" applyBorder="1" applyAlignment="1">
      <alignment horizontal="center"/>
    </xf>
    <xf numFmtId="0" fontId="22" fillId="2" borderId="19" xfId="5" applyFont="1" applyFill="1" applyBorder="1"/>
    <xf numFmtId="3" fontId="22" fillId="2" borderId="20" xfId="3" applyNumberFormat="1" applyFont="1" applyFill="1" applyBorder="1"/>
    <xf numFmtId="0" fontId="10" fillId="0" borderId="47" xfId="0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right" vertical="center"/>
    </xf>
    <xf numFmtId="3" fontId="8" fillId="0" borderId="48" xfId="0" applyNumberFormat="1" applyFont="1" applyFill="1" applyBorder="1" applyAlignment="1" applyProtection="1"/>
    <xf numFmtId="3" fontId="8" fillId="0" borderId="48" xfId="1" applyNumberFormat="1" applyFont="1" applyFill="1" applyBorder="1" applyAlignment="1" applyProtection="1"/>
    <xf numFmtId="3" fontId="10" fillId="0" borderId="48" xfId="1" applyNumberFormat="1" applyFont="1" applyBorder="1" applyAlignment="1">
      <alignment horizontal="right" vertical="center"/>
    </xf>
    <xf numFmtId="3" fontId="10" fillId="0" borderId="48" xfId="1" applyNumberFormat="1" applyFont="1" applyFill="1" applyBorder="1" applyAlignment="1" applyProtection="1"/>
    <xf numFmtId="3" fontId="10" fillId="0" borderId="48" xfId="0" applyNumberFormat="1" applyFont="1" applyFill="1" applyBorder="1" applyAlignment="1" applyProtection="1"/>
    <xf numFmtId="3" fontId="10" fillId="0" borderId="48" xfId="0" applyNumberFormat="1" applyFont="1" applyBorder="1" applyAlignment="1">
      <alignment horizontal="right" vertical="center"/>
    </xf>
    <xf numFmtId="0" fontId="8" fillId="0" borderId="49" xfId="0" applyNumberFormat="1" applyFont="1" applyFill="1" applyBorder="1" applyAlignment="1" applyProtection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indent="2"/>
    </xf>
    <xf numFmtId="0" fontId="10" fillId="0" borderId="8" xfId="0" applyFont="1" applyBorder="1" applyAlignment="1">
      <alignment vertical="center"/>
    </xf>
    <xf numFmtId="0" fontId="8" fillId="0" borderId="32" xfId="0" applyNumberFormat="1" applyFont="1" applyFill="1" applyBorder="1" applyAlignment="1" applyProtection="1"/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8" fillId="0" borderId="35" xfId="0" applyNumberFormat="1" applyFont="1" applyFill="1" applyBorder="1" applyAlignment="1" applyProtection="1"/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24" fillId="0" borderId="0" xfId="0" applyFont="1"/>
    <xf numFmtId="2" fontId="19" fillId="0" borderId="0" xfId="7" applyNumberFormat="1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3" fontId="25" fillId="0" borderId="8" xfId="0" applyNumberFormat="1" applyFont="1" applyBorder="1" applyAlignment="1">
      <alignment horizontal="center" vertical="center"/>
    </xf>
    <xf numFmtId="3" fontId="8" fillId="0" borderId="36" xfId="1" applyNumberFormat="1" applyFont="1" applyFill="1" applyBorder="1" applyAlignment="1" applyProtection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1" applyNumberFormat="1" applyFont="1" applyFill="1" applyBorder="1" applyAlignment="1" applyProtection="1">
      <alignment horizontal="center"/>
    </xf>
    <xf numFmtId="3" fontId="10" fillId="0" borderId="8" xfId="1" applyNumberFormat="1" applyFont="1" applyBorder="1" applyAlignment="1">
      <alignment horizontal="center" vertical="center"/>
    </xf>
    <xf numFmtId="3" fontId="10" fillId="0" borderId="36" xfId="1" applyNumberFormat="1" applyFont="1" applyBorder="1" applyAlignment="1">
      <alignment horizontal="center" vertical="center"/>
    </xf>
    <xf numFmtId="3" fontId="10" fillId="0" borderId="8" xfId="1" applyNumberFormat="1" applyFont="1" applyFill="1" applyBorder="1" applyAlignment="1" applyProtection="1">
      <alignment horizontal="center"/>
    </xf>
    <xf numFmtId="3" fontId="10" fillId="0" borderId="36" xfId="1" applyNumberFormat="1" applyFont="1" applyFill="1" applyBorder="1" applyAlignment="1" applyProtection="1">
      <alignment horizontal="center"/>
    </xf>
    <xf numFmtId="3" fontId="10" fillId="0" borderId="8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8" fillId="0" borderId="39" xfId="0" applyNumberFormat="1" applyFont="1" applyFill="1" applyBorder="1" applyAlignment="1" applyProtection="1">
      <alignment horizontal="center"/>
    </xf>
    <xf numFmtId="3" fontId="8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/>
    <xf numFmtId="3" fontId="23" fillId="0" borderId="26" xfId="4" applyNumberFormat="1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/>
    </xf>
    <xf numFmtId="3" fontId="12" fillId="0" borderId="81" xfId="0" applyNumberFormat="1" applyFont="1" applyBorder="1"/>
    <xf numFmtId="0" fontId="9" fillId="0" borderId="82" xfId="0" applyFont="1" applyBorder="1" applyAlignment="1">
      <alignment vertical="center"/>
    </xf>
    <xf numFmtId="0" fontId="15" fillId="0" borderId="83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3" fontId="15" fillId="0" borderId="83" xfId="0" applyNumberFormat="1" applyFont="1" applyBorder="1" applyAlignment="1">
      <alignment vertical="center"/>
    </xf>
    <xf numFmtId="4" fontId="15" fillId="0" borderId="83" xfId="0" applyNumberFormat="1" applyFont="1" applyBorder="1" applyAlignment="1">
      <alignment horizontal="right" vertical="center"/>
    </xf>
    <xf numFmtId="3" fontId="9" fillId="0" borderId="84" xfId="0" applyNumberFormat="1" applyFont="1" applyBorder="1" applyAlignment="1">
      <alignment horizontal="center" vertical="center"/>
    </xf>
    <xf numFmtId="0" fontId="30" fillId="0" borderId="50" xfId="0" applyFont="1" applyBorder="1" applyAlignment="1"/>
    <xf numFmtId="0" fontId="20" fillId="0" borderId="50" xfId="0" applyFont="1" applyBorder="1"/>
    <xf numFmtId="0" fontId="30" fillId="0" borderId="76" xfId="0" applyFont="1" applyBorder="1" applyAlignment="1"/>
    <xf numFmtId="0" fontId="20" fillId="0" borderId="76" xfId="0" applyFont="1" applyBorder="1"/>
    <xf numFmtId="0" fontId="32" fillId="0" borderId="0" xfId="0" applyFont="1"/>
    <xf numFmtId="0" fontId="20" fillId="0" borderId="0" xfId="0" applyFont="1" applyBorder="1"/>
    <xf numFmtId="0" fontId="31" fillId="0" borderId="0" xfId="0" applyFont="1"/>
    <xf numFmtId="0" fontId="20" fillId="0" borderId="0" xfId="0" applyFont="1" applyFill="1"/>
    <xf numFmtId="0" fontId="19" fillId="0" borderId="0" xfId="7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19" fillId="0" borderId="45" xfId="7" applyFont="1" applyBorder="1" applyAlignment="1">
      <alignment horizontal="center" vertical="center" wrapText="1"/>
    </xf>
    <xf numFmtId="43" fontId="19" fillId="0" borderId="34" xfId="7" applyNumberFormat="1" applyFont="1" applyBorder="1" applyAlignment="1">
      <alignment horizontal="left"/>
    </xf>
    <xf numFmtId="43" fontId="19" fillId="0" borderId="36" xfId="1" applyFont="1" applyBorder="1" applyAlignment="1">
      <alignment horizontal="left"/>
    </xf>
    <xf numFmtId="165" fontId="19" fillId="0" borderId="36" xfId="1" applyNumberFormat="1" applyFont="1" applyBorder="1" applyAlignment="1">
      <alignment horizontal="left"/>
    </xf>
    <xf numFmtId="165" fontId="19" fillId="0" borderId="38" xfId="7" applyNumberFormat="1" applyFont="1" applyBorder="1" applyAlignment="1">
      <alignment horizontal="left"/>
    </xf>
    <xf numFmtId="0" fontId="19" fillId="0" borderId="0" xfId="7" applyFont="1" applyBorder="1" applyAlignment="1">
      <alignment horizontal="center"/>
    </xf>
    <xf numFmtId="0" fontId="19" fillId="0" borderId="0" xfId="7" applyFont="1" applyBorder="1" applyAlignment="1">
      <alignment horizontal="left" wrapText="1"/>
    </xf>
    <xf numFmtId="0" fontId="19" fillId="0" borderId="0" xfId="7" applyFont="1" applyBorder="1" applyAlignment="1">
      <alignment horizontal="center" wrapText="1"/>
    </xf>
    <xf numFmtId="0" fontId="17" fillId="0" borderId="0" xfId="7" applyFont="1"/>
    <xf numFmtId="0" fontId="37" fillId="0" borderId="0" xfId="0" applyFont="1"/>
    <xf numFmtId="0" fontId="37" fillId="0" borderId="50" xfId="0" applyFont="1" applyBorder="1" applyAlignment="1">
      <alignment horizontal="centerContinuous"/>
    </xf>
    <xf numFmtId="0" fontId="37" fillId="0" borderId="50" xfId="0" applyFont="1" applyBorder="1"/>
    <xf numFmtId="0" fontId="37" fillId="0" borderId="56" xfId="0" applyFont="1" applyBorder="1"/>
    <xf numFmtId="0" fontId="37" fillId="0" borderId="0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0" xfId="0" applyFont="1" applyBorder="1" applyAlignment="1">
      <alignment horizontal="centerContinuous"/>
    </xf>
    <xf numFmtId="0" fontId="37" fillId="0" borderId="0" xfId="0" applyFont="1" applyBorder="1" applyAlignment="1">
      <alignment horizontal="center"/>
    </xf>
    <xf numFmtId="0" fontId="38" fillId="0" borderId="0" xfId="0" applyFont="1" applyBorder="1"/>
    <xf numFmtId="14" fontId="37" fillId="0" borderId="0" xfId="0" applyNumberFormat="1" applyFont="1" applyBorder="1" applyAlignment="1">
      <alignment horizontal="center"/>
    </xf>
    <xf numFmtId="14" fontId="38" fillId="0" borderId="0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7" fillId="0" borderId="55" xfId="0" applyFont="1" applyBorder="1"/>
    <xf numFmtId="0" fontId="37" fillId="0" borderId="54" xfId="0" applyFont="1" applyBorder="1"/>
    <xf numFmtId="0" fontId="37" fillId="0" borderId="53" xfId="0" applyFont="1" applyBorder="1"/>
    <xf numFmtId="14" fontId="30" fillId="0" borderId="0" xfId="0" applyNumberFormat="1" applyFont="1" applyBorder="1" applyAlignment="1">
      <alignment horizontal="left"/>
    </xf>
    <xf numFmtId="0" fontId="40" fillId="0" borderId="0" xfId="0" applyFont="1" applyBorder="1"/>
    <xf numFmtId="14" fontId="40" fillId="0" borderId="0" xfId="0" applyNumberFormat="1" applyFont="1" applyBorder="1" applyAlignment="1">
      <alignment horizontal="left"/>
    </xf>
    <xf numFmtId="0" fontId="30" fillId="0" borderId="0" xfId="0" applyFont="1" applyBorder="1"/>
    <xf numFmtId="0" fontId="41" fillId="0" borderId="0" xfId="0" applyFont="1" applyFill="1"/>
    <xf numFmtId="3" fontId="42" fillId="0" borderId="0" xfId="0" applyNumberFormat="1" applyFont="1" applyFill="1" applyAlignment="1">
      <alignment horizontal="left" vertical="top"/>
    </xf>
    <xf numFmtId="0" fontId="43" fillId="0" borderId="0" xfId="0" applyFont="1" applyFill="1"/>
    <xf numFmtId="3" fontId="42" fillId="0" borderId="0" xfId="0" applyNumberFormat="1" applyFont="1" applyFill="1" applyBorder="1" applyAlignment="1">
      <alignment horizontal="center" vertical="top"/>
    </xf>
    <xf numFmtId="0" fontId="43" fillId="0" borderId="0" xfId="0" applyFont="1" applyFill="1" applyBorder="1"/>
    <xf numFmtId="3" fontId="44" fillId="0" borderId="11" xfId="2" applyNumberFormat="1" applyFont="1" applyFill="1" applyBorder="1" applyAlignment="1">
      <alignment horizontal="center" vertical="center"/>
    </xf>
    <xf numFmtId="1" fontId="44" fillId="0" borderId="5" xfId="0" applyNumberFormat="1" applyFont="1" applyFill="1" applyBorder="1" applyAlignment="1">
      <alignment horizontal="center" vertical="center"/>
    </xf>
    <xf numFmtId="49" fontId="44" fillId="0" borderId="9" xfId="0" applyNumberFormat="1" applyFont="1" applyFill="1" applyBorder="1" applyAlignment="1">
      <alignment horizontal="center" vertical="center"/>
    </xf>
    <xf numFmtId="3" fontId="45" fillId="0" borderId="9" xfId="0" applyNumberFormat="1" applyFont="1" applyFill="1" applyBorder="1" applyAlignment="1">
      <alignment horizontal="center" vertical="center"/>
    </xf>
    <xf numFmtId="3" fontId="44" fillId="0" borderId="9" xfId="0" applyNumberFormat="1" applyFont="1" applyFill="1" applyBorder="1" applyAlignment="1">
      <alignment vertical="center"/>
    </xf>
    <xf numFmtId="3" fontId="44" fillId="0" borderId="9" xfId="0" applyNumberFormat="1" applyFont="1" applyFill="1" applyBorder="1" applyAlignment="1">
      <alignment horizontal="center" vertical="center"/>
    </xf>
    <xf numFmtId="49" fontId="44" fillId="0" borderId="7" xfId="0" applyNumberFormat="1" applyFont="1" applyFill="1" applyBorder="1" applyAlignment="1">
      <alignment horizontal="center" vertical="center"/>
    </xf>
    <xf numFmtId="3" fontId="45" fillId="0" borderId="7" xfId="0" applyNumberFormat="1" applyFont="1" applyFill="1" applyBorder="1" applyAlignment="1">
      <alignment horizontal="center" vertical="center"/>
    </xf>
    <xf numFmtId="3" fontId="44" fillId="0" borderId="7" xfId="0" applyNumberFormat="1" applyFont="1" applyFill="1" applyBorder="1" applyAlignment="1">
      <alignment vertical="center"/>
    </xf>
    <xf numFmtId="3" fontId="44" fillId="0" borderId="7" xfId="0" applyNumberFormat="1" applyFont="1" applyFill="1" applyBorder="1" applyAlignment="1">
      <alignment horizontal="center" vertical="center"/>
    </xf>
    <xf numFmtId="49" fontId="44" fillId="0" borderId="2" xfId="0" applyNumberFormat="1" applyFont="1" applyFill="1" applyBorder="1" applyAlignment="1">
      <alignment horizontal="center"/>
    </xf>
    <xf numFmtId="3" fontId="44" fillId="0" borderId="2" xfId="0" applyNumberFormat="1" applyFont="1" applyFill="1" applyBorder="1" applyAlignment="1">
      <alignment horizontal="left"/>
    </xf>
    <xf numFmtId="3" fontId="46" fillId="0" borderId="2" xfId="0" applyNumberFormat="1" applyFont="1" applyFill="1" applyBorder="1" applyAlignment="1">
      <alignment horizontal="center"/>
    </xf>
    <xf numFmtId="3" fontId="43" fillId="0" borderId="2" xfId="2" applyNumberFormat="1" applyFont="1" applyFill="1" applyBorder="1"/>
    <xf numFmtId="3" fontId="43" fillId="0" borderId="10" xfId="2" applyNumberFormat="1" applyFont="1" applyFill="1" applyBorder="1"/>
    <xf numFmtId="49" fontId="44" fillId="0" borderId="10" xfId="0" applyNumberFormat="1" applyFont="1" applyFill="1" applyBorder="1" applyAlignment="1">
      <alignment horizontal="center"/>
    </xf>
    <xf numFmtId="3" fontId="44" fillId="0" borderId="10" xfId="0" applyNumberFormat="1" applyFont="1" applyFill="1" applyBorder="1" applyAlignment="1">
      <alignment horizontal="left"/>
    </xf>
    <xf numFmtId="3" fontId="46" fillId="0" borderId="10" xfId="0" applyNumberFormat="1" applyFont="1" applyFill="1" applyBorder="1" applyAlignment="1">
      <alignment horizontal="center"/>
    </xf>
    <xf numFmtId="3" fontId="47" fillId="0" borderId="10" xfId="2" applyNumberFormat="1" applyFont="1" applyFill="1" applyBorder="1"/>
    <xf numFmtId="49" fontId="44" fillId="0" borderId="3" xfId="0" applyNumberFormat="1" applyFont="1" applyFill="1" applyBorder="1" applyAlignment="1">
      <alignment horizontal="center"/>
    </xf>
    <xf numFmtId="3" fontId="44" fillId="0" borderId="3" xfId="0" applyNumberFormat="1" applyFont="1" applyFill="1" applyBorder="1" applyAlignment="1">
      <alignment horizontal="left"/>
    </xf>
    <xf numFmtId="3" fontId="46" fillId="0" borderId="3" xfId="0" applyNumberFormat="1" applyFont="1" applyFill="1" applyBorder="1" applyAlignment="1">
      <alignment horizontal="center"/>
    </xf>
    <xf numFmtId="3" fontId="44" fillId="0" borderId="3" xfId="0" applyNumberFormat="1" applyFont="1" applyFill="1" applyBorder="1" applyAlignment="1">
      <alignment horizontal="center"/>
    </xf>
    <xf numFmtId="3" fontId="47" fillId="0" borderId="3" xfId="2" applyNumberFormat="1" applyFont="1" applyFill="1" applyBorder="1"/>
    <xf numFmtId="3" fontId="47" fillId="0" borderId="3" xfId="2" applyNumberFormat="1" applyFont="1" applyFill="1" applyBorder="1" applyAlignment="1">
      <alignment horizontal="center"/>
    </xf>
    <xf numFmtId="3" fontId="43" fillId="0" borderId="0" xfId="0" applyNumberFormat="1" applyFont="1" applyFill="1"/>
    <xf numFmtId="3" fontId="46" fillId="0" borderId="3" xfId="0" applyNumberFormat="1" applyFont="1" applyFill="1" applyBorder="1" applyAlignment="1">
      <alignment horizontal="left"/>
    </xf>
    <xf numFmtId="3" fontId="43" fillId="0" borderId="3" xfId="2" applyNumberFormat="1" applyFont="1" applyFill="1" applyBorder="1"/>
    <xf numFmtId="3" fontId="47" fillId="0" borderId="9" xfId="0" applyNumberFormat="1" applyFont="1" applyFill="1" applyBorder="1"/>
    <xf numFmtId="3" fontId="43" fillId="0" borderId="3" xfId="2" applyNumberFormat="1" applyFont="1" applyFill="1" applyBorder="1" applyAlignment="1">
      <alignment horizontal="center"/>
    </xf>
    <xf numFmtId="3" fontId="46" fillId="0" borderId="3" xfId="0" applyNumberFormat="1" applyFont="1" applyFill="1" applyBorder="1" applyAlignment="1">
      <alignment horizontal="center" vertical="justify"/>
    </xf>
    <xf numFmtId="3" fontId="45" fillId="0" borderId="3" xfId="0" applyNumberFormat="1" applyFont="1" applyFill="1" applyBorder="1" applyAlignment="1">
      <alignment horizontal="left"/>
    </xf>
    <xf numFmtId="3" fontId="46" fillId="0" borderId="3" xfId="0" applyNumberFormat="1" applyFont="1" applyFill="1" applyBorder="1" applyAlignment="1">
      <alignment horizontal="left" vertical="justify"/>
    </xf>
    <xf numFmtId="49" fontId="44" fillId="0" borderId="4" xfId="0" applyNumberFormat="1" applyFont="1" applyFill="1" applyBorder="1" applyAlignment="1">
      <alignment horizontal="center"/>
    </xf>
    <xf numFmtId="3" fontId="44" fillId="0" borderId="4" xfId="0" applyNumberFormat="1" applyFont="1" applyFill="1" applyBorder="1" applyAlignment="1">
      <alignment horizontal="left"/>
    </xf>
    <xf numFmtId="3" fontId="46" fillId="0" borderId="4" xfId="0" applyNumberFormat="1" applyFont="1" applyFill="1" applyBorder="1" applyAlignment="1">
      <alignment horizontal="center"/>
    </xf>
    <xf numFmtId="3" fontId="44" fillId="0" borderId="4" xfId="0" applyNumberFormat="1" applyFont="1" applyFill="1" applyBorder="1" applyAlignment="1">
      <alignment horizontal="center"/>
    </xf>
    <xf numFmtId="3" fontId="47" fillId="0" borderId="4" xfId="2" applyNumberFormat="1" applyFont="1" applyFill="1" applyBorder="1"/>
    <xf numFmtId="49" fontId="44" fillId="0" borderId="6" xfId="0" applyNumberFormat="1" applyFont="1" applyFill="1" applyBorder="1" applyAlignment="1">
      <alignment horizontal="center"/>
    </xf>
    <xf numFmtId="3" fontId="44" fillId="0" borderId="6" xfId="0" applyNumberFormat="1" applyFont="1" applyFill="1" applyBorder="1" applyAlignment="1">
      <alignment horizontal="left"/>
    </xf>
    <xf numFmtId="3" fontId="46" fillId="0" borderId="6" xfId="0" applyNumberFormat="1" applyFont="1" applyFill="1" applyBorder="1" applyAlignment="1">
      <alignment horizontal="center"/>
    </xf>
    <xf numFmtId="3" fontId="43" fillId="0" borderId="6" xfId="2" applyNumberFormat="1" applyFont="1" applyFill="1" applyBorder="1"/>
    <xf numFmtId="49" fontId="44" fillId="0" borderId="5" xfId="0" applyNumberFormat="1" applyFont="1" applyFill="1" applyBorder="1" applyAlignment="1">
      <alignment horizontal="center"/>
    </xf>
    <xf numFmtId="3" fontId="44" fillId="0" borderId="5" xfId="0" applyNumberFormat="1" applyFont="1" applyFill="1" applyBorder="1" applyAlignment="1">
      <alignment horizontal="left"/>
    </xf>
    <xf numFmtId="3" fontId="46" fillId="0" borderId="5" xfId="0" applyNumberFormat="1" applyFont="1" applyFill="1" applyBorder="1" applyAlignment="1">
      <alignment horizontal="center"/>
    </xf>
    <xf numFmtId="3" fontId="44" fillId="0" borderId="10" xfId="0" applyNumberFormat="1" applyFont="1" applyFill="1" applyBorder="1" applyAlignment="1">
      <alignment horizontal="center"/>
    </xf>
    <xf numFmtId="3" fontId="47" fillId="0" borderId="5" xfId="2" applyNumberFormat="1" applyFont="1" applyFill="1" applyBorder="1"/>
    <xf numFmtId="49" fontId="44" fillId="0" borderId="7" xfId="0" applyNumberFormat="1" applyFont="1" applyFill="1" applyBorder="1" applyAlignment="1">
      <alignment horizontal="center"/>
    </xf>
    <xf numFmtId="3" fontId="44" fillId="0" borderId="5" xfId="0" applyNumberFormat="1" applyFont="1" applyFill="1" applyBorder="1" applyAlignment="1">
      <alignment horizontal="center"/>
    </xf>
    <xf numFmtId="3" fontId="47" fillId="0" borderId="7" xfId="2" applyNumberFormat="1" applyFont="1" applyFill="1" applyBorder="1"/>
    <xf numFmtId="49" fontId="44" fillId="0" borderId="0" xfId="0" applyNumberFormat="1" applyFont="1" applyFill="1" applyBorder="1" applyAlignment="1">
      <alignment horizontal="center"/>
    </xf>
    <xf numFmtId="3" fontId="46" fillId="0" borderId="0" xfId="0" applyNumberFormat="1" applyFont="1" applyFill="1" applyBorder="1" applyAlignment="1">
      <alignment horizontal="left"/>
    </xf>
    <xf numFmtId="3" fontId="46" fillId="0" borderId="0" xfId="0" applyNumberFormat="1" applyFont="1" applyFill="1" applyBorder="1" applyAlignment="1">
      <alignment horizontal="center"/>
    </xf>
    <xf numFmtId="3" fontId="46" fillId="0" borderId="0" xfId="2" applyNumberFormat="1" applyFont="1" applyFill="1" applyBorder="1"/>
    <xf numFmtId="49" fontId="47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left"/>
    </xf>
    <xf numFmtId="3" fontId="42" fillId="0" borderId="0" xfId="0" applyNumberFormat="1" applyFont="1" applyFill="1" applyAlignment="1">
      <alignment vertical="top"/>
    </xf>
    <xf numFmtId="3" fontId="3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6" fillId="0" borderId="0" xfId="0" applyFont="1"/>
    <xf numFmtId="0" fontId="41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0" fontId="49" fillId="0" borderId="0" xfId="0" applyFont="1" applyBorder="1" applyAlignment="1">
      <alignment horizontal="right"/>
    </xf>
    <xf numFmtId="0" fontId="50" fillId="0" borderId="0" xfId="0" applyFont="1"/>
    <xf numFmtId="0" fontId="50" fillId="0" borderId="67" xfId="0" applyFont="1" applyBorder="1"/>
    <xf numFmtId="0" fontId="50" fillId="0" borderId="68" xfId="0" applyFont="1" applyBorder="1"/>
    <xf numFmtId="0" fontId="49" fillId="0" borderId="68" xfId="0" applyFont="1" applyBorder="1"/>
    <xf numFmtId="0" fontId="49" fillId="0" borderId="69" xfId="0" applyFont="1" applyBorder="1"/>
    <xf numFmtId="0" fontId="41" fillId="0" borderId="70" xfId="0" applyFont="1" applyBorder="1"/>
    <xf numFmtId="0" fontId="26" fillId="0" borderId="71" xfId="0" applyFont="1" applyBorder="1"/>
    <xf numFmtId="0" fontId="41" fillId="0" borderId="71" xfId="0" applyFont="1" applyBorder="1"/>
    <xf numFmtId="0" fontId="41" fillId="0" borderId="72" xfId="0" applyFont="1" applyBorder="1"/>
    <xf numFmtId="0" fontId="26" fillId="0" borderId="70" xfId="0" applyFont="1" applyBorder="1"/>
    <xf numFmtId="0" fontId="26" fillId="0" borderId="72" xfId="0" applyFont="1" applyBorder="1"/>
    <xf numFmtId="0" fontId="41" fillId="0" borderId="71" xfId="0" applyFont="1" applyFill="1" applyBorder="1"/>
    <xf numFmtId="0" fontId="41" fillId="0" borderId="70" xfId="0" applyFont="1" applyFill="1" applyBorder="1"/>
    <xf numFmtId="165" fontId="26" fillId="0" borderId="72" xfId="0" applyNumberFormat="1" applyFont="1" applyBorder="1"/>
    <xf numFmtId="0" fontId="20" fillId="0" borderId="70" xfId="0" applyFont="1" applyBorder="1"/>
    <xf numFmtId="0" fontId="31" fillId="0" borderId="71" xfId="0" applyFont="1" applyBorder="1"/>
    <xf numFmtId="0" fontId="20" fillId="0" borderId="71" xfId="0" applyFont="1" applyBorder="1"/>
    <xf numFmtId="0" fontId="20" fillId="0" borderId="72" xfId="0" applyFont="1" applyBorder="1"/>
    <xf numFmtId="0" fontId="20" fillId="0" borderId="71" xfId="0" applyFont="1" applyFill="1" applyBorder="1"/>
    <xf numFmtId="0" fontId="41" fillId="0" borderId="0" xfId="7" applyFont="1" applyBorder="1" applyAlignment="1">
      <alignment wrapText="1"/>
    </xf>
    <xf numFmtId="0" fontId="49" fillId="0" borderId="0" xfId="7" applyFont="1" applyBorder="1" applyAlignment="1">
      <alignment wrapText="1"/>
    </xf>
    <xf numFmtId="0" fontId="49" fillId="0" borderId="0" xfId="7" applyFont="1" applyBorder="1" applyAlignment="1">
      <alignment horizontal="center" wrapText="1"/>
    </xf>
    <xf numFmtId="0" fontId="50" fillId="0" borderId="0" xfId="7" applyFont="1" applyBorder="1" applyAlignment="1">
      <alignment horizontal="center" wrapText="1"/>
    </xf>
    <xf numFmtId="0" fontId="26" fillId="0" borderId="0" xfId="7" applyFont="1" applyBorder="1" applyAlignment="1">
      <alignment horizontal="center"/>
    </xf>
    <xf numFmtId="0" fontId="26" fillId="0" borderId="0" xfId="7" applyFont="1" applyBorder="1" applyAlignment="1">
      <alignment horizontal="left" wrapText="1"/>
    </xf>
    <xf numFmtId="0" fontId="26" fillId="0" borderId="0" xfId="7" applyFont="1" applyBorder="1" applyAlignment="1">
      <alignment horizontal="left"/>
    </xf>
    <xf numFmtId="0" fontId="48" fillId="0" borderId="76" xfId="0" applyFont="1" applyBorder="1" applyAlignment="1"/>
    <xf numFmtId="0" fontId="41" fillId="0" borderId="76" xfId="0" applyFont="1" applyBorder="1"/>
    <xf numFmtId="0" fontId="50" fillId="0" borderId="76" xfId="0" applyFont="1" applyBorder="1"/>
    <xf numFmtId="0" fontId="48" fillId="0" borderId="50" xfId="0" applyFont="1" applyBorder="1" applyAlignment="1"/>
    <xf numFmtId="0" fontId="41" fillId="0" borderId="50" xfId="0" applyFont="1" applyBorder="1"/>
    <xf numFmtId="0" fontId="9" fillId="3" borderId="8" xfId="0" applyFont="1" applyFill="1" applyBorder="1"/>
    <xf numFmtId="165" fontId="12" fillId="3" borderId="8" xfId="1" applyNumberFormat="1" applyFont="1" applyFill="1" applyBorder="1" applyAlignment="1">
      <alignment horizontal="center"/>
    </xf>
    <xf numFmtId="0" fontId="50" fillId="0" borderId="0" xfId="0" applyFont="1" applyFill="1"/>
    <xf numFmtId="0" fontId="49" fillId="0" borderId="67" xfId="0" applyFont="1" applyFill="1" applyBorder="1"/>
    <xf numFmtId="0" fontId="50" fillId="0" borderId="68" xfId="0" applyFont="1" applyFill="1" applyBorder="1"/>
    <xf numFmtId="0" fontId="49" fillId="0" borderId="69" xfId="0" applyFont="1" applyFill="1" applyBorder="1"/>
    <xf numFmtId="0" fontId="41" fillId="0" borderId="72" xfId="0" applyFont="1" applyFill="1" applyBorder="1"/>
    <xf numFmtId="0" fontId="41" fillId="0" borderId="72" xfId="0" applyFont="1" applyFill="1" applyBorder="1" applyAlignment="1">
      <alignment horizontal="center"/>
    </xf>
    <xf numFmtId="0" fontId="49" fillId="0" borderId="73" xfId="0" applyFont="1" applyFill="1" applyBorder="1"/>
    <xf numFmtId="0" fontId="49" fillId="0" borderId="74" xfId="0" applyFont="1" applyFill="1" applyBorder="1"/>
    <xf numFmtId="0" fontId="49" fillId="0" borderId="75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14" fontId="20" fillId="0" borderId="38" xfId="0" applyNumberFormat="1" applyFont="1" applyFill="1" applyBorder="1" applyAlignment="1">
      <alignment horizontal="center"/>
    </xf>
    <xf numFmtId="14" fontId="20" fillId="0" borderId="39" xfId="0" applyNumberFormat="1" applyFont="1" applyFill="1" applyBorder="1" applyAlignment="1">
      <alignment horizontal="center"/>
    </xf>
    <xf numFmtId="3" fontId="20" fillId="0" borderId="0" xfId="0" applyNumberFormat="1" applyFont="1" applyBorder="1"/>
    <xf numFmtId="0" fontId="31" fillId="0" borderId="29" xfId="0" applyFont="1" applyBorder="1" applyAlignment="1">
      <alignment vertical="center"/>
    </xf>
    <xf numFmtId="0" fontId="32" fillId="0" borderId="30" xfId="0" applyFont="1" applyBorder="1" applyAlignment="1">
      <alignment vertical="center"/>
    </xf>
    <xf numFmtId="0" fontId="32" fillId="0" borderId="30" xfId="0" applyFont="1" applyBorder="1" applyAlignment="1">
      <alignment horizontal="center" vertical="center"/>
    </xf>
    <xf numFmtId="3" fontId="32" fillId="0" borderId="30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/>
    </xf>
    <xf numFmtId="3" fontId="31" fillId="0" borderId="0" xfId="0" applyNumberFormat="1" applyFont="1"/>
    <xf numFmtId="3" fontId="20" fillId="0" borderId="0" xfId="0" applyNumberFormat="1" applyFont="1"/>
    <xf numFmtId="3" fontId="20" fillId="0" borderId="0" xfId="0" applyNumberFormat="1" applyFont="1" applyFill="1" applyBorder="1"/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166" fontId="20" fillId="0" borderId="0" xfId="1" applyNumberFormat="1" applyFont="1"/>
    <xf numFmtId="14" fontId="20" fillId="0" borderId="45" xfId="0" applyNumberFormat="1" applyFont="1" applyBorder="1" applyAlignment="1">
      <alignment horizontal="center"/>
    </xf>
    <xf numFmtId="14" fontId="20" fillId="0" borderId="46" xfId="0" applyNumberFormat="1" applyFont="1" applyBorder="1" applyAlignment="1">
      <alignment horizontal="center"/>
    </xf>
    <xf numFmtId="1" fontId="31" fillId="0" borderId="0" xfId="0" applyNumberFormat="1" applyFont="1"/>
    <xf numFmtId="1" fontId="20" fillId="0" borderId="0" xfId="0" applyNumberFormat="1" applyFont="1"/>
    <xf numFmtId="14" fontId="20" fillId="0" borderId="30" xfId="0" applyNumberFormat="1" applyFont="1" applyBorder="1" applyAlignment="1">
      <alignment horizontal="center"/>
    </xf>
    <xf numFmtId="14" fontId="20" fillId="0" borderId="31" xfId="0" applyNumberFormat="1" applyFont="1" applyBorder="1" applyAlignment="1">
      <alignment horizontal="center"/>
    </xf>
    <xf numFmtId="0" fontId="20" fillId="0" borderId="25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26" xfId="0" applyFont="1" applyBorder="1" applyAlignment="1">
      <alignment horizontal="center" vertical="center"/>
    </xf>
    <xf numFmtId="3" fontId="32" fillId="0" borderId="26" xfId="4" applyNumberFormat="1" applyFont="1" applyBorder="1" applyAlignment="1">
      <alignment horizontal="center" vertical="center"/>
    </xf>
    <xf numFmtId="3" fontId="32" fillId="0" borderId="27" xfId="4" applyNumberFormat="1" applyFont="1" applyBorder="1" applyAlignment="1">
      <alignment horizontal="center" vertical="center"/>
    </xf>
    <xf numFmtId="0" fontId="31" fillId="0" borderId="0" xfId="0" applyFont="1" applyBorder="1"/>
    <xf numFmtId="3" fontId="20" fillId="0" borderId="0" xfId="4" applyNumberFormat="1" applyFont="1" applyFill="1" applyBorder="1"/>
    <xf numFmtId="0" fontId="17" fillId="0" borderId="32" xfId="0" applyFont="1" applyFill="1" applyBorder="1" applyAlignment="1">
      <alignment horizontal="center"/>
    </xf>
    <xf numFmtId="0" fontId="17" fillId="0" borderId="33" xfId="0" applyFont="1" applyFill="1" applyBorder="1"/>
    <xf numFmtId="0" fontId="17" fillId="0" borderId="33" xfId="0" applyFont="1" applyFill="1" applyBorder="1" applyAlignment="1">
      <alignment horizontal="center"/>
    </xf>
    <xf numFmtId="3" fontId="17" fillId="0" borderId="33" xfId="4" applyNumberFormat="1" applyFont="1" applyFill="1" applyBorder="1"/>
    <xf numFmtId="3" fontId="17" fillId="0" borderId="34" xfId="4" applyNumberFormat="1" applyFont="1" applyFill="1" applyBorder="1"/>
    <xf numFmtId="0" fontId="17" fillId="0" borderId="8" xfId="0" applyFont="1" applyFill="1" applyBorder="1" applyAlignment="1">
      <alignment horizontal="center"/>
    </xf>
    <xf numFmtId="3" fontId="17" fillId="0" borderId="8" xfId="4" applyNumberFormat="1" applyFont="1" applyFill="1" applyBorder="1"/>
    <xf numFmtId="3" fontId="17" fillId="0" borderId="36" xfId="4" applyNumberFormat="1" applyFont="1" applyFill="1" applyBorder="1"/>
    <xf numFmtId="3" fontId="17" fillId="0" borderId="0" xfId="0" applyNumberFormat="1" applyFont="1" applyBorder="1"/>
    <xf numFmtId="165" fontId="17" fillId="0" borderId="8" xfId="1" applyNumberFormat="1" applyFont="1" applyFill="1" applyBorder="1"/>
    <xf numFmtId="0" fontId="17" fillId="0" borderId="37" xfId="0" applyFont="1" applyFill="1" applyBorder="1" applyAlignment="1">
      <alignment horizontal="center"/>
    </xf>
    <xf numFmtId="0" fontId="17" fillId="0" borderId="38" xfId="0" applyFont="1" applyFill="1" applyBorder="1"/>
    <xf numFmtId="0" fontId="17" fillId="0" borderId="38" xfId="0" applyFont="1" applyFill="1" applyBorder="1" applyAlignment="1">
      <alignment horizontal="center"/>
    </xf>
    <xf numFmtId="3" fontId="17" fillId="0" borderId="38" xfId="4" applyNumberFormat="1" applyFont="1" applyFill="1" applyBorder="1"/>
    <xf numFmtId="3" fontId="17" fillId="0" borderId="39" xfId="4" applyNumberFormat="1" applyFont="1" applyFill="1" applyBorder="1"/>
    <xf numFmtId="0" fontId="17" fillId="0" borderId="32" xfId="0" applyFont="1" applyBorder="1" applyAlignment="1">
      <alignment horizontal="center"/>
    </xf>
    <xf numFmtId="0" fontId="17" fillId="0" borderId="33" xfId="0" applyFont="1" applyBorder="1"/>
    <xf numFmtId="0" fontId="17" fillId="0" borderId="33" xfId="0" applyFont="1" applyBorder="1" applyAlignment="1">
      <alignment horizontal="center"/>
    </xf>
    <xf numFmtId="3" fontId="17" fillId="0" borderId="33" xfId="4" applyNumberFormat="1" applyFont="1" applyBorder="1"/>
    <xf numFmtId="3" fontId="17" fillId="0" borderId="34" xfId="4" applyNumberFormat="1" applyFont="1" applyBorder="1"/>
    <xf numFmtId="0" fontId="17" fillId="0" borderId="35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3" fontId="17" fillId="0" borderId="8" xfId="4" applyNumberFormat="1" applyFont="1" applyBorder="1"/>
    <xf numFmtId="3" fontId="17" fillId="0" borderId="36" xfId="4" applyNumberFormat="1" applyFont="1" applyBorder="1"/>
    <xf numFmtId="3" fontId="17" fillId="0" borderId="8" xfId="1" applyNumberFormat="1" applyFont="1" applyBorder="1" applyAlignment="1">
      <alignment vertical="top"/>
    </xf>
    <xf numFmtId="165" fontId="17" fillId="0" borderId="8" xfId="1" applyNumberFormat="1" applyFont="1" applyBorder="1"/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3" fontId="17" fillId="0" borderId="38" xfId="4" applyNumberFormat="1" applyFont="1" applyBorder="1"/>
    <xf numFmtId="3" fontId="17" fillId="0" borderId="39" xfId="4" applyNumberFormat="1" applyFont="1" applyBorder="1"/>
    <xf numFmtId="0" fontId="17" fillId="0" borderId="43" xfId="0" applyFont="1" applyBorder="1"/>
    <xf numFmtId="37" fontId="24" fillId="0" borderId="0" xfId="0" applyNumberFormat="1" applyFont="1" applyFill="1" applyAlignment="1">
      <alignment horizontal="center" vertical="center"/>
    </xf>
    <xf numFmtId="0" fontId="50" fillId="0" borderId="73" xfId="0" applyFont="1" applyFill="1" applyBorder="1"/>
    <xf numFmtId="0" fontId="50" fillId="0" borderId="74" xfId="0" applyFont="1" applyFill="1" applyBorder="1"/>
    <xf numFmtId="3" fontId="49" fillId="0" borderId="75" xfId="0" applyNumberFormat="1" applyFont="1" applyFill="1" applyBorder="1" applyAlignment="1">
      <alignment horizontal="center"/>
    </xf>
    <xf numFmtId="49" fontId="17" fillId="0" borderId="8" xfId="0" applyNumberFormat="1" applyFont="1" applyFill="1" applyBorder="1" applyAlignment="1">
      <alignment horizontal="right" indent="1"/>
    </xf>
    <xf numFmtId="43" fontId="17" fillId="0" borderId="36" xfId="1" applyNumberFormat="1" applyFont="1" applyFill="1" applyBorder="1"/>
    <xf numFmtId="4" fontId="17" fillId="0" borderId="39" xfId="0" applyNumberFormat="1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/>
    </xf>
    <xf numFmtId="0" fontId="50" fillId="0" borderId="72" xfId="0" applyFont="1" applyFill="1" applyBorder="1" applyAlignment="1">
      <alignment horizontal="center"/>
    </xf>
    <xf numFmtId="0" fontId="33" fillId="0" borderId="72" xfId="0" applyFont="1" applyBorder="1" applyAlignment="1">
      <alignment horizontal="center"/>
    </xf>
    <xf numFmtId="0" fontId="49" fillId="0" borderId="72" xfId="0" applyFont="1" applyBorder="1" applyAlignment="1">
      <alignment horizontal="center"/>
    </xf>
    <xf numFmtId="0" fontId="53" fillId="0" borderId="23" xfId="7" applyFont="1" applyBorder="1"/>
    <xf numFmtId="2" fontId="54" fillId="0" borderId="23" xfId="7" applyNumberFormat="1" applyFont="1" applyBorder="1" applyAlignment="1">
      <alignment horizontal="center" wrapText="1"/>
    </xf>
    <xf numFmtId="0" fontId="52" fillId="0" borderId="23" xfId="7" applyFont="1" applyBorder="1" applyAlignment="1">
      <alignment horizontal="center" vertical="center" wrapText="1"/>
    </xf>
    <xf numFmtId="0" fontId="52" fillId="0" borderId="32" xfId="7" applyFont="1" applyBorder="1" applyAlignment="1">
      <alignment horizontal="center"/>
    </xf>
    <xf numFmtId="0" fontId="52" fillId="0" borderId="33" xfId="7" applyFont="1" applyBorder="1" applyAlignment="1">
      <alignment horizontal="left" wrapText="1"/>
    </xf>
    <xf numFmtId="165" fontId="52" fillId="0" borderId="33" xfId="7" applyNumberFormat="1" applyFont="1" applyBorder="1" applyAlignment="1">
      <alignment horizontal="left"/>
    </xf>
    <xf numFmtId="0" fontId="52" fillId="0" borderId="34" xfId="7" applyFont="1" applyBorder="1" applyAlignment="1">
      <alignment horizontal="left"/>
    </xf>
    <xf numFmtId="0" fontId="53" fillId="0" borderId="35" xfId="7" applyFont="1" applyBorder="1" applyAlignment="1">
      <alignment horizontal="left"/>
    </xf>
    <xf numFmtId="0" fontId="53" fillId="0" borderId="8" xfId="8" applyFont="1" applyFill="1" applyBorder="1" applyAlignment="1">
      <alignment horizontal="left" wrapText="1"/>
    </xf>
    <xf numFmtId="165" fontId="53" fillId="0" borderId="8" xfId="1" applyNumberFormat="1" applyFont="1" applyBorder="1" applyAlignment="1">
      <alignment horizontal="left"/>
    </xf>
    <xf numFmtId="0" fontId="52" fillId="0" borderId="36" xfId="7" applyFont="1" applyBorder="1" applyAlignment="1">
      <alignment horizontal="left"/>
    </xf>
    <xf numFmtId="0" fontId="53" fillId="0" borderId="8" xfId="7" applyFont="1" applyBorder="1" applyAlignment="1">
      <alignment horizontal="left" wrapText="1"/>
    </xf>
    <xf numFmtId="0" fontId="55" fillId="0" borderId="35" xfId="7" applyFont="1" applyBorder="1" applyAlignment="1">
      <alignment horizontal="center"/>
    </xf>
    <xf numFmtId="0" fontId="55" fillId="0" borderId="8" xfId="7" applyFont="1" applyBorder="1" applyAlignment="1">
      <alignment horizontal="left" wrapText="1"/>
    </xf>
    <xf numFmtId="165" fontId="55" fillId="0" borderId="8" xfId="1" applyNumberFormat="1" applyFont="1" applyBorder="1" applyAlignment="1">
      <alignment horizontal="left"/>
    </xf>
    <xf numFmtId="0" fontId="55" fillId="0" borderId="36" xfId="7" applyFont="1" applyBorder="1" applyAlignment="1">
      <alignment horizontal="left"/>
    </xf>
    <xf numFmtId="0" fontId="53" fillId="0" borderId="35" xfId="7" applyFont="1" applyBorder="1" applyAlignment="1">
      <alignment horizontal="center"/>
    </xf>
    <xf numFmtId="0" fontId="52" fillId="0" borderId="35" xfId="7" applyFont="1" applyBorder="1" applyAlignment="1">
      <alignment horizontal="center"/>
    </xf>
    <xf numFmtId="0" fontId="52" fillId="0" borderId="8" xfId="7" applyFont="1" applyBorder="1" applyAlignment="1">
      <alignment horizontal="left" wrapText="1"/>
    </xf>
    <xf numFmtId="0" fontId="56" fillId="0" borderId="35" xfId="7" applyFont="1" applyBorder="1" applyAlignment="1">
      <alignment horizontal="center"/>
    </xf>
    <xf numFmtId="0" fontId="56" fillId="0" borderId="8" xfId="7" applyFont="1" applyBorder="1" applyAlignment="1">
      <alignment horizontal="left" wrapText="1"/>
    </xf>
    <xf numFmtId="165" fontId="56" fillId="0" borderId="8" xfId="1" applyNumberFormat="1" applyFont="1" applyBorder="1" applyAlignment="1">
      <alignment horizontal="center" wrapText="1"/>
    </xf>
    <xf numFmtId="0" fontId="56" fillId="0" borderId="36" xfId="7" applyFont="1" applyBorder="1" applyAlignment="1">
      <alignment horizontal="left"/>
    </xf>
    <xf numFmtId="165" fontId="53" fillId="0" borderId="8" xfId="1" applyNumberFormat="1" applyFont="1" applyFill="1" applyBorder="1" applyAlignment="1">
      <alignment horizontal="left" wrapText="1"/>
    </xf>
    <xf numFmtId="0" fontId="53" fillId="0" borderId="8" xfId="7" applyFont="1" applyBorder="1" applyAlignment="1">
      <alignment horizontal="left"/>
    </xf>
    <xf numFmtId="0" fontId="52" fillId="0" borderId="36" xfId="7" applyFont="1" applyBorder="1" applyAlignment="1">
      <alignment horizontal="left" wrapText="1"/>
    </xf>
    <xf numFmtId="0" fontId="52" fillId="0" borderId="8" xfId="7" applyFont="1" applyBorder="1" applyAlignment="1">
      <alignment horizontal="left"/>
    </xf>
    <xf numFmtId="165" fontId="52" fillId="0" borderId="8" xfId="1" applyNumberFormat="1" applyFont="1" applyBorder="1" applyAlignment="1">
      <alignment horizontal="left"/>
    </xf>
    <xf numFmtId="0" fontId="57" fillId="0" borderId="8" xfId="7" applyFont="1" applyBorder="1" applyAlignment="1">
      <alignment horizontal="left"/>
    </xf>
    <xf numFmtId="0" fontId="57" fillId="0" borderId="65" xfId="0" applyFont="1" applyFill="1" applyBorder="1"/>
    <xf numFmtId="0" fontId="55" fillId="0" borderId="0" xfId="0" applyFont="1" applyFill="1" applyBorder="1"/>
    <xf numFmtId="0" fontId="57" fillId="0" borderId="0" xfId="0" applyFont="1" applyFill="1" applyBorder="1"/>
    <xf numFmtId="0" fontId="57" fillId="0" borderId="8" xfId="0" applyFont="1" applyFill="1" applyBorder="1"/>
    <xf numFmtId="0" fontId="55" fillId="0" borderId="59" xfId="7" applyFont="1" applyFill="1" applyBorder="1" applyAlignment="1">
      <alignment horizontal="center" vertical="center" wrapText="1"/>
    </xf>
    <xf numFmtId="0" fontId="55" fillId="0" borderId="66" xfId="7" applyFont="1" applyFill="1" applyBorder="1" applyAlignment="1">
      <alignment horizontal="center" vertical="center" wrapText="1"/>
    </xf>
    <xf numFmtId="0" fontId="55" fillId="0" borderId="35" xfId="7" applyFont="1" applyFill="1" applyBorder="1"/>
    <xf numFmtId="0" fontId="55" fillId="0" borderId="8" xfId="7" applyFont="1" applyFill="1" applyBorder="1" applyAlignment="1">
      <alignment horizontal="left"/>
    </xf>
    <xf numFmtId="165" fontId="55" fillId="0" borderId="36" xfId="1" applyNumberFormat="1" applyFont="1" applyFill="1" applyBorder="1" applyAlignment="1">
      <alignment horizontal="left"/>
    </xf>
    <xf numFmtId="0" fontId="53" fillId="0" borderId="35" xfId="0" applyFont="1" applyFill="1" applyBorder="1"/>
    <xf numFmtId="0" fontId="52" fillId="0" borderId="8" xfId="7" applyFont="1" applyFill="1" applyBorder="1" applyAlignment="1">
      <alignment horizontal="left"/>
    </xf>
    <xf numFmtId="0" fontId="53" fillId="0" borderId="8" xfId="7" applyFont="1" applyFill="1" applyBorder="1" applyAlignment="1">
      <alignment horizontal="left"/>
    </xf>
    <xf numFmtId="165" fontId="52" fillId="0" borderId="36" xfId="1" applyNumberFormat="1" applyFont="1" applyFill="1" applyBorder="1" applyAlignment="1">
      <alignment horizontal="left"/>
    </xf>
    <xf numFmtId="0" fontId="53" fillId="0" borderId="35" xfId="7" applyFont="1" applyFill="1" applyBorder="1"/>
    <xf numFmtId="0" fontId="53" fillId="0" borderId="37" xfId="7" applyFont="1" applyFill="1" applyBorder="1"/>
    <xf numFmtId="0" fontId="52" fillId="0" borderId="38" xfId="7" applyFont="1" applyFill="1" applyBorder="1" applyAlignment="1">
      <alignment horizontal="left"/>
    </xf>
    <xf numFmtId="0" fontId="53" fillId="0" borderId="38" xfId="7" applyFont="1" applyFill="1" applyBorder="1" applyAlignment="1">
      <alignment horizontal="left"/>
    </xf>
    <xf numFmtId="165" fontId="52" fillId="0" borderId="39" xfId="1" applyNumberFormat="1" applyFont="1" applyFill="1" applyBorder="1" applyAlignment="1">
      <alignment horizontal="left"/>
    </xf>
    <xf numFmtId="0" fontId="55" fillId="0" borderId="57" xfId="7" applyFont="1" applyBorder="1" applyAlignment="1">
      <alignment horizontal="left" wrapText="1"/>
    </xf>
    <xf numFmtId="0" fontId="55" fillId="0" borderId="33" xfId="7" applyFont="1" applyBorder="1" applyAlignment="1">
      <alignment horizontal="left" wrapText="1"/>
    </xf>
    <xf numFmtId="0" fontId="55" fillId="0" borderId="40" xfId="7" applyFont="1" applyBorder="1" applyAlignment="1">
      <alignment horizontal="center"/>
    </xf>
    <xf numFmtId="165" fontId="55" fillId="0" borderId="33" xfId="7" applyNumberFormat="1" applyFont="1" applyBorder="1" applyAlignment="1">
      <alignment horizontal="left"/>
    </xf>
    <xf numFmtId="0" fontId="57" fillId="0" borderId="58" xfId="7" applyFont="1" applyBorder="1" applyAlignment="1">
      <alignment horizontal="center"/>
    </xf>
    <xf numFmtId="0" fontId="57" fillId="0" borderId="28" xfId="7" applyFont="1" applyBorder="1" applyAlignment="1">
      <alignment horizontal="left" wrapText="1"/>
    </xf>
    <xf numFmtId="3" fontId="57" fillId="0" borderId="28" xfId="7" applyNumberFormat="1" applyFont="1" applyBorder="1" applyAlignment="1">
      <alignment horizontal="center" wrapText="1"/>
    </xf>
    <xf numFmtId="0" fontId="57" fillId="0" borderId="44" xfId="7" applyFont="1" applyBorder="1" applyAlignment="1">
      <alignment horizontal="center"/>
    </xf>
    <xf numFmtId="0" fontId="59" fillId="0" borderId="28" xfId="7" applyFont="1" applyBorder="1" applyAlignment="1">
      <alignment horizontal="left" wrapText="1"/>
    </xf>
    <xf numFmtId="0" fontId="55" fillId="0" borderId="28" xfId="7" applyFont="1" applyBorder="1" applyAlignment="1">
      <alignment horizontal="left" wrapText="1"/>
    </xf>
    <xf numFmtId="0" fontId="57" fillId="0" borderId="59" xfId="7" applyFont="1" applyBorder="1" applyAlignment="1">
      <alignment horizontal="left" wrapText="1"/>
    </xf>
    <xf numFmtId="0" fontId="57" fillId="0" borderId="60" xfId="7" applyFont="1" applyBorder="1" applyAlignment="1">
      <alignment horizontal="center"/>
    </xf>
    <xf numFmtId="0" fontId="57" fillId="0" borderId="61" xfId="7" applyFont="1" applyBorder="1" applyAlignment="1">
      <alignment horizontal="left" wrapText="1"/>
    </xf>
    <xf numFmtId="0" fontId="55" fillId="0" borderId="35" xfId="7" applyFont="1" applyBorder="1" applyAlignment="1">
      <alignment horizontal="center" vertical="center"/>
    </xf>
    <xf numFmtId="0" fontId="55" fillId="0" borderId="44" xfId="7" applyFont="1" applyBorder="1" applyAlignment="1">
      <alignment horizontal="center" vertical="center"/>
    </xf>
    <xf numFmtId="0" fontId="57" fillId="0" borderId="28" xfId="7" applyFont="1" applyBorder="1" applyAlignment="1">
      <alignment horizontal="center" wrapText="1"/>
    </xf>
    <xf numFmtId="0" fontId="55" fillId="0" borderId="58" xfId="7" applyFont="1" applyBorder="1" applyAlignment="1">
      <alignment horizontal="center"/>
    </xf>
    <xf numFmtId="0" fontId="60" fillId="0" borderId="8" xfId="7" applyFont="1" applyBorder="1" applyAlignment="1">
      <alignment horizontal="left" wrapText="1"/>
    </xf>
    <xf numFmtId="0" fontId="55" fillId="0" borderId="8" xfId="0" applyFont="1" applyBorder="1" applyAlignment="1">
      <alignment horizontal="left"/>
    </xf>
    <xf numFmtId="0" fontId="55" fillId="0" borderId="8" xfId="0" applyFont="1" applyBorder="1"/>
    <xf numFmtId="0" fontId="57" fillId="0" borderId="8" xfId="0" applyFont="1" applyBorder="1" applyAlignment="1">
      <alignment horizontal="left"/>
    </xf>
    <xf numFmtId="0" fontId="55" fillId="0" borderId="44" xfId="7" applyFont="1" applyBorder="1" applyAlignment="1">
      <alignment horizontal="center"/>
    </xf>
    <xf numFmtId="0" fontId="55" fillId="0" borderId="60" xfId="7" applyFont="1" applyBorder="1" applyAlignment="1">
      <alignment horizontal="center"/>
    </xf>
    <xf numFmtId="0" fontId="55" fillId="0" borderId="59" xfId="7" applyFont="1" applyBorder="1" applyAlignment="1">
      <alignment horizontal="left" wrapText="1"/>
    </xf>
    <xf numFmtId="0" fontId="55" fillId="0" borderId="37" xfId="7" applyFont="1" applyBorder="1" applyAlignment="1">
      <alignment horizontal="center"/>
    </xf>
    <xf numFmtId="0" fontId="55" fillId="0" borderId="38" xfId="7" applyFont="1" applyBorder="1" applyAlignment="1">
      <alignment horizontal="left" wrapText="1"/>
    </xf>
    <xf numFmtId="165" fontId="55" fillId="0" borderId="38" xfId="7" applyNumberFormat="1" applyFont="1" applyBorder="1" applyAlignment="1">
      <alignment horizontal="left"/>
    </xf>
    <xf numFmtId="0" fontId="61" fillId="0" borderId="0" xfId="0" applyFont="1" applyBorder="1"/>
    <xf numFmtId="49" fontId="61" fillId="0" borderId="50" xfId="0" applyNumberFormat="1" applyFont="1" applyBorder="1" applyAlignment="1">
      <alignment horizontal="center"/>
    </xf>
    <xf numFmtId="37" fontId="6" fillId="0" borderId="25" xfId="0" applyNumberFormat="1" applyFont="1" applyFill="1" applyBorder="1" applyAlignment="1">
      <alignment horizontal="left" vertical="center"/>
    </xf>
    <xf numFmtId="37" fontId="6" fillId="0" borderId="26" xfId="1" applyNumberFormat="1" applyFont="1" applyFill="1" applyBorder="1" applyAlignment="1">
      <alignment horizontal="center" vertical="center"/>
    </xf>
    <xf numFmtId="37" fontId="6" fillId="0" borderId="27" xfId="1" applyNumberFormat="1" applyFont="1" applyFill="1" applyBorder="1" applyAlignment="1">
      <alignment horizontal="center" vertical="center"/>
    </xf>
    <xf numFmtId="37" fontId="6" fillId="0" borderId="25" xfId="0" applyNumberFormat="1" applyFont="1" applyFill="1" applyBorder="1" applyAlignment="1">
      <alignment horizontal="center" vertical="center"/>
    </xf>
    <xf numFmtId="37" fontId="6" fillId="0" borderId="26" xfId="0" applyNumberFormat="1" applyFont="1" applyFill="1" applyBorder="1" applyAlignment="1">
      <alignment horizontal="center" vertical="center" wrapText="1"/>
    </xf>
    <xf numFmtId="37" fontId="6" fillId="0" borderId="27" xfId="0" applyNumberFormat="1" applyFont="1" applyFill="1" applyBorder="1" applyAlignment="1">
      <alignment horizontal="center" vertical="center"/>
    </xf>
    <xf numFmtId="37" fontId="7" fillId="0" borderId="36" xfId="0" applyNumberFormat="1" applyFont="1" applyFill="1" applyBorder="1" applyAlignment="1">
      <alignment horizontal="center" vertical="center"/>
    </xf>
    <xf numFmtId="37" fontId="6" fillId="0" borderId="35" xfId="0" applyNumberFormat="1" applyFont="1" applyFill="1" applyBorder="1" applyAlignment="1">
      <alignment horizontal="left" vertical="center"/>
    </xf>
    <xf numFmtId="37" fontId="7" fillId="0" borderId="35" xfId="0" applyNumberFormat="1" applyFont="1" applyFill="1" applyBorder="1" applyAlignment="1">
      <alignment horizontal="left" vertical="center"/>
    </xf>
    <xf numFmtId="37" fontId="6" fillId="0" borderId="36" xfId="1" applyNumberFormat="1" applyFont="1" applyFill="1" applyBorder="1" applyAlignment="1">
      <alignment horizontal="center" vertical="center"/>
    </xf>
    <xf numFmtId="37" fontId="7" fillId="0" borderId="37" xfId="0" applyNumberFormat="1" applyFont="1" applyFill="1" applyBorder="1" applyAlignment="1">
      <alignment horizontal="left" vertical="center"/>
    </xf>
    <xf numFmtId="37" fontId="7" fillId="0" borderId="38" xfId="0" applyNumberFormat="1" applyFont="1" applyFill="1" applyBorder="1" applyAlignment="1">
      <alignment horizontal="center" vertical="center"/>
    </xf>
    <xf numFmtId="37" fontId="7" fillId="0" borderId="39" xfId="0" applyNumberFormat="1" applyFont="1" applyFill="1" applyBorder="1" applyAlignment="1">
      <alignment horizontal="center" vertical="center"/>
    </xf>
    <xf numFmtId="37" fontId="7" fillId="0" borderId="32" xfId="0" applyNumberFormat="1" applyFont="1" applyFill="1" applyBorder="1" applyAlignment="1">
      <alignment horizontal="left" vertical="center"/>
    </xf>
    <xf numFmtId="37" fontId="7" fillId="0" borderId="33" xfId="0" applyNumberFormat="1" applyFont="1" applyFill="1" applyBorder="1" applyAlignment="1">
      <alignment horizontal="center" vertical="center"/>
    </xf>
    <xf numFmtId="37" fontId="7" fillId="0" borderId="34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14" fontId="38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49" fontId="44" fillId="0" borderId="11" xfId="0" applyNumberFormat="1" applyFont="1" applyFill="1" applyBorder="1" applyAlignment="1">
      <alignment horizontal="center" vertical="center"/>
    </xf>
    <xf numFmtId="49" fontId="44" fillId="0" borderId="5" xfId="0" applyNumberFormat="1" applyFont="1" applyFill="1" applyBorder="1" applyAlignment="1">
      <alignment horizontal="center" vertical="center"/>
    </xf>
    <xf numFmtId="3" fontId="44" fillId="0" borderId="11" xfId="0" applyNumberFormat="1" applyFont="1" applyFill="1" applyBorder="1" applyAlignment="1">
      <alignment horizontal="left" vertical="center"/>
    </xf>
    <xf numFmtId="3" fontId="44" fillId="0" borderId="5" xfId="0" applyNumberFormat="1" applyFont="1" applyFill="1" applyBorder="1" applyAlignment="1">
      <alignment horizontal="left" vertical="center"/>
    </xf>
    <xf numFmtId="3" fontId="44" fillId="0" borderId="11" xfId="0" applyNumberFormat="1" applyFont="1" applyFill="1" applyBorder="1" applyAlignment="1">
      <alignment horizontal="center" vertical="center"/>
    </xf>
    <xf numFmtId="3" fontId="44" fillId="0" borderId="5" xfId="0" applyNumberFormat="1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Alignment="1">
      <alignment horizontal="left" vertical="top"/>
    </xf>
    <xf numFmtId="3" fontId="22" fillId="0" borderId="0" xfId="5" applyNumberFormat="1" applyFont="1" applyFill="1" applyAlignment="1">
      <alignment horizontal="left" vertical="top"/>
    </xf>
    <xf numFmtId="0" fontId="22" fillId="0" borderId="0" xfId="5" applyFont="1" applyAlignment="1">
      <alignment horizontal="center"/>
    </xf>
    <xf numFmtId="14" fontId="12" fillId="0" borderId="24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4" fontId="12" fillId="0" borderId="28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7" fontId="51" fillId="0" borderId="2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76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5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7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36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 wrapText="1"/>
    </xf>
    <xf numFmtId="0" fontId="17" fillId="0" borderId="0" xfId="7" applyFont="1" applyBorder="1" applyAlignment="1">
      <alignment horizontal="center" wrapText="1"/>
    </xf>
    <xf numFmtId="0" fontId="48" fillId="0" borderId="50" xfId="0" applyFont="1" applyBorder="1" applyAlignment="1">
      <alignment horizontal="left"/>
    </xf>
    <xf numFmtId="0" fontId="55" fillId="0" borderId="86" xfId="7" applyFont="1" applyBorder="1" applyAlignment="1">
      <alignment horizontal="center" wrapText="1"/>
    </xf>
    <xf numFmtId="0" fontId="55" fillId="0" borderId="87" xfId="7" applyFont="1" applyBorder="1" applyAlignment="1">
      <alignment horizontal="center" wrapText="1"/>
    </xf>
    <xf numFmtId="0" fontId="55" fillId="0" borderId="85" xfId="7" applyFont="1" applyBorder="1" applyAlignment="1">
      <alignment horizontal="center" wrapText="1"/>
    </xf>
    <xf numFmtId="0" fontId="55" fillId="0" borderId="22" xfId="7" applyFont="1" applyBorder="1" applyAlignment="1">
      <alignment horizontal="left" wrapText="1"/>
    </xf>
    <xf numFmtId="0" fontId="55" fillId="0" borderId="28" xfId="7" applyFont="1" applyBorder="1" applyAlignment="1">
      <alignment horizontal="left" wrapText="1"/>
    </xf>
    <xf numFmtId="0" fontId="57" fillId="0" borderId="22" xfId="7" applyFont="1" applyBorder="1" applyAlignment="1">
      <alignment horizontal="left" wrapText="1"/>
    </xf>
    <xf numFmtId="0" fontId="57" fillId="0" borderId="28" xfId="7" applyFont="1" applyBorder="1" applyAlignment="1">
      <alignment horizontal="left" wrapText="1"/>
    </xf>
    <xf numFmtId="0" fontId="57" fillId="0" borderId="22" xfId="7" applyFont="1" applyBorder="1" applyAlignment="1">
      <alignment horizontal="center" wrapText="1"/>
    </xf>
    <xf numFmtId="0" fontId="57" fillId="0" borderId="28" xfId="7" applyFont="1" applyBorder="1" applyAlignment="1">
      <alignment horizontal="center" wrapText="1"/>
    </xf>
    <xf numFmtId="0" fontId="19" fillId="0" borderId="0" xfId="7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49" fillId="0" borderId="21" xfId="0" applyFont="1" applyBorder="1" applyAlignment="1">
      <alignment horizontal="center"/>
    </xf>
    <xf numFmtId="0" fontId="55" fillId="0" borderId="8" xfId="7" applyFont="1" applyFill="1" applyBorder="1" applyAlignment="1">
      <alignment horizontal="left"/>
    </xf>
    <xf numFmtId="0" fontId="53" fillId="0" borderId="8" xfId="7" applyFont="1" applyFill="1" applyBorder="1" applyAlignment="1">
      <alignment horizontal="left"/>
    </xf>
    <xf numFmtId="0" fontId="58" fillId="0" borderId="8" xfId="7" applyFont="1" applyFill="1" applyBorder="1" applyAlignment="1">
      <alignment horizontal="left"/>
    </xf>
    <xf numFmtId="0" fontId="58" fillId="0" borderId="38" xfId="7" applyFont="1" applyFill="1" applyBorder="1" applyAlignment="1">
      <alignment horizontal="left"/>
    </xf>
    <xf numFmtId="0" fontId="53" fillId="0" borderId="8" xfId="8" applyFont="1" applyFill="1" applyBorder="1" applyAlignment="1">
      <alignment horizontal="left" wrapText="1"/>
    </xf>
    <xf numFmtId="0" fontId="52" fillId="0" borderId="8" xfId="8" applyFont="1" applyFill="1" applyBorder="1" applyAlignment="1">
      <alignment horizontal="left" wrapText="1"/>
    </xf>
    <xf numFmtId="0" fontId="55" fillId="0" borderId="8" xfId="7" applyFont="1" applyBorder="1" applyAlignment="1">
      <alignment horizontal="left" wrapText="1"/>
    </xf>
    <xf numFmtId="0" fontId="52" fillId="0" borderId="8" xfId="7" applyFont="1" applyBorder="1" applyAlignment="1">
      <alignment horizontal="left" wrapText="1"/>
    </xf>
    <xf numFmtId="0" fontId="56" fillId="0" borderId="8" xfId="7" applyFont="1" applyBorder="1" applyAlignment="1">
      <alignment horizontal="left" wrapText="1"/>
    </xf>
    <xf numFmtId="0" fontId="53" fillId="0" borderId="8" xfId="7" applyFont="1" applyBorder="1" applyAlignment="1">
      <alignment horizontal="left"/>
    </xf>
    <xf numFmtId="0" fontId="53" fillId="0" borderId="8" xfId="7" applyFont="1" applyBorder="1" applyAlignment="1">
      <alignment horizontal="left" wrapText="1"/>
    </xf>
    <xf numFmtId="0" fontId="55" fillId="0" borderId="38" xfId="7" applyFont="1" applyBorder="1" applyAlignment="1">
      <alignment horizontal="left" wrapText="1"/>
    </xf>
    <xf numFmtId="2" fontId="52" fillId="0" borderId="24" xfId="7" applyNumberFormat="1" applyFont="1" applyBorder="1" applyAlignment="1">
      <alignment horizontal="center" wrapText="1"/>
    </xf>
    <xf numFmtId="2" fontId="52" fillId="0" borderId="22" xfId="7" applyNumberFormat="1" applyFont="1" applyBorder="1" applyAlignment="1">
      <alignment horizontal="center" wrapText="1"/>
    </xf>
    <xf numFmtId="2" fontId="52" fillId="0" borderId="28" xfId="7" applyNumberFormat="1" applyFont="1" applyBorder="1" applyAlignment="1">
      <alignment horizontal="center" wrapText="1"/>
    </xf>
    <xf numFmtId="0" fontId="54" fillId="0" borderId="62" xfId="7" applyFont="1" applyBorder="1" applyAlignment="1">
      <alignment horizontal="center" wrapText="1"/>
    </xf>
    <xf numFmtId="0" fontId="54" fillId="0" borderId="63" xfId="7" applyFont="1" applyBorder="1" applyAlignment="1">
      <alignment horizontal="center" wrapText="1"/>
    </xf>
    <xf numFmtId="0" fontId="54" fillId="0" borderId="64" xfId="7" applyFont="1" applyBorder="1" applyAlignment="1">
      <alignment horizontal="center" wrapText="1"/>
    </xf>
    <xf numFmtId="0" fontId="52" fillId="0" borderId="57" xfId="7" applyFont="1" applyBorder="1" applyAlignment="1">
      <alignment horizontal="left" wrapText="1"/>
    </xf>
    <xf numFmtId="0" fontId="52" fillId="0" borderId="33" xfId="7" applyFont="1" applyBorder="1" applyAlignment="1">
      <alignment horizontal="left" wrapText="1"/>
    </xf>
    <xf numFmtId="0" fontId="59" fillId="0" borderId="28" xfId="7" applyFont="1" applyBorder="1" applyAlignment="1">
      <alignment horizontal="left" wrapText="1"/>
    </xf>
    <xf numFmtId="0" fontId="59" fillId="0" borderId="8" xfId="7" applyFont="1" applyBorder="1" applyAlignment="1">
      <alignment horizontal="left" wrapText="1"/>
    </xf>
    <xf numFmtId="0" fontId="55" fillId="0" borderId="57" xfId="7" applyFont="1" applyBorder="1" applyAlignment="1">
      <alignment horizontal="left" wrapText="1"/>
    </xf>
    <xf numFmtId="0" fontId="55" fillId="0" borderId="33" xfId="7" applyFont="1" applyBorder="1" applyAlignment="1">
      <alignment horizontal="left" wrapText="1"/>
    </xf>
    <xf numFmtId="0" fontId="48" fillId="0" borderId="76" xfId="0" applyFont="1" applyBorder="1" applyAlignment="1"/>
  </cellXfs>
  <cellStyles count="9">
    <cellStyle name="Comma" xfId="1" builtinId="3"/>
    <cellStyle name="Comma [0]" xfId="2" builtinId="6"/>
    <cellStyle name="Comma 4" xfId="3"/>
    <cellStyle name="Comma_21.Aktivet Afatgjata Materiale  09" xfId="4"/>
    <cellStyle name="Normal" xfId="0" builtinId="0"/>
    <cellStyle name="Normal_asn_2009 Propozimet" xfId="7"/>
    <cellStyle name="Normal_pasqyre" xfId="5"/>
    <cellStyle name="Normal_Sheet2" xfId="8"/>
    <cellStyle name="Percent 3" xfId="6"/>
  </cellStyles>
  <dxfs count="0"/>
  <tableStyles count="0" defaultTableStyle="TableStyleMedium9" defaultPivotStyle="PivotStyleLight16"/>
  <colors>
    <mruColors>
      <color rgb="FF3333CC"/>
      <color rgb="FF66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3"/>
  <sheetViews>
    <sheetView zoomScaleNormal="100" workbookViewId="0">
      <selection activeCell="D6" sqref="D6"/>
    </sheetView>
  </sheetViews>
  <sheetFormatPr defaultRowHeight="12.75"/>
  <cols>
    <col min="1" max="1" width="1.5703125" style="153" customWidth="1"/>
    <col min="2" max="2" width="3.7109375" style="153" customWidth="1"/>
    <col min="3" max="3" width="12.5703125" style="153" customWidth="1"/>
    <col min="4" max="4" width="27.7109375" style="153" customWidth="1"/>
    <col min="5" max="5" width="12.42578125" style="153" customWidth="1"/>
    <col min="6" max="6" width="9.140625" style="153"/>
    <col min="7" max="7" width="10" style="153" customWidth="1"/>
    <col min="8" max="8" width="6" style="153" customWidth="1"/>
    <col min="9" max="9" width="2.28515625" style="153" customWidth="1"/>
    <col min="10" max="10" width="6.85546875" style="153" customWidth="1"/>
    <col min="11" max="16384" width="9.140625" style="153"/>
  </cols>
  <sheetData>
    <row r="1" spans="1:10" ht="6" customHeight="1" thickBot="1">
      <c r="B1" s="154"/>
      <c r="C1" s="154"/>
      <c r="D1" s="155"/>
      <c r="E1" s="155"/>
      <c r="F1" s="155"/>
      <c r="G1" s="155"/>
      <c r="H1" s="155"/>
      <c r="I1" s="155"/>
      <c r="J1" s="155"/>
    </row>
    <row r="2" spans="1:10" ht="13.5" thickTop="1">
      <c r="A2" s="156"/>
      <c r="B2" s="157"/>
      <c r="C2" s="157"/>
      <c r="D2" s="157"/>
      <c r="E2" s="157"/>
      <c r="F2" s="157"/>
      <c r="G2" s="157"/>
      <c r="H2" s="157"/>
      <c r="I2" s="157"/>
      <c r="J2" s="158"/>
    </row>
    <row r="3" spans="1:10">
      <c r="A3" s="156"/>
      <c r="B3" s="157"/>
      <c r="C3" s="157"/>
      <c r="D3" s="157"/>
      <c r="E3" s="157"/>
      <c r="F3" s="157"/>
      <c r="G3" s="157"/>
      <c r="H3" s="157"/>
      <c r="I3" s="157"/>
      <c r="J3" s="159"/>
    </row>
    <row r="4" spans="1:10" ht="23.25" customHeight="1">
      <c r="A4" s="156"/>
      <c r="B4" s="157"/>
      <c r="C4" s="169" t="s">
        <v>385</v>
      </c>
      <c r="D4" s="169"/>
      <c r="E4" s="169"/>
      <c r="F4" s="160"/>
      <c r="G4" s="157"/>
      <c r="H4" s="157"/>
      <c r="I4" s="157"/>
      <c r="J4" s="159"/>
    </row>
    <row r="5" spans="1:10" ht="23.25" customHeight="1">
      <c r="A5" s="156"/>
      <c r="B5" s="157"/>
      <c r="C5" s="169" t="s">
        <v>386</v>
      </c>
      <c r="D5" s="170"/>
      <c r="E5" s="171"/>
      <c r="F5" s="161"/>
      <c r="G5" s="157"/>
      <c r="H5" s="157"/>
      <c r="I5" s="157"/>
      <c r="J5" s="159"/>
    </row>
    <row r="6" spans="1:10" ht="23.25" customHeight="1">
      <c r="A6" s="156"/>
      <c r="B6" s="157"/>
      <c r="C6" s="172" t="s">
        <v>411</v>
      </c>
      <c r="D6" s="170"/>
      <c r="E6" s="171"/>
      <c r="F6" s="161"/>
      <c r="G6" s="157"/>
      <c r="H6" s="157"/>
      <c r="I6" s="157"/>
      <c r="J6" s="159"/>
    </row>
    <row r="7" spans="1:10" ht="28.5" customHeight="1" thickBot="1">
      <c r="A7" s="156"/>
      <c r="B7" s="157"/>
      <c r="C7" s="430" t="s">
        <v>407</v>
      </c>
      <c r="D7" s="157"/>
      <c r="E7" s="431" t="s">
        <v>408</v>
      </c>
      <c r="F7" s="161"/>
      <c r="G7" s="157"/>
      <c r="H7" s="157"/>
      <c r="I7" s="157"/>
      <c r="J7" s="159"/>
    </row>
    <row r="8" spans="1:10" ht="19.5" customHeight="1" thickTop="1">
      <c r="A8" s="156"/>
      <c r="B8" s="157"/>
      <c r="C8" s="157"/>
      <c r="D8" s="157"/>
      <c r="E8" s="157"/>
      <c r="F8" s="163"/>
      <c r="G8" s="157"/>
      <c r="H8" s="157"/>
      <c r="I8" s="157"/>
      <c r="J8" s="159"/>
    </row>
    <row r="9" spans="1:10" ht="30.75" customHeight="1">
      <c r="A9" s="156"/>
      <c r="B9" s="157"/>
      <c r="C9" s="448" t="s">
        <v>116</v>
      </c>
      <c r="D9" s="448"/>
      <c r="E9" s="448"/>
      <c r="F9" s="448"/>
      <c r="G9" s="448"/>
      <c r="H9" s="448"/>
      <c r="I9" s="157"/>
      <c r="J9" s="159"/>
    </row>
    <row r="10" spans="1:10">
      <c r="A10" s="156"/>
      <c r="B10" s="157"/>
      <c r="C10" s="157"/>
      <c r="D10" s="157"/>
      <c r="E10" s="157"/>
      <c r="F10" s="163"/>
      <c r="G10" s="157"/>
      <c r="H10" s="157"/>
      <c r="I10" s="157"/>
      <c r="J10" s="159"/>
    </row>
    <row r="11" spans="1:10">
      <c r="A11" s="156"/>
      <c r="B11" s="157"/>
      <c r="C11" s="157"/>
      <c r="D11" s="157"/>
      <c r="E11" s="157"/>
      <c r="F11" s="163"/>
      <c r="G11" s="157"/>
      <c r="H11" s="157"/>
      <c r="I11" s="157"/>
      <c r="J11" s="159"/>
    </row>
    <row r="12" spans="1:10" ht="19.5">
      <c r="A12" s="156"/>
      <c r="B12" s="157"/>
      <c r="C12" s="162" t="s">
        <v>397</v>
      </c>
      <c r="D12" s="157"/>
      <c r="E12" s="157"/>
      <c r="F12" s="163"/>
      <c r="G12" s="157"/>
      <c r="H12" s="157"/>
      <c r="I12" s="157"/>
      <c r="J12" s="159"/>
    </row>
    <row r="13" spans="1:10" ht="27" customHeight="1">
      <c r="A13" s="156"/>
      <c r="B13" s="157"/>
      <c r="C13" s="157"/>
      <c r="D13" s="451" t="s">
        <v>389</v>
      </c>
      <c r="E13" s="451"/>
      <c r="F13" s="451"/>
      <c r="G13" s="451"/>
      <c r="H13" s="451"/>
      <c r="I13" s="451"/>
      <c r="J13" s="159"/>
    </row>
    <row r="14" spans="1:10">
      <c r="A14" s="156"/>
      <c r="B14" s="157"/>
      <c r="C14" s="157"/>
      <c r="D14" s="157"/>
      <c r="E14" s="157"/>
      <c r="F14" s="157"/>
      <c r="G14" s="157"/>
      <c r="H14" s="157"/>
      <c r="I14" s="157"/>
      <c r="J14" s="159"/>
    </row>
    <row r="15" spans="1:10" ht="37.5" customHeight="1">
      <c r="A15" s="156"/>
      <c r="B15" s="157"/>
      <c r="G15" s="157"/>
      <c r="H15" s="157"/>
      <c r="I15" s="157"/>
      <c r="J15" s="159"/>
    </row>
    <row r="16" spans="1:10">
      <c r="A16" s="156"/>
      <c r="B16" s="157"/>
      <c r="C16" s="157"/>
      <c r="D16" s="157"/>
      <c r="E16" s="157"/>
      <c r="F16" s="157"/>
      <c r="G16" s="157"/>
      <c r="H16" s="157"/>
      <c r="I16" s="157"/>
      <c r="J16" s="159"/>
    </row>
    <row r="17" spans="1:10">
      <c r="A17" s="156"/>
      <c r="B17" s="157"/>
      <c r="C17" s="157"/>
      <c r="D17" s="157"/>
      <c r="E17" s="157"/>
      <c r="F17" s="157"/>
      <c r="G17" s="157"/>
      <c r="H17" s="157"/>
      <c r="I17" s="157"/>
      <c r="J17" s="159"/>
    </row>
    <row r="18" spans="1:10">
      <c r="A18" s="156"/>
      <c r="B18" s="157"/>
      <c r="C18" s="157"/>
      <c r="D18" s="157"/>
      <c r="E18" s="157"/>
      <c r="F18" s="157"/>
      <c r="G18" s="157"/>
      <c r="H18" s="157"/>
      <c r="I18" s="157"/>
      <c r="J18" s="159"/>
    </row>
    <row r="19" spans="1:10" ht="18.75">
      <c r="A19" s="156"/>
      <c r="B19" s="157"/>
      <c r="C19" s="162" t="s">
        <v>117</v>
      </c>
      <c r="D19" s="162"/>
      <c r="E19" s="450" t="s">
        <v>388</v>
      </c>
      <c r="F19" s="450"/>
      <c r="G19" s="450"/>
      <c r="H19" s="450"/>
      <c r="I19" s="450"/>
      <c r="J19" s="159"/>
    </row>
    <row r="20" spans="1:10" ht="18.75">
      <c r="A20" s="156"/>
      <c r="B20" s="157"/>
      <c r="C20" s="162"/>
      <c r="D20" s="162"/>
      <c r="E20" s="164"/>
      <c r="F20" s="164"/>
      <c r="G20" s="164"/>
      <c r="H20" s="164"/>
      <c r="I20" s="164"/>
      <c r="J20" s="159"/>
    </row>
    <row r="21" spans="1:10" ht="18" customHeight="1">
      <c r="A21" s="156"/>
      <c r="B21" s="157"/>
      <c r="C21" s="162" t="s">
        <v>118</v>
      </c>
      <c r="D21" s="162"/>
      <c r="E21" s="450" t="s">
        <v>119</v>
      </c>
      <c r="F21" s="450"/>
      <c r="G21" s="450"/>
      <c r="H21" s="450"/>
      <c r="I21" s="450"/>
      <c r="J21" s="159"/>
    </row>
    <row r="22" spans="1:10" ht="18.75">
      <c r="A22" s="156"/>
      <c r="B22" s="157"/>
      <c r="C22" s="162"/>
      <c r="D22" s="162"/>
      <c r="E22" s="165"/>
      <c r="F22" s="165"/>
      <c r="G22" s="165"/>
      <c r="H22" s="165"/>
      <c r="I22" s="165"/>
      <c r="J22" s="159"/>
    </row>
    <row r="23" spans="1:10" ht="21.75" customHeight="1">
      <c r="A23" s="156"/>
      <c r="B23" s="157"/>
      <c r="C23" s="162" t="s">
        <v>120</v>
      </c>
      <c r="D23" s="162"/>
      <c r="E23" s="450" t="s">
        <v>121</v>
      </c>
      <c r="F23" s="450"/>
      <c r="G23" s="450"/>
      <c r="H23" s="450"/>
      <c r="I23" s="450"/>
      <c r="J23" s="159"/>
    </row>
    <row r="24" spans="1:10" ht="18.75">
      <c r="A24" s="156"/>
      <c r="B24" s="157"/>
      <c r="C24" s="162"/>
      <c r="D24" s="162"/>
      <c r="E24" s="162"/>
      <c r="F24" s="162"/>
      <c r="G24" s="162"/>
      <c r="H24" s="162"/>
      <c r="I24" s="162"/>
      <c r="J24" s="159"/>
    </row>
    <row r="25" spans="1:10" ht="18.75" customHeight="1">
      <c r="A25" s="156"/>
      <c r="B25" s="157"/>
      <c r="C25" s="162" t="s">
        <v>391</v>
      </c>
      <c r="D25" s="162"/>
      <c r="E25" s="450" t="s">
        <v>121</v>
      </c>
      <c r="F25" s="450"/>
      <c r="G25" s="450"/>
      <c r="H25" s="450"/>
      <c r="I25" s="450"/>
      <c r="J25" s="159"/>
    </row>
    <row r="26" spans="1:10" ht="18.75">
      <c r="A26" s="156"/>
      <c r="B26" s="157"/>
      <c r="C26" s="162"/>
      <c r="D26" s="162"/>
      <c r="E26" s="162"/>
      <c r="F26" s="162"/>
      <c r="G26" s="162"/>
      <c r="H26" s="162"/>
      <c r="I26" s="162"/>
      <c r="J26" s="159"/>
    </row>
    <row r="27" spans="1:10" ht="18.75" customHeight="1">
      <c r="A27" s="156"/>
      <c r="B27" s="157"/>
      <c r="C27" s="162" t="s">
        <v>122</v>
      </c>
      <c r="D27" s="162"/>
      <c r="E27" s="449">
        <v>2013</v>
      </c>
      <c r="F27" s="449"/>
      <c r="G27" s="449"/>
      <c r="H27" s="449"/>
      <c r="I27" s="449"/>
      <c r="J27" s="159"/>
    </row>
    <row r="28" spans="1:10" ht="18.75">
      <c r="A28" s="156"/>
      <c r="B28" s="157"/>
      <c r="C28" s="162"/>
      <c r="D28" s="162"/>
      <c r="E28" s="162"/>
      <c r="F28" s="162"/>
      <c r="G28" s="162"/>
      <c r="H28" s="162"/>
      <c r="I28" s="162"/>
      <c r="J28" s="159"/>
    </row>
    <row r="29" spans="1:10" ht="21" customHeight="1">
      <c r="A29" s="156"/>
      <c r="B29" s="157"/>
      <c r="C29" s="162" t="s">
        <v>115</v>
      </c>
      <c r="D29" s="162"/>
      <c r="E29" s="450" t="s">
        <v>398</v>
      </c>
      <c r="F29" s="450"/>
      <c r="G29" s="450"/>
      <c r="H29" s="450"/>
      <c r="I29" s="450"/>
      <c r="J29" s="159"/>
    </row>
    <row r="30" spans="1:10">
      <c r="A30" s="156"/>
      <c r="B30" s="157"/>
      <c r="C30" s="157"/>
      <c r="D30" s="157"/>
      <c r="E30" s="157"/>
      <c r="F30" s="157"/>
      <c r="G30" s="157"/>
      <c r="H30" s="157"/>
      <c r="I30" s="157"/>
      <c r="J30" s="159"/>
    </row>
    <row r="31" spans="1:10">
      <c r="A31" s="156"/>
      <c r="B31" s="157"/>
      <c r="C31" s="157"/>
      <c r="D31" s="157"/>
      <c r="E31" s="157"/>
      <c r="F31" s="157"/>
      <c r="G31" s="157"/>
      <c r="H31" s="157"/>
      <c r="I31" s="157"/>
      <c r="J31" s="159"/>
    </row>
    <row r="32" spans="1:10">
      <c r="A32" s="156"/>
      <c r="B32" s="157"/>
      <c r="C32" s="157"/>
      <c r="D32" s="157"/>
      <c r="E32" s="157"/>
      <c r="F32" s="157"/>
      <c r="G32" s="157"/>
      <c r="H32" s="157"/>
      <c r="I32" s="157"/>
      <c r="J32" s="159"/>
    </row>
    <row r="33" spans="1:10">
      <c r="A33" s="156"/>
      <c r="B33" s="157"/>
      <c r="C33" s="157"/>
      <c r="D33" s="157"/>
      <c r="E33" s="157"/>
      <c r="F33" s="157"/>
      <c r="G33" s="157"/>
      <c r="H33" s="157"/>
      <c r="I33" s="157"/>
      <c r="J33" s="159"/>
    </row>
    <row r="34" spans="1:10">
      <c r="A34" s="156"/>
      <c r="B34" s="157"/>
      <c r="C34" s="157"/>
      <c r="D34" s="157"/>
      <c r="E34" s="157"/>
      <c r="F34" s="157"/>
      <c r="G34" s="157"/>
      <c r="H34" s="157"/>
      <c r="I34" s="157"/>
      <c r="J34" s="159"/>
    </row>
    <row r="35" spans="1:10">
      <c r="A35" s="156"/>
      <c r="B35" s="157"/>
      <c r="C35" s="157"/>
      <c r="D35" s="157"/>
      <c r="E35" s="157"/>
      <c r="F35" s="157"/>
      <c r="G35" s="157"/>
      <c r="H35" s="157"/>
      <c r="I35" s="157"/>
      <c r="J35" s="159"/>
    </row>
    <row r="36" spans="1:10">
      <c r="A36" s="156"/>
      <c r="B36" s="157"/>
      <c r="C36" s="157"/>
      <c r="D36" s="157"/>
      <c r="E36" s="157"/>
      <c r="F36" s="157"/>
      <c r="G36" s="157"/>
      <c r="H36" s="157"/>
      <c r="I36" s="157"/>
      <c r="J36" s="159"/>
    </row>
    <row r="37" spans="1:10">
      <c r="B37" s="166"/>
      <c r="C37" s="157"/>
      <c r="D37" s="157"/>
      <c r="E37" s="157"/>
      <c r="F37" s="157"/>
      <c r="G37" s="157"/>
      <c r="H37" s="157"/>
      <c r="I37" s="157"/>
      <c r="J37" s="159"/>
    </row>
    <row r="38" spans="1:10">
      <c r="B38" s="166"/>
      <c r="C38" s="157"/>
      <c r="D38" s="157"/>
      <c r="E38" s="157"/>
      <c r="F38" s="157"/>
      <c r="G38" s="157"/>
      <c r="H38" s="157"/>
      <c r="I38" s="157"/>
      <c r="J38" s="159"/>
    </row>
    <row r="39" spans="1:10">
      <c r="B39" s="166"/>
      <c r="C39" s="157"/>
      <c r="D39" s="157"/>
      <c r="E39" s="157"/>
      <c r="F39" s="157"/>
      <c r="G39" s="157"/>
      <c r="H39" s="157"/>
      <c r="I39" s="157"/>
      <c r="J39" s="159"/>
    </row>
    <row r="40" spans="1:10" ht="19.5">
      <c r="B40" s="166"/>
      <c r="C40" s="157"/>
      <c r="D40" s="172" t="s">
        <v>410</v>
      </c>
      <c r="E40" s="157"/>
      <c r="F40" s="157"/>
      <c r="G40" s="157"/>
      <c r="H40" s="157"/>
      <c r="I40" s="157"/>
      <c r="J40" s="159"/>
    </row>
    <row r="41" spans="1:10">
      <c r="B41" s="166"/>
      <c r="C41" s="157"/>
      <c r="D41" s="157"/>
      <c r="E41" s="157"/>
      <c r="F41" s="157"/>
      <c r="G41" s="157"/>
      <c r="H41" s="157"/>
      <c r="I41" s="157"/>
      <c r="J41" s="159"/>
    </row>
    <row r="42" spans="1:10" ht="13.5" thickBot="1">
      <c r="B42" s="167"/>
      <c r="C42" s="155"/>
      <c r="D42" s="155"/>
      <c r="E42" s="155"/>
      <c r="F42" s="155"/>
      <c r="G42" s="155"/>
      <c r="H42" s="155"/>
      <c r="I42" s="155"/>
      <c r="J42" s="168"/>
    </row>
    <row r="43" spans="1:10" ht="13.5" thickTop="1"/>
  </sheetData>
  <mergeCells count="8">
    <mergeCell ref="C9:H9"/>
    <mergeCell ref="E27:I27"/>
    <mergeCell ref="E29:I29"/>
    <mergeCell ref="E19:I19"/>
    <mergeCell ref="E21:I21"/>
    <mergeCell ref="E23:I23"/>
    <mergeCell ref="E25:I25"/>
    <mergeCell ref="D13:I13"/>
  </mergeCells>
  <phoneticPr fontId="3" type="noConversion"/>
  <pageMargins left="0.5" right="0.38" top="0.32" bottom="0.4" header="0.25" footer="0.26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P92"/>
  <sheetViews>
    <sheetView topLeftCell="A73" workbookViewId="0">
      <selection activeCell="G87" sqref="G87:I87"/>
    </sheetView>
  </sheetViews>
  <sheetFormatPr defaultRowHeight="15.75"/>
  <cols>
    <col min="1" max="1" width="2.85546875" style="29" customWidth="1"/>
    <col min="2" max="2" width="9.140625" style="29"/>
    <col min="3" max="3" width="11.28515625" style="29" customWidth="1"/>
    <col min="4" max="4" width="14.7109375" style="29" customWidth="1"/>
    <col min="5" max="5" width="12.7109375" style="29" customWidth="1"/>
    <col min="6" max="6" width="8.28515625" style="29" customWidth="1"/>
    <col min="7" max="7" width="10.85546875" style="29" customWidth="1"/>
    <col min="8" max="8" width="11.140625" style="29" customWidth="1"/>
    <col min="9" max="9" width="10" style="29" customWidth="1"/>
    <col min="10" max="10" width="14.5703125" style="29" hidden="1" customWidth="1"/>
    <col min="11" max="11" width="4.7109375" style="29" customWidth="1"/>
    <col min="12" max="15" width="9.140625" style="29"/>
    <col min="16" max="16" width="53.42578125" style="29" customWidth="1"/>
    <col min="17" max="256" width="9.140625" style="29"/>
    <col min="257" max="257" width="2.85546875" style="29" customWidth="1"/>
    <col min="258" max="258" width="9.140625" style="29"/>
    <col min="259" max="259" width="11.28515625" style="29" customWidth="1"/>
    <col min="260" max="260" width="14.7109375" style="29" customWidth="1"/>
    <col min="261" max="261" width="12.7109375" style="29" customWidth="1"/>
    <col min="262" max="262" width="12.42578125" style="29" customWidth="1"/>
    <col min="263" max="263" width="10.85546875" style="29" customWidth="1"/>
    <col min="264" max="264" width="10" style="29" customWidth="1"/>
    <col min="265" max="265" width="15.42578125" style="29" customWidth="1"/>
    <col min="266" max="266" width="14.5703125" style="29" customWidth="1"/>
    <col min="267" max="267" width="4.7109375" style="29" customWidth="1"/>
    <col min="268" max="271" width="9.140625" style="29"/>
    <col min="272" max="272" width="53.42578125" style="29" customWidth="1"/>
    <col min="273" max="512" width="9.140625" style="29"/>
    <col min="513" max="513" width="2.85546875" style="29" customWidth="1"/>
    <col min="514" max="514" width="9.140625" style="29"/>
    <col min="515" max="515" width="11.28515625" style="29" customWidth="1"/>
    <col min="516" max="516" width="14.7109375" style="29" customWidth="1"/>
    <col min="517" max="517" width="12.7109375" style="29" customWidth="1"/>
    <col min="518" max="518" width="12.42578125" style="29" customWidth="1"/>
    <col min="519" max="519" width="10.85546875" style="29" customWidth="1"/>
    <col min="520" max="520" width="10" style="29" customWidth="1"/>
    <col min="521" max="521" width="15.42578125" style="29" customWidth="1"/>
    <col min="522" max="522" width="14.5703125" style="29" customWidth="1"/>
    <col min="523" max="523" width="4.7109375" style="29" customWidth="1"/>
    <col min="524" max="527" width="9.140625" style="29"/>
    <col min="528" max="528" width="53.42578125" style="29" customWidth="1"/>
    <col min="529" max="768" width="9.140625" style="29"/>
    <col min="769" max="769" width="2.85546875" style="29" customWidth="1"/>
    <col min="770" max="770" width="9.140625" style="29"/>
    <col min="771" max="771" width="11.28515625" style="29" customWidth="1"/>
    <col min="772" max="772" width="14.7109375" style="29" customWidth="1"/>
    <col min="773" max="773" width="12.7109375" style="29" customWidth="1"/>
    <col min="774" max="774" width="12.42578125" style="29" customWidth="1"/>
    <col min="775" max="775" width="10.85546875" style="29" customWidth="1"/>
    <col min="776" max="776" width="10" style="29" customWidth="1"/>
    <col min="777" max="777" width="15.42578125" style="29" customWidth="1"/>
    <col min="778" max="778" width="14.5703125" style="29" customWidth="1"/>
    <col min="779" max="779" width="4.7109375" style="29" customWidth="1"/>
    <col min="780" max="783" width="9.140625" style="29"/>
    <col min="784" max="784" width="53.42578125" style="29" customWidth="1"/>
    <col min="785" max="1024" width="9.140625" style="29"/>
    <col min="1025" max="1025" width="2.85546875" style="29" customWidth="1"/>
    <col min="1026" max="1026" width="9.140625" style="29"/>
    <col min="1027" max="1027" width="11.28515625" style="29" customWidth="1"/>
    <col min="1028" max="1028" width="14.7109375" style="29" customWidth="1"/>
    <col min="1029" max="1029" width="12.7109375" style="29" customWidth="1"/>
    <col min="1030" max="1030" width="12.42578125" style="29" customWidth="1"/>
    <col min="1031" max="1031" width="10.85546875" style="29" customWidth="1"/>
    <col min="1032" max="1032" width="10" style="29" customWidth="1"/>
    <col min="1033" max="1033" width="15.42578125" style="29" customWidth="1"/>
    <col min="1034" max="1034" width="14.5703125" style="29" customWidth="1"/>
    <col min="1035" max="1035" width="4.7109375" style="29" customWidth="1"/>
    <col min="1036" max="1039" width="9.140625" style="29"/>
    <col min="1040" max="1040" width="53.42578125" style="29" customWidth="1"/>
    <col min="1041" max="1280" width="9.140625" style="29"/>
    <col min="1281" max="1281" width="2.85546875" style="29" customWidth="1"/>
    <col min="1282" max="1282" width="9.140625" style="29"/>
    <col min="1283" max="1283" width="11.28515625" style="29" customWidth="1"/>
    <col min="1284" max="1284" width="14.7109375" style="29" customWidth="1"/>
    <col min="1285" max="1285" width="12.7109375" style="29" customWidth="1"/>
    <col min="1286" max="1286" width="12.42578125" style="29" customWidth="1"/>
    <col min="1287" max="1287" width="10.85546875" style="29" customWidth="1"/>
    <col min="1288" max="1288" width="10" style="29" customWidth="1"/>
    <col min="1289" max="1289" width="15.42578125" style="29" customWidth="1"/>
    <col min="1290" max="1290" width="14.5703125" style="29" customWidth="1"/>
    <col min="1291" max="1291" width="4.7109375" style="29" customWidth="1"/>
    <col min="1292" max="1295" width="9.140625" style="29"/>
    <col min="1296" max="1296" width="53.42578125" style="29" customWidth="1"/>
    <col min="1297" max="1536" width="9.140625" style="29"/>
    <col min="1537" max="1537" width="2.85546875" style="29" customWidth="1"/>
    <col min="1538" max="1538" width="9.140625" style="29"/>
    <col min="1539" max="1539" width="11.28515625" style="29" customWidth="1"/>
    <col min="1540" max="1540" width="14.7109375" style="29" customWidth="1"/>
    <col min="1541" max="1541" width="12.7109375" style="29" customWidth="1"/>
    <col min="1542" max="1542" width="12.42578125" style="29" customWidth="1"/>
    <col min="1543" max="1543" width="10.85546875" style="29" customWidth="1"/>
    <col min="1544" max="1544" width="10" style="29" customWidth="1"/>
    <col min="1545" max="1545" width="15.42578125" style="29" customWidth="1"/>
    <col min="1546" max="1546" width="14.5703125" style="29" customWidth="1"/>
    <col min="1547" max="1547" width="4.7109375" style="29" customWidth="1"/>
    <col min="1548" max="1551" width="9.140625" style="29"/>
    <col min="1552" max="1552" width="53.42578125" style="29" customWidth="1"/>
    <col min="1553" max="1792" width="9.140625" style="29"/>
    <col min="1793" max="1793" width="2.85546875" style="29" customWidth="1"/>
    <col min="1794" max="1794" width="9.140625" style="29"/>
    <col min="1795" max="1795" width="11.28515625" style="29" customWidth="1"/>
    <col min="1796" max="1796" width="14.7109375" style="29" customWidth="1"/>
    <col min="1797" max="1797" width="12.7109375" style="29" customWidth="1"/>
    <col min="1798" max="1798" width="12.42578125" style="29" customWidth="1"/>
    <col min="1799" max="1799" width="10.85546875" style="29" customWidth="1"/>
    <col min="1800" max="1800" width="10" style="29" customWidth="1"/>
    <col min="1801" max="1801" width="15.42578125" style="29" customWidth="1"/>
    <col min="1802" max="1802" width="14.5703125" style="29" customWidth="1"/>
    <col min="1803" max="1803" width="4.7109375" style="29" customWidth="1"/>
    <col min="1804" max="1807" width="9.140625" style="29"/>
    <col min="1808" max="1808" width="53.42578125" style="29" customWidth="1"/>
    <col min="1809" max="2048" width="9.140625" style="29"/>
    <col min="2049" max="2049" width="2.85546875" style="29" customWidth="1"/>
    <col min="2050" max="2050" width="9.140625" style="29"/>
    <col min="2051" max="2051" width="11.28515625" style="29" customWidth="1"/>
    <col min="2052" max="2052" width="14.7109375" style="29" customWidth="1"/>
    <col min="2053" max="2053" width="12.7109375" style="29" customWidth="1"/>
    <col min="2054" max="2054" width="12.42578125" style="29" customWidth="1"/>
    <col min="2055" max="2055" width="10.85546875" style="29" customWidth="1"/>
    <col min="2056" max="2056" width="10" style="29" customWidth="1"/>
    <col min="2057" max="2057" width="15.42578125" style="29" customWidth="1"/>
    <col min="2058" max="2058" width="14.5703125" style="29" customWidth="1"/>
    <col min="2059" max="2059" width="4.7109375" style="29" customWidth="1"/>
    <col min="2060" max="2063" width="9.140625" style="29"/>
    <col min="2064" max="2064" width="53.42578125" style="29" customWidth="1"/>
    <col min="2065" max="2304" width="9.140625" style="29"/>
    <col min="2305" max="2305" width="2.85546875" style="29" customWidth="1"/>
    <col min="2306" max="2306" width="9.140625" style="29"/>
    <col min="2307" max="2307" width="11.28515625" style="29" customWidth="1"/>
    <col min="2308" max="2308" width="14.7109375" style="29" customWidth="1"/>
    <col min="2309" max="2309" width="12.7109375" style="29" customWidth="1"/>
    <col min="2310" max="2310" width="12.42578125" style="29" customWidth="1"/>
    <col min="2311" max="2311" width="10.85546875" style="29" customWidth="1"/>
    <col min="2312" max="2312" width="10" style="29" customWidth="1"/>
    <col min="2313" max="2313" width="15.42578125" style="29" customWidth="1"/>
    <col min="2314" max="2314" width="14.5703125" style="29" customWidth="1"/>
    <col min="2315" max="2315" width="4.7109375" style="29" customWidth="1"/>
    <col min="2316" max="2319" width="9.140625" style="29"/>
    <col min="2320" max="2320" width="53.42578125" style="29" customWidth="1"/>
    <col min="2321" max="2560" width="9.140625" style="29"/>
    <col min="2561" max="2561" width="2.85546875" style="29" customWidth="1"/>
    <col min="2562" max="2562" width="9.140625" style="29"/>
    <col min="2563" max="2563" width="11.28515625" style="29" customWidth="1"/>
    <col min="2564" max="2564" width="14.7109375" style="29" customWidth="1"/>
    <col min="2565" max="2565" width="12.7109375" style="29" customWidth="1"/>
    <col min="2566" max="2566" width="12.42578125" style="29" customWidth="1"/>
    <col min="2567" max="2567" width="10.85546875" style="29" customWidth="1"/>
    <col min="2568" max="2568" width="10" style="29" customWidth="1"/>
    <col min="2569" max="2569" width="15.42578125" style="29" customWidth="1"/>
    <col min="2570" max="2570" width="14.5703125" style="29" customWidth="1"/>
    <col min="2571" max="2571" width="4.7109375" style="29" customWidth="1"/>
    <col min="2572" max="2575" width="9.140625" style="29"/>
    <col min="2576" max="2576" width="53.42578125" style="29" customWidth="1"/>
    <col min="2577" max="2816" width="9.140625" style="29"/>
    <col min="2817" max="2817" width="2.85546875" style="29" customWidth="1"/>
    <col min="2818" max="2818" width="9.140625" style="29"/>
    <col min="2819" max="2819" width="11.28515625" style="29" customWidth="1"/>
    <col min="2820" max="2820" width="14.7109375" style="29" customWidth="1"/>
    <col min="2821" max="2821" width="12.7109375" style="29" customWidth="1"/>
    <col min="2822" max="2822" width="12.42578125" style="29" customWidth="1"/>
    <col min="2823" max="2823" width="10.85546875" style="29" customWidth="1"/>
    <col min="2824" max="2824" width="10" style="29" customWidth="1"/>
    <col min="2825" max="2825" width="15.42578125" style="29" customWidth="1"/>
    <col min="2826" max="2826" width="14.5703125" style="29" customWidth="1"/>
    <col min="2827" max="2827" width="4.7109375" style="29" customWidth="1"/>
    <col min="2828" max="2831" width="9.140625" style="29"/>
    <col min="2832" max="2832" width="53.42578125" style="29" customWidth="1"/>
    <col min="2833" max="3072" width="9.140625" style="29"/>
    <col min="3073" max="3073" width="2.85546875" style="29" customWidth="1"/>
    <col min="3074" max="3074" width="9.140625" style="29"/>
    <col min="3075" max="3075" width="11.28515625" style="29" customWidth="1"/>
    <col min="3076" max="3076" width="14.7109375" style="29" customWidth="1"/>
    <col min="3077" max="3077" width="12.7109375" style="29" customWidth="1"/>
    <col min="3078" max="3078" width="12.42578125" style="29" customWidth="1"/>
    <col min="3079" max="3079" width="10.85546875" style="29" customWidth="1"/>
    <col min="3080" max="3080" width="10" style="29" customWidth="1"/>
    <col min="3081" max="3081" width="15.42578125" style="29" customWidth="1"/>
    <col min="3082" max="3082" width="14.5703125" style="29" customWidth="1"/>
    <col min="3083" max="3083" width="4.7109375" style="29" customWidth="1"/>
    <col min="3084" max="3087" width="9.140625" style="29"/>
    <col min="3088" max="3088" width="53.42578125" style="29" customWidth="1"/>
    <col min="3089" max="3328" width="9.140625" style="29"/>
    <col min="3329" max="3329" width="2.85546875" style="29" customWidth="1"/>
    <col min="3330" max="3330" width="9.140625" style="29"/>
    <col min="3331" max="3331" width="11.28515625" style="29" customWidth="1"/>
    <col min="3332" max="3332" width="14.7109375" style="29" customWidth="1"/>
    <col min="3333" max="3333" width="12.7109375" style="29" customWidth="1"/>
    <col min="3334" max="3334" width="12.42578125" style="29" customWidth="1"/>
    <col min="3335" max="3335" width="10.85546875" style="29" customWidth="1"/>
    <col min="3336" max="3336" width="10" style="29" customWidth="1"/>
    <col min="3337" max="3337" width="15.42578125" style="29" customWidth="1"/>
    <col min="3338" max="3338" width="14.5703125" style="29" customWidth="1"/>
    <col min="3339" max="3339" width="4.7109375" style="29" customWidth="1"/>
    <col min="3340" max="3343" width="9.140625" style="29"/>
    <col min="3344" max="3344" width="53.42578125" style="29" customWidth="1"/>
    <col min="3345" max="3584" width="9.140625" style="29"/>
    <col min="3585" max="3585" width="2.85546875" style="29" customWidth="1"/>
    <col min="3586" max="3586" width="9.140625" style="29"/>
    <col min="3587" max="3587" width="11.28515625" style="29" customWidth="1"/>
    <col min="3588" max="3588" width="14.7109375" style="29" customWidth="1"/>
    <col min="3589" max="3589" width="12.7109375" style="29" customWidth="1"/>
    <col min="3590" max="3590" width="12.42578125" style="29" customWidth="1"/>
    <col min="3591" max="3591" width="10.85546875" style="29" customWidth="1"/>
    <col min="3592" max="3592" width="10" style="29" customWidth="1"/>
    <col min="3593" max="3593" width="15.42578125" style="29" customWidth="1"/>
    <col min="3594" max="3594" width="14.5703125" style="29" customWidth="1"/>
    <col min="3595" max="3595" width="4.7109375" style="29" customWidth="1"/>
    <col min="3596" max="3599" width="9.140625" style="29"/>
    <col min="3600" max="3600" width="53.42578125" style="29" customWidth="1"/>
    <col min="3601" max="3840" width="9.140625" style="29"/>
    <col min="3841" max="3841" width="2.85546875" style="29" customWidth="1"/>
    <col min="3842" max="3842" width="9.140625" style="29"/>
    <col min="3843" max="3843" width="11.28515625" style="29" customWidth="1"/>
    <col min="3844" max="3844" width="14.7109375" style="29" customWidth="1"/>
    <col min="3845" max="3845" width="12.7109375" style="29" customWidth="1"/>
    <col min="3846" max="3846" width="12.42578125" style="29" customWidth="1"/>
    <col min="3847" max="3847" width="10.85546875" style="29" customWidth="1"/>
    <col min="3848" max="3848" width="10" style="29" customWidth="1"/>
    <col min="3849" max="3849" width="15.42578125" style="29" customWidth="1"/>
    <col min="3850" max="3850" width="14.5703125" style="29" customWidth="1"/>
    <col min="3851" max="3851" width="4.7109375" style="29" customWidth="1"/>
    <col min="3852" max="3855" width="9.140625" style="29"/>
    <col min="3856" max="3856" width="53.42578125" style="29" customWidth="1"/>
    <col min="3857" max="4096" width="9.140625" style="29"/>
    <col min="4097" max="4097" width="2.85546875" style="29" customWidth="1"/>
    <col min="4098" max="4098" width="9.140625" style="29"/>
    <col min="4099" max="4099" width="11.28515625" style="29" customWidth="1"/>
    <col min="4100" max="4100" width="14.7109375" style="29" customWidth="1"/>
    <col min="4101" max="4101" width="12.7109375" style="29" customWidth="1"/>
    <col min="4102" max="4102" width="12.42578125" style="29" customWidth="1"/>
    <col min="4103" max="4103" width="10.85546875" style="29" customWidth="1"/>
    <col min="4104" max="4104" width="10" style="29" customWidth="1"/>
    <col min="4105" max="4105" width="15.42578125" style="29" customWidth="1"/>
    <col min="4106" max="4106" width="14.5703125" style="29" customWidth="1"/>
    <col min="4107" max="4107" width="4.7109375" style="29" customWidth="1"/>
    <col min="4108" max="4111" width="9.140625" style="29"/>
    <col min="4112" max="4112" width="53.42578125" style="29" customWidth="1"/>
    <col min="4113" max="4352" width="9.140625" style="29"/>
    <col min="4353" max="4353" width="2.85546875" style="29" customWidth="1"/>
    <col min="4354" max="4354" width="9.140625" style="29"/>
    <col min="4355" max="4355" width="11.28515625" style="29" customWidth="1"/>
    <col min="4356" max="4356" width="14.7109375" style="29" customWidth="1"/>
    <col min="4357" max="4357" width="12.7109375" style="29" customWidth="1"/>
    <col min="4358" max="4358" width="12.42578125" style="29" customWidth="1"/>
    <col min="4359" max="4359" width="10.85546875" style="29" customWidth="1"/>
    <col min="4360" max="4360" width="10" style="29" customWidth="1"/>
    <col min="4361" max="4361" width="15.42578125" style="29" customWidth="1"/>
    <col min="4362" max="4362" width="14.5703125" style="29" customWidth="1"/>
    <col min="4363" max="4363" width="4.7109375" style="29" customWidth="1"/>
    <col min="4364" max="4367" width="9.140625" style="29"/>
    <col min="4368" max="4368" width="53.42578125" style="29" customWidth="1"/>
    <col min="4369" max="4608" width="9.140625" style="29"/>
    <col min="4609" max="4609" width="2.85546875" style="29" customWidth="1"/>
    <col min="4610" max="4610" width="9.140625" style="29"/>
    <col min="4611" max="4611" width="11.28515625" style="29" customWidth="1"/>
    <col min="4612" max="4612" width="14.7109375" style="29" customWidth="1"/>
    <col min="4613" max="4613" width="12.7109375" style="29" customWidth="1"/>
    <col min="4614" max="4614" width="12.42578125" style="29" customWidth="1"/>
    <col min="4615" max="4615" width="10.85546875" style="29" customWidth="1"/>
    <col min="4616" max="4616" width="10" style="29" customWidth="1"/>
    <col min="4617" max="4617" width="15.42578125" style="29" customWidth="1"/>
    <col min="4618" max="4618" width="14.5703125" style="29" customWidth="1"/>
    <col min="4619" max="4619" width="4.7109375" style="29" customWidth="1"/>
    <col min="4620" max="4623" width="9.140625" style="29"/>
    <col min="4624" max="4624" width="53.42578125" style="29" customWidth="1"/>
    <col min="4625" max="4864" width="9.140625" style="29"/>
    <col min="4865" max="4865" width="2.85546875" style="29" customWidth="1"/>
    <col min="4866" max="4866" width="9.140625" style="29"/>
    <col min="4867" max="4867" width="11.28515625" style="29" customWidth="1"/>
    <col min="4868" max="4868" width="14.7109375" style="29" customWidth="1"/>
    <col min="4869" max="4869" width="12.7109375" style="29" customWidth="1"/>
    <col min="4870" max="4870" width="12.42578125" style="29" customWidth="1"/>
    <col min="4871" max="4871" width="10.85546875" style="29" customWidth="1"/>
    <col min="4872" max="4872" width="10" style="29" customWidth="1"/>
    <col min="4873" max="4873" width="15.42578125" style="29" customWidth="1"/>
    <col min="4874" max="4874" width="14.5703125" style="29" customWidth="1"/>
    <col min="4875" max="4875" width="4.7109375" style="29" customWidth="1"/>
    <col min="4876" max="4879" width="9.140625" style="29"/>
    <col min="4880" max="4880" width="53.42578125" style="29" customWidth="1"/>
    <col min="4881" max="5120" width="9.140625" style="29"/>
    <col min="5121" max="5121" width="2.85546875" style="29" customWidth="1"/>
    <col min="5122" max="5122" width="9.140625" style="29"/>
    <col min="5123" max="5123" width="11.28515625" style="29" customWidth="1"/>
    <col min="5124" max="5124" width="14.7109375" style="29" customWidth="1"/>
    <col min="5125" max="5125" width="12.7109375" style="29" customWidth="1"/>
    <col min="5126" max="5126" width="12.42578125" style="29" customWidth="1"/>
    <col min="5127" max="5127" width="10.85546875" style="29" customWidth="1"/>
    <col min="5128" max="5128" width="10" style="29" customWidth="1"/>
    <col min="5129" max="5129" width="15.42578125" style="29" customWidth="1"/>
    <col min="5130" max="5130" width="14.5703125" style="29" customWidth="1"/>
    <col min="5131" max="5131" width="4.7109375" style="29" customWidth="1"/>
    <col min="5132" max="5135" width="9.140625" style="29"/>
    <col min="5136" max="5136" width="53.42578125" style="29" customWidth="1"/>
    <col min="5137" max="5376" width="9.140625" style="29"/>
    <col min="5377" max="5377" width="2.85546875" style="29" customWidth="1"/>
    <col min="5378" max="5378" width="9.140625" style="29"/>
    <col min="5379" max="5379" width="11.28515625" style="29" customWidth="1"/>
    <col min="5380" max="5380" width="14.7109375" style="29" customWidth="1"/>
    <col min="5381" max="5381" width="12.7109375" style="29" customWidth="1"/>
    <col min="5382" max="5382" width="12.42578125" style="29" customWidth="1"/>
    <col min="5383" max="5383" width="10.85546875" style="29" customWidth="1"/>
    <col min="5384" max="5384" width="10" style="29" customWidth="1"/>
    <col min="5385" max="5385" width="15.42578125" style="29" customWidth="1"/>
    <col min="5386" max="5386" width="14.5703125" style="29" customWidth="1"/>
    <col min="5387" max="5387" width="4.7109375" style="29" customWidth="1"/>
    <col min="5388" max="5391" width="9.140625" style="29"/>
    <col min="5392" max="5392" width="53.42578125" style="29" customWidth="1"/>
    <col min="5393" max="5632" width="9.140625" style="29"/>
    <col min="5633" max="5633" width="2.85546875" style="29" customWidth="1"/>
    <col min="5634" max="5634" width="9.140625" style="29"/>
    <col min="5635" max="5635" width="11.28515625" style="29" customWidth="1"/>
    <col min="5636" max="5636" width="14.7109375" style="29" customWidth="1"/>
    <col min="5637" max="5637" width="12.7109375" style="29" customWidth="1"/>
    <col min="5638" max="5638" width="12.42578125" style="29" customWidth="1"/>
    <col min="5639" max="5639" width="10.85546875" style="29" customWidth="1"/>
    <col min="5640" max="5640" width="10" style="29" customWidth="1"/>
    <col min="5641" max="5641" width="15.42578125" style="29" customWidth="1"/>
    <col min="5642" max="5642" width="14.5703125" style="29" customWidth="1"/>
    <col min="5643" max="5643" width="4.7109375" style="29" customWidth="1"/>
    <col min="5644" max="5647" width="9.140625" style="29"/>
    <col min="5648" max="5648" width="53.42578125" style="29" customWidth="1"/>
    <col min="5649" max="5888" width="9.140625" style="29"/>
    <col min="5889" max="5889" width="2.85546875" style="29" customWidth="1"/>
    <col min="5890" max="5890" width="9.140625" style="29"/>
    <col min="5891" max="5891" width="11.28515625" style="29" customWidth="1"/>
    <col min="5892" max="5892" width="14.7109375" style="29" customWidth="1"/>
    <col min="5893" max="5893" width="12.7109375" style="29" customWidth="1"/>
    <col min="5894" max="5894" width="12.42578125" style="29" customWidth="1"/>
    <col min="5895" max="5895" width="10.85546875" style="29" customWidth="1"/>
    <col min="5896" max="5896" width="10" style="29" customWidth="1"/>
    <col min="5897" max="5897" width="15.42578125" style="29" customWidth="1"/>
    <col min="5898" max="5898" width="14.5703125" style="29" customWidth="1"/>
    <col min="5899" max="5899" width="4.7109375" style="29" customWidth="1"/>
    <col min="5900" max="5903" width="9.140625" style="29"/>
    <col min="5904" max="5904" width="53.42578125" style="29" customWidth="1"/>
    <col min="5905" max="6144" width="9.140625" style="29"/>
    <col min="6145" max="6145" width="2.85546875" style="29" customWidth="1"/>
    <col min="6146" max="6146" width="9.140625" style="29"/>
    <col min="6147" max="6147" width="11.28515625" style="29" customWidth="1"/>
    <col min="6148" max="6148" width="14.7109375" style="29" customWidth="1"/>
    <col min="6149" max="6149" width="12.7109375" style="29" customWidth="1"/>
    <col min="6150" max="6150" width="12.42578125" style="29" customWidth="1"/>
    <col min="6151" max="6151" width="10.85546875" style="29" customWidth="1"/>
    <col min="6152" max="6152" width="10" style="29" customWidth="1"/>
    <col min="6153" max="6153" width="15.42578125" style="29" customWidth="1"/>
    <col min="6154" max="6154" width="14.5703125" style="29" customWidth="1"/>
    <col min="6155" max="6155" width="4.7109375" style="29" customWidth="1"/>
    <col min="6156" max="6159" width="9.140625" style="29"/>
    <col min="6160" max="6160" width="53.42578125" style="29" customWidth="1"/>
    <col min="6161" max="6400" width="9.140625" style="29"/>
    <col min="6401" max="6401" width="2.85546875" style="29" customWidth="1"/>
    <col min="6402" max="6402" width="9.140625" style="29"/>
    <col min="6403" max="6403" width="11.28515625" style="29" customWidth="1"/>
    <col min="6404" max="6404" width="14.7109375" style="29" customWidth="1"/>
    <col min="6405" max="6405" width="12.7109375" style="29" customWidth="1"/>
    <col min="6406" max="6406" width="12.42578125" style="29" customWidth="1"/>
    <col min="6407" max="6407" width="10.85546875" style="29" customWidth="1"/>
    <col min="6408" max="6408" width="10" style="29" customWidth="1"/>
    <col min="6409" max="6409" width="15.42578125" style="29" customWidth="1"/>
    <col min="6410" max="6410" width="14.5703125" style="29" customWidth="1"/>
    <col min="6411" max="6411" width="4.7109375" style="29" customWidth="1"/>
    <col min="6412" max="6415" width="9.140625" style="29"/>
    <col min="6416" max="6416" width="53.42578125" style="29" customWidth="1"/>
    <col min="6417" max="6656" width="9.140625" style="29"/>
    <col min="6657" max="6657" width="2.85546875" style="29" customWidth="1"/>
    <col min="6658" max="6658" width="9.140625" style="29"/>
    <col min="6659" max="6659" width="11.28515625" style="29" customWidth="1"/>
    <col min="6660" max="6660" width="14.7109375" style="29" customWidth="1"/>
    <col min="6661" max="6661" width="12.7109375" style="29" customWidth="1"/>
    <col min="6662" max="6662" width="12.42578125" style="29" customWidth="1"/>
    <col min="6663" max="6663" width="10.85546875" style="29" customWidth="1"/>
    <col min="6664" max="6664" width="10" style="29" customWidth="1"/>
    <col min="6665" max="6665" width="15.42578125" style="29" customWidth="1"/>
    <col min="6666" max="6666" width="14.5703125" style="29" customWidth="1"/>
    <col min="6667" max="6667" width="4.7109375" style="29" customWidth="1"/>
    <col min="6668" max="6671" width="9.140625" style="29"/>
    <col min="6672" max="6672" width="53.42578125" style="29" customWidth="1"/>
    <col min="6673" max="6912" width="9.140625" style="29"/>
    <col min="6913" max="6913" width="2.85546875" style="29" customWidth="1"/>
    <col min="6914" max="6914" width="9.140625" style="29"/>
    <col min="6915" max="6915" width="11.28515625" style="29" customWidth="1"/>
    <col min="6916" max="6916" width="14.7109375" style="29" customWidth="1"/>
    <col min="6917" max="6917" width="12.7109375" style="29" customWidth="1"/>
    <col min="6918" max="6918" width="12.42578125" style="29" customWidth="1"/>
    <col min="6919" max="6919" width="10.85546875" style="29" customWidth="1"/>
    <col min="6920" max="6920" width="10" style="29" customWidth="1"/>
    <col min="6921" max="6921" width="15.42578125" style="29" customWidth="1"/>
    <col min="6922" max="6922" width="14.5703125" style="29" customWidth="1"/>
    <col min="6923" max="6923" width="4.7109375" style="29" customWidth="1"/>
    <col min="6924" max="6927" width="9.140625" style="29"/>
    <col min="6928" max="6928" width="53.42578125" style="29" customWidth="1"/>
    <col min="6929" max="7168" width="9.140625" style="29"/>
    <col min="7169" max="7169" width="2.85546875" style="29" customWidth="1"/>
    <col min="7170" max="7170" width="9.140625" style="29"/>
    <col min="7171" max="7171" width="11.28515625" style="29" customWidth="1"/>
    <col min="7172" max="7172" width="14.7109375" style="29" customWidth="1"/>
    <col min="7173" max="7173" width="12.7109375" style="29" customWidth="1"/>
    <col min="7174" max="7174" width="12.42578125" style="29" customWidth="1"/>
    <col min="7175" max="7175" width="10.85546875" style="29" customWidth="1"/>
    <col min="7176" max="7176" width="10" style="29" customWidth="1"/>
    <col min="7177" max="7177" width="15.42578125" style="29" customWidth="1"/>
    <col min="7178" max="7178" width="14.5703125" style="29" customWidth="1"/>
    <col min="7179" max="7179" width="4.7109375" style="29" customWidth="1"/>
    <col min="7180" max="7183" width="9.140625" style="29"/>
    <col min="7184" max="7184" width="53.42578125" style="29" customWidth="1"/>
    <col min="7185" max="7424" width="9.140625" style="29"/>
    <col min="7425" max="7425" width="2.85546875" style="29" customWidth="1"/>
    <col min="7426" max="7426" width="9.140625" style="29"/>
    <col min="7427" max="7427" width="11.28515625" style="29" customWidth="1"/>
    <col min="7428" max="7428" width="14.7109375" style="29" customWidth="1"/>
    <col min="7429" max="7429" width="12.7109375" style="29" customWidth="1"/>
    <col min="7430" max="7430" width="12.42578125" style="29" customWidth="1"/>
    <col min="7431" max="7431" width="10.85546875" style="29" customWidth="1"/>
    <col min="7432" max="7432" width="10" style="29" customWidth="1"/>
    <col min="7433" max="7433" width="15.42578125" style="29" customWidth="1"/>
    <col min="7434" max="7434" width="14.5703125" style="29" customWidth="1"/>
    <col min="7435" max="7435" width="4.7109375" style="29" customWidth="1"/>
    <col min="7436" max="7439" width="9.140625" style="29"/>
    <col min="7440" max="7440" width="53.42578125" style="29" customWidth="1"/>
    <col min="7441" max="7680" width="9.140625" style="29"/>
    <col min="7681" max="7681" width="2.85546875" style="29" customWidth="1"/>
    <col min="7682" max="7682" width="9.140625" style="29"/>
    <col min="7683" max="7683" width="11.28515625" style="29" customWidth="1"/>
    <col min="7684" max="7684" width="14.7109375" style="29" customWidth="1"/>
    <col min="7685" max="7685" width="12.7109375" style="29" customWidth="1"/>
    <col min="7686" max="7686" width="12.42578125" style="29" customWidth="1"/>
    <col min="7687" max="7687" width="10.85546875" style="29" customWidth="1"/>
    <col min="7688" max="7688" width="10" style="29" customWidth="1"/>
    <col min="7689" max="7689" width="15.42578125" style="29" customWidth="1"/>
    <col min="7690" max="7690" width="14.5703125" style="29" customWidth="1"/>
    <col min="7691" max="7691" width="4.7109375" style="29" customWidth="1"/>
    <col min="7692" max="7695" width="9.140625" style="29"/>
    <col min="7696" max="7696" width="53.42578125" style="29" customWidth="1"/>
    <col min="7697" max="7936" width="9.140625" style="29"/>
    <col min="7937" max="7937" width="2.85546875" style="29" customWidth="1"/>
    <col min="7938" max="7938" width="9.140625" style="29"/>
    <col min="7939" max="7939" width="11.28515625" style="29" customWidth="1"/>
    <col min="7940" max="7940" width="14.7109375" style="29" customWidth="1"/>
    <col min="7941" max="7941" width="12.7109375" style="29" customWidth="1"/>
    <col min="7942" max="7942" width="12.42578125" style="29" customWidth="1"/>
    <col min="7943" max="7943" width="10.85546875" style="29" customWidth="1"/>
    <col min="7944" max="7944" width="10" style="29" customWidth="1"/>
    <col min="7945" max="7945" width="15.42578125" style="29" customWidth="1"/>
    <col min="7946" max="7946" width="14.5703125" style="29" customWidth="1"/>
    <col min="7947" max="7947" width="4.7109375" style="29" customWidth="1"/>
    <col min="7948" max="7951" width="9.140625" style="29"/>
    <col min="7952" max="7952" width="53.42578125" style="29" customWidth="1"/>
    <col min="7953" max="8192" width="9.140625" style="29"/>
    <col min="8193" max="8193" width="2.85546875" style="29" customWidth="1"/>
    <col min="8194" max="8194" width="9.140625" style="29"/>
    <col min="8195" max="8195" width="11.28515625" style="29" customWidth="1"/>
    <col min="8196" max="8196" width="14.7109375" style="29" customWidth="1"/>
    <col min="8197" max="8197" width="12.7109375" style="29" customWidth="1"/>
    <col min="8198" max="8198" width="12.42578125" style="29" customWidth="1"/>
    <col min="8199" max="8199" width="10.85546875" style="29" customWidth="1"/>
    <col min="8200" max="8200" width="10" style="29" customWidth="1"/>
    <col min="8201" max="8201" width="15.42578125" style="29" customWidth="1"/>
    <col min="8202" max="8202" width="14.5703125" style="29" customWidth="1"/>
    <col min="8203" max="8203" width="4.7109375" style="29" customWidth="1"/>
    <col min="8204" max="8207" width="9.140625" style="29"/>
    <col min="8208" max="8208" width="53.42578125" style="29" customWidth="1"/>
    <col min="8209" max="8448" width="9.140625" style="29"/>
    <col min="8449" max="8449" width="2.85546875" style="29" customWidth="1"/>
    <col min="8450" max="8450" width="9.140625" style="29"/>
    <col min="8451" max="8451" width="11.28515625" style="29" customWidth="1"/>
    <col min="8452" max="8452" width="14.7109375" style="29" customWidth="1"/>
    <col min="8453" max="8453" width="12.7109375" style="29" customWidth="1"/>
    <col min="8454" max="8454" width="12.42578125" style="29" customWidth="1"/>
    <col min="8455" max="8455" width="10.85546875" style="29" customWidth="1"/>
    <col min="8456" max="8456" width="10" style="29" customWidth="1"/>
    <col min="8457" max="8457" width="15.42578125" style="29" customWidth="1"/>
    <col min="8458" max="8458" width="14.5703125" style="29" customWidth="1"/>
    <col min="8459" max="8459" width="4.7109375" style="29" customWidth="1"/>
    <col min="8460" max="8463" width="9.140625" style="29"/>
    <col min="8464" max="8464" width="53.42578125" style="29" customWidth="1"/>
    <col min="8465" max="8704" width="9.140625" style="29"/>
    <col min="8705" max="8705" width="2.85546875" style="29" customWidth="1"/>
    <col min="8706" max="8706" width="9.140625" style="29"/>
    <col min="8707" max="8707" width="11.28515625" style="29" customWidth="1"/>
    <col min="8708" max="8708" width="14.7109375" style="29" customWidth="1"/>
    <col min="8709" max="8709" width="12.7109375" style="29" customWidth="1"/>
    <col min="8710" max="8710" width="12.42578125" style="29" customWidth="1"/>
    <col min="8711" max="8711" width="10.85546875" style="29" customWidth="1"/>
    <col min="8712" max="8712" width="10" style="29" customWidth="1"/>
    <col min="8713" max="8713" width="15.42578125" style="29" customWidth="1"/>
    <col min="8714" max="8714" width="14.5703125" style="29" customWidth="1"/>
    <col min="8715" max="8715" width="4.7109375" style="29" customWidth="1"/>
    <col min="8716" max="8719" width="9.140625" style="29"/>
    <col min="8720" max="8720" width="53.42578125" style="29" customWidth="1"/>
    <col min="8721" max="8960" width="9.140625" style="29"/>
    <col min="8961" max="8961" width="2.85546875" style="29" customWidth="1"/>
    <col min="8962" max="8962" width="9.140625" style="29"/>
    <col min="8963" max="8963" width="11.28515625" style="29" customWidth="1"/>
    <col min="8964" max="8964" width="14.7109375" style="29" customWidth="1"/>
    <col min="8965" max="8965" width="12.7109375" style="29" customWidth="1"/>
    <col min="8966" max="8966" width="12.42578125" style="29" customWidth="1"/>
    <col min="8967" max="8967" width="10.85546875" style="29" customWidth="1"/>
    <col min="8968" max="8968" width="10" style="29" customWidth="1"/>
    <col min="8969" max="8969" width="15.42578125" style="29" customWidth="1"/>
    <col min="8970" max="8970" width="14.5703125" style="29" customWidth="1"/>
    <col min="8971" max="8971" width="4.7109375" style="29" customWidth="1"/>
    <col min="8972" max="8975" width="9.140625" style="29"/>
    <col min="8976" max="8976" width="53.42578125" style="29" customWidth="1"/>
    <col min="8977" max="9216" width="9.140625" style="29"/>
    <col min="9217" max="9217" width="2.85546875" style="29" customWidth="1"/>
    <col min="9218" max="9218" width="9.140625" style="29"/>
    <col min="9219" max="9219" width="11.28515625" style="29" customWidth="1"/>
    <col min="9220" max="9220" width="14.7109375" style="29" customWidth="1"/>
    <col min="9221" max="9221" width="12.7109375" style="29" customWidth="1"/>
    <col min="9222" max="9222" width="12.42578125" style="29" customWidth="1"/>
    <col min="9223" max="9223" width="10.85546875" style="29" customWidth="1"/>
    <col min="9224" max="9224" width="10" style="29" customWidth="1"/>
    <col min="9225" max="9225" width="15.42578125" style="29" customWidth="1"/>
    <col min="9226" max="9226" width="14.5703125" style="29" customWidth="1"/>
    <col min="9227" max="9227" width="4.7109375" style="29" customWidth="1"/>
    <col min="9228" max="9231" width="9.140625" style="29"/>
    <col min="9232" max="9232" width="53.42578125" style="29" customWidth="1"/>
    <col min="9233" max="9472" width="9.140625" style="29"/>
    <col min="9473" max="9473" width="2.85546875" style="29" customWidth="1"/>
    <col min="9474" max="9474" width="9.140625" style="29"/>
    <col min="9475" max="9475" width="11.28515625" style="29" customWidth="1"/>
    <col min="9476" max="9476" width="14.7109375" style="29" customWidth="1"/>
    <col min="9477" max="9477" width="12.7109375" style="29" customWidth="1"/>
    <col min="9478" max="9478" width="12.42578125" style="29" customWidth="1"/>
    <col min="9479" max="9479" width="10.85546875" style="29" customWidth="1"/>
    <col min="9480" max="9480" width="10" style="29" customWidth="1"/>
    <col min="9481" max="9481" width="15.42578125" style="29" customWidth="1"/>
    <col min="9482" max="9482" width="14.5703125" style="29" customWidth="1"/>
    <col min="9483" max="9483" width="4.7109375" style="29" customWidth="1"/>
    <col min="9484" max="9487" width="9.140625" style="29"/>
    <col min="9488" max="9488" width="53.42578125" style="29" customWidth="1"/>
    <col min="9489" max="9728" width="9.140625" style="29"/>
    <col min="9729" max="9729" width="2.85546875" style="29" customWidth="1"/>
    <col min="9730" max="9730" width="9.140625" style="29"/>
    <col min="9731" max="9731" width="11.28515625" style="29" customWidth="1"/>
    <col min="9732" max="9732" width="14.7109375" style="29" customWidth="1"/>
    <col min="9733" max="9733" width="12.7109375" style="29" customWidth="1"/>
    <col min="9734" max="9734" width="12.42578125" style="29" customWidth="1"/>
    <col min="9735" max="9735" width="10.85546875" style="29" customWidth="1"/>
    <col min="9736" max="9736" width="10" style="29" customWidth="1"/>
    <col min="9737" max="9737" width="15.42578125" style="29" customWidth="1"/>
    <col min="9738" max="9738" width="14.5703125" style="29" customWidth="1"/>
    <col min="9739" max="9739" width="4.7109375" style="29" customWidth="1"/>
    <col min="9740" max="9743" width="9.140625" style="29"/>
    <col min="9744" max="9744" width="53.42578125" style="29" customWidth="1"/>
    <col min="9745" max="9984" width="9.140625" style="29"/>
    <col min="9985" max="9985" width="2.85546875" style="29" customWidth="1"/>
    <col min="9986" max="9986" width="9.140625" style="29"/>
    <col min="9987" max="9987" width="11.28515625" style="29" customWidth="1"/>
    <col min="9988" max="9988" width="14.7109375" style="29" customWidth="1"/>
    <col min="9989" max="9989" width="12.7109375" style="29" customWidth="1"/>
    <col min="9990" max="9990" width="12.42578125" style="29" customWidth="1"/>
    <col min="9991" max="9991" width="10.85546875" style="29" customWidth="1"/>
    <col min="9992" max="9992" width="10" style="29" customWidth="1"/>
    <col min="9993" max="9993" width="15.42578125" style="29" customWidth="1"/>
    <col min="9994" max="9994" width="14.5703125" style="29" customWidth="1"/>
    <col min="9995" max="9995" width="4.7109375" style="29" customWidth="1"/>
    <col min="9996" max="9999" width="9.140625" style="29"/>
    <col min="10000" max="10000" width="53.42578125" style="29" customWidth="1"/>
    <col min="10001" max="10240" width="9.140625" style="29"/>
    <col min="10241" max="10241" width="2.85546875" style="29" customWidth="1"/>
    <col min="10242" max="10242" width="9.140625" style="29"/>
    <col min="10243" max="10243" width="11.28515625" style="29" customWidth="1"/>
    <col min="10244" max="10244" width="14.7109375" style="29" customWidth="1"/>
    <col min="10245" max="10245" width="12.7109375" style="29" customWidth="1"/>
    <col min="10246" max="10246" width="12.42578125" style="29" customWidth="1"/>
    <col min="10247" max="10247" width="10.85546875" style="29" customWidth="1"/>
    <col min="10248" max="10248" width="10" style="29" customWidth="1"/>
    <col min="10249" max="10249" width="15.42578125" style="29" customWidth="1"/>
    <col min="10250" max="10250" width="14.5703125" style="29" customWidth="1"/>
    <col min="10251" max="10251" width="4.7109375" style="29" customWidth="1"/>
    <col min="10252" max="10255" width="9.140625" style="29"/>
    <col min="10256" max="10256" width="53.42578125" style="29" customWidth="1"/>
    <col min="10257" max="10496" width="9.140625" style="29"/>
    <col min="10497" max="10497" width="2.85546875" style="29" customWidth="1"/>
    <col min="10498" max="10498" width="9.140625" style="29"/>
    <col min="10499" max="10499" width="11.28515625" style="29" customWidth="1"/>
    <col min="10500" max="10500" width="14.7109375" style="29" customWidth="1"/>
    <col min="10501" max="10501" width="12.7109375" style="29" customWidth="1"/>
    <col min="10502" max="10502" width="12.42578125" style="29" customWidth="1"/>
    <col min="10503" max="10503" width="10.85546875" style="29" customWidth="1"/>
    <col min="10504" max="10504" width="10" style="29" customWidth="1"/>
    <col min="10505" max="10505" width="15.42578125" style="29" customWidth="1"/>
    <col min="10506" max="10506" width="14.5703125" style="29" customWidth="1"/>
    <col min="10507" max="10507" width="4.7109375" style="29" customWidth="1"/>
    <col min="10508" max="10511" width="9.140625" style="29"/>
    <col min="10512" max="10512" width="53.42578125" style="29" customWidth="1"/>
    <col min="10513" max="10752" width="9.140625" style="29"/>
    <col min="10753" max="10753" width="2.85546875" style="29" customWidth="1"/>
    <col min="10754" max="10754" width="9.140625" style="29"/>
    <col min="10755" max="10755" width="11.28515625" style="29" customWidth="1"/>
    <col min="10756" max="10756" width="14.7109375" style="29" customWidth="1"/>
    <col min="10757" max="10757" width="12.7109375" style="29" customWidth="1"/>
    <col min="10758" max="10758" width="12.42578125" style="29" customWidth="1"/>
    <col min="10759" max="10759" width="10.85546875" style="29" customWidth="1"/>
    <col min="10760" max="10760" width="10" style="29" customWidth="1"/>
    <col min="10761" max="10761" width="15.42578125" style="29" customWidth="1"/>
    <col min="10762" max="10762" width="14.5703125" style="29" customWidth="1"/>
    <col min="10763" max="10763" width="4.7109375" style="29" customWidth="1"/>
    <col min="10764" max="10767" width="9.140625" style="29"/>
    <col min="10768" max="10768" width="53.42578125" style="29" customWidth="1"/>
    <col min="10769" max="11008" width="9.140625" style="29"/>
    <col min="11009" max="11009" width="2.85546875" style="29" customWidth="1"/>
    <col min="11010" max="11010" width="9.140625" style="29"/>
    <col min="11011" max="11011" width="11.28515625" style="29" customWidth="1"/>
    <col min="11012" max="11012" width="14.7109375" style="29" customWidth="1"/>
    <col min="11013" max="11013" width="12.7109375" style="29" customWidth="1"/>
    <col min="11014" max="11014" width="12.42578125" style="29" customWidth="1"/>
    <col min="11015" max="11015" width="10.85546875" style="29" customWidth="1"/>
    <col min="11016" max="11016" width="10" style="29" customWidth="1"/>
    <col min="11017" max="11017" width="15.42578125" style="29" customWidth="1"/>
    <col min="11018" max="11018" width="14.5703125" style="29" customWidth="1"/>
    <col min="11019" max="11019" width="4.7109375" style="29" customWidth="1"/>
    <col min="11020" max="11023" width="9.140625" style="29"/>
    <col min="11024" max="11024" width="53.42578125" style="29" customWidth="1"/>
    <col min="11025" max="11264" width="9.140625" style="29"/>
    <col min="11265" max="11265" width="2.85546875" style="29" customWidth="1"/>
    <col min="11266" max="11266" width="9.140625" style="29"/>
    <col min="11267" max="11267" width="11.28515625" style="29" customWidth="1"/>
    <col min="11268" max="11268" width="14.7109375" style="29" customWidth="1"/>
    <col min="11269" max="11269" width="12.7109375" style="29" customWidth="1"/>
    <col min="11270" max="11270" width="12.42578125" style="29" customWidth="1"/>
    <col min="11271" max="11271" width="10.85546875" style="29" customWidth="1"/>
    <col min="11272" max="11272" width="10" style="29" customWidth="1"/>
    <col min="11273" max="11273" width="15.42578125" style="29" customWidth="1"/>
    <col min="11274" max="11274" width="14.5703125" style="29" customWidth="1"/>
    <col min="11275" max="11275" width="4.7109375" style="29" customWidth="1"/>
    <col min="11276" max="11279" width="9.140625" style="29"/>
    <col min="11280" max="11280" width="53.42578125" style="29" customWidth="1"/>
    <col min="11281" max="11520" width="9.140625" style="29"/>
    <col min="11521" max="11521" width="2.85546875" style="29" customWidth="1"/>
    <col min="11522" max="11522" width="9.140625" style="29"/>
    <col min="11523" max="11523" width="11.28515625" style="29" customWidth="1"/>
    <col min="11524" max="11524" width="14.7109375" style="29" customWidth="1"/>
    <col min="11525" max="11525" width="12.7109375" style="29" customWidth="1"/>
    <col min="11526" max="11526" width="12.42578125" style="29" customWidth="1"/>
    <col min="11527" max="11527" width="10.85546875" style="29" customWidth="1"/>
    <col min="11528" max="11528" width="10" style="29" customWidth="1"/>
    <col min="11529" max="11529" width="15.42578125" style="29" customWidth="1"/>
    <col min="11530" max="11530" width="14.5703125" style="29" customWidth="1"/>
    <col min="11531" max="11531" width="4.7109375" style="29" customWidth="1"/>
    <col min="11532" max="11535" width="9.140625" style="29"/>
    <col min="11536" max="11536" width="53.42578125" style="29" customWidth="1"/>
    <col min="11537" max="11776" width="9.140625" style="29"/>
    <col min="11777" max="11777" width="2.85546875" style="29" customWidth="1"/>
    <col min="11778" max="11778" width="9.140625" style="29"/>
    <col min="11779" max="11779" width="11.28515625" style="29" customWidth="1"/>
    <col min="11780" max="11780" width="14.7109375" style="29" customWidth="1"/>
    <col min="11781" max="11781" width="12.7109375" style="29" customWidth="1"/>
    <col min="11782" max="11782" width="12.42578125" style="29" customWidth="1"/>
    <col min="11783" max="11783" width="10.85546875" style="29" customWidth="1"/>
    <col min="11784" max="11784" width="10" style="29" customWidth="1"/>
    <col min="11785" max="11785" width="15.42578125" style="29" customWidth="1"/>
    <col min="11786" max="11786" width="14.5703125" style="29" customWidth="1"/>
    <col min="11787" max="11787" width="4.7109375" style="29" customWidth="1"/>
    <col min="11788" max="11791" width="9.140625" style="29"/>
    <col min="11792" max="11792" width="53.42578125" style="29" customWidth="1"/>
    <col min="11793" max="12032" width="9.140625" style="29"/>
    <col min="12033" max="12033" width="2.85546875" style="29" customWidth="1"/>
    <col min="12034" max="12034" width="9.140625" style="29"/>
    <col min="12035" max="12035" width="11.28515625" style="29" customWidth="1"/>
    <col min="12036" max="12036" width="14.7109375" style="29" customWidth="1"/>
    <col min="12037" max="12037" width="12.7109375" style="29" customWidth="1"/>
    <col min="12038" max="12038" width="12.42578125" style="29" customWidth="1"/>
    <col min="12039" max="12039" width="10.85546875" style="29" customWidth="1"/>
    <col min="12040" max="12040" width="10" style="29" customWidth="1"/>
    <col min="12041" max="12041" width="15.42578125" style="29" customWidth="1"/>
    <col min="12042" max="12042" width="14.5703125" style="29" customWidth="1"/>
    <col min="12043" max="12043" width="4.7109375" style="29" customWidth="1"/>
    <col min="12044" max="12047" width="9.140625" style="29"/>
    <col min="12048" max="12048" width="53.42578125" style="29" customWidth="1"/>
    <col min="12049" max="12288" width="9.140625" style="29"/>
    <col min="12289" max="12289" width="2.85546875" style="29" customWidth="1"/>
    <col min="12290" max="12290" width="9.140625" style="29"/>
    <col min="12291" max="12291" width="11.28515625" style="29" customWidth="1"/>
    <col min="12292" max="12292" width="14.7109375" style="29" customWidth="1"/>
    <col min="12293" max="12293" width="12.7109375" style="29" customWidth="1"/>
    <col min="12294" max="12294" width="12.42578125" style="29" customWidth="1"/>
    <col min="12295" max="12295" width="10.85546875" style="29" customWidth="1"/>
    <col min="12296" max="12296" width="10" style="29" customWidth="1"/>
    <col min="12297" max="12297" width="15.42578125" style="29" customWidth="1"/>
    <col min="12298" max="12298" width="14.5703125" style="29" customWidth="1"/>
    <col min="12299" max="12299" width="4.7109375" style="29" customWidth="1"/>
    <col min="12300" max="12303" width="9.140625" style="29"/>
    <col min="12304" max="12304" width="53.42578125" style="29" customWidth="1"/>
    <col min="12305" max="12544" width="9.140625" style="29"/>
    <col min="12545" max="12545" width="2.85546875" style="29" customWidth="1"/>
    <col min="12546" max="12546" width="9.140625" style="29"/>
    <col min="12547" max="12547" width="11.28515625" style="29" customWidth="1"/>
    <col min="12548" max="12548" width="14.7109375" style="29" customWidth="1"/>
    <col min="12549" max="12549" width="12.7109375" style="29" customWidth="1"/>
    <col min="12550" max="12550" width="12.42578125" style="29" customWidth="1"/>
    <col min="12551" max="12551" width="10.85546875" style="29" customWidth="1"/>
    <col min="12552" max="12552" width="10" style="29" customWidth="1"/>
    <col min="12553" max="12553" width="15.42578125" style="29" customWidth="1"/>
    <col min="12554" max="12554" width="14.5703125" style="29" customWidth="1"/>
    <col min="12555" max="12555" width="4.7109375" style="29" customWidth="1"/>
    <col min="12556" max="12559" width="9.140625" style="29"/>
    <col min="12560" max="12560" width="53.42578125" style="29" customWidth="1"/>
    <col min="12561" max="12800" width="9.140625" style="29"/>
    <col min="12801" max="12801" width="2.85546875" style="29" customWidth="1"/>
    <col min="12802" max="12802" width="9.140625" style="29"/>
    <col min="12803" max="12803" width="11.28515625" style="29" customWidth="1"/>
    <col min="12804" max="12804" width="14.7109375" style="29" customWidth="1"/>
    <col min="12805" max="12805" width="12.7109375" style="29" customWidth="1"/>
    <col min="12806" max="12806" width="12.42578125" style="29" customWidth="1"/>
    <col min="12807" max="12807" width="10.85546875" style="29" customWidth="1"/>
    <col min="12808" max="12808" width="10" style="29" customWidth="1"/>
    <col min="12809" max="12809" width="15.42578125" style="29" customWidth="1"/>
    <col min="12810" max="12810" width="14.5703125" style="29" customWidth="1"/>
    <col min="12811" max="12811" width="4.7109375" style="29" customWidth="1"/>
    <col min="12812" max="12815" width="9.140625" style="29"/>
    <col min="12816" max="12816" width="53.42578125" style="29" customWidth="1"/>
    <col min="12817" max="13056" width="9.140625" style="29"/>
    <col min="13057" max="13057" width="2.85546875" style="29" customWidth="1"/>
    <col min="13058" max="13058" width="9.140625" style="29"/>
    <col min="13059" max="13059" width="11.28515625" style="29" customWidth="1"/>
    <col min="13060" max="13060" width="14.7109375" style="29" customWidth="1"/>
    <col min="13061" max="13061" width="12.7109375" style="29" customWidth="1"/>
    <col min="13062" max="13062" width="12.42578125" style="29" customWidth="1"/>
    <col min="13063" max="13063" width="10.85546875" style="29" customWidth="1"/>
    <col min="13064" max="13064" width="10" style="29" customWidth="1"/>
    <col min="13065" max="13065" width="15.42578125" style="29" customWidth="1"/>
    <col min="13066" max="13066" width="14.5703125" style="29" customWidth="1"/>
    <col min="13067" max="13067" width="4.7109375" style="29" customWidth="1"/>
    <col min="13068" max="13071" width="9.140625" style="29"/>
    <col min="13072" max="13072" width="53.42578125" style="29" customWidth="1"/>
    <col min="13073" max="13312" width="9.140625" style="29"/>
    <col min="13313" max="13313" width="2.85546875" style="29" customWidth="1"/>
    <col min="13314" max="13314" width="9.140625" style="29"/>
    <col min="13315" max="13315" width="11.28515625" style="29" customWidth="1"/>
    <col min="13316" max="13316" width="14.7109375" style="29" customWidth="1"/>
    <col min="13317" max="13317" width="12.7109375" style="29" customWidth="1"/>
    <col min="13318" max="13318" width="12.42578125" style="29" customWidth="1"/>
    <col min="13319" max="13319" width="10.85546875" style="29" customWidth="1"/>
    <col min="13320" max="13320" width="10" style="29" customWidth="1"/>
    <col min="13321" max="13321" width="15.42578125" style="29" customWidth="1"/>
    <col min="13322" max="13322" width="14.5703125" style="29" customWidth="1"/>
    <col min="13323" max="13323" width="4.7109375" style="29" customWidth="1"/>
    <col min="13324" max="13327" width="9.140625" style="29"/>
    <col min="13328" max="13328" width="53.42578125" style="29" customWidth="1"/>
    <col min="13329" max="13568" width="9.140625" style="29"/>
    <col min="13569" max="13569" width="2.85546875" style="29" customWidth="1"/>
    <col min="13570" max="13570" width="9.140625" style="29"/>
    <col min="13571" max="13571" width="11.28515625" style="29" customWidth="1"/>
    <col min="13572" max="13572" width="14.7109375" style="29" customWidth="1"/>
    <col min="13573" max="13573" width="12.7109375" style="29" customWidth="1"/>
    <col min="13574" max="13574" width="12.42578125" style="29" customWidth="1"/>
    <col min="13575" max="13575" width="10.85546875" style="29" customWidth="1"/>
    <col min="13576" max="13576" width="10" style="29" customWidth="1"/>
    <col min="13577" max="13577" width="15.42578125" style="29" customWidth="1"/>
    <col min="13578" max="13578" width="14.5703125" style="29" customWidth="1"/>
    <col min="13579" max="13579" width="4.7109375" style="29" customWidth="1"/>
    <col min="13580" max="13583" width="9.140625" style="29"/>
    <col min="13584" max="13584" width="53.42578125" style="29" customWidth="1"/>
    <col min="13585" max="13824" width="9.140625" style="29"/>
    <col min="13825" max="13825" width="2.85546875" style="29" customWidth="1"/>
    <col min="13826" max="13826" width="9.140625" style="29"/>
    <col min="13827" max="13827" width="11.28515625" style="29" customWidth="1"/>
    <col min="13828" max="13828" width="14.7109375" style="29" customWidth="1"/>
    <col min="13829" max="13829" width="12.7109375" style="29" customWidth="1"/>
    <col min="13830" max="13830" width="12.42578125" style="29" customWidth="1"/>
    <col min="13831" max="13831" width="10.85546875" style="29" customWidth="1"/>
    <col min="13832" max="13832" width="10" style="29" customWidth="1"/>
    <col min="13833" max="13833" width="15.42578125" style="29" customWidth="1"/>
    <col min="13834" max="13834" width="14.5703125" style="29" customWidth="1"/>
    <col min="13835" max="13835" width="4.7109375" style="29" customWidth="1"/>
    <col min="13836" max="13839" width="9.140625" style="29"/>
    <col min="13840" max="13840" width="53.42578125" style="29" customWidth="1"/>
    <col min="13841" max="14080" width="9.140625" style="29"/>
    <col min="14081" max="14081" width="2.85546875" style="29" customWidth="1"/>
    <col min="14082" max="14082" width="9.140625" style="29"/>
    <col min="14083" max="14083" width="11.28515625" style="29" customWidth="1"/>
    <col min="14084" max="14084" width="14.7109375" style="29" customWidth="1"/>
    <col min="14085" max="14085" width="12.7109375" style="29" customWidth="1"/>
    <col min="14086" max="14086" width="12.42578125" style="29" customWidth="1"/>
    <col min="14087" max="14087" width="10.85546875" style="29" customWidth="1"/>
    <col min="14088" max="14088" width="10" style="29" customWidth="1"/>
    <col min="14089" max="14089" width="15.42578125" style="29" customWidth="1"/>
    <col min="14090" max="14090" width="14.5703125" style="29" customWidth="1"/>
    <col min="14091" max="14091" width="4.7109375" style="29" customWidth="1"/>
    <col min="14092" max="14095" width="9.140625" style="29"/>
    <col min="14096" max="14096" width="53.42578125" style="29" customWidth="1"/>
    <col min="14097" max="14336" width="9.140625" style="29"/>
    <col min="14337" max="14337" width="2.85546875" style="29" customWidth="1"/>
    <col min="14338" max="14338" width="9.140625" style="29"/>
    <col min="14339" max="14339" width="11.28515625" style="29" customWidth="1"/>
    <col min="14340" max="14340" width="14.7109375" style="29" customWidth="1"/>
    <col min="14341" max="14341" width="12.7109375" style="29" customWidth="1"/>
    <col min="14342" max="14342" width="12.42578125" style="29" customWidth="1"/>
    <col min="14343" max="14343" width="10.85546875" style="29" customWidth="1"/>
    <col min="14344" max="14344" width="10" style="29" customWidth="1"/>
    <col min="14345" max="14345" width="15.42578125" style="29" customWidth="1"/>
    <col min="14346" max="14346" width="14.5703125" style="29" customWidth="1"/>
    <col min="14347" max="14347" width="4.7109375" style="29" customWidth="1"/>
    <col min="14348" max="14351" width="9.140625" style="29"/>
    <col min="14352" max="14352" width="53.42578125" style="29" customWidth="1"/>
    <col min="14353" max="14592" width="9.140625" style="29"/>
    <col min="14593" max="14593" width="2.85546875" style="29" customWidth="1"/>
    <col min="14594" max="14594" width="9.140625" style="29"/>
    <col min="14595" max="14595" width="11.28515625" style="29" customWidth="1"/>
    <col min="14596" max="14596" width="14.7109375" style="29" customWidth="1"/>
    <col min="14597" max="14597" width="12.7109375" style="29" customWidth="1"/>
    <col min="14598" max="14598" width="12.42578125" style="29" customWidth="1"/>
    <col min="14599" max="14599" width="10.85546875" style="29" customWidth="1"/>
    <col min="14600" max="14600" width="10" style="29" customWidth="1"/>
    <col min="14601" max="14601" width="15.42578125" style="29" customWidth="1"/>
    <col min="14602" max="14602" width="14.5703125" style="29" customWidth="1"/>
    <col min="14603" max="14603" width="4.7109375" style="29" customWidth="1"/>
    <col min="14604" max="14607" width="9.140625" style="29"/>
    <col min="14608" max="14608" width="53.42578125" style="29" customWidth="1"/>
    <col min="14609" max="14848" width="9.140625" style="29"/>
    <col min="14849" max="14849" width="2.85546875" style="29" customWidth="1"/>
    <col min="14850" max="14850" width="9.140625" style="29"/>
    <col min="14851" max="14851" width="11.28515625" style="29" customWidth="1"/>
    <col min="14852" max="14852" width="14.7109375" style="29" customWidth="1"/>
    <col min="14853" max="14853" width="12.7109375" style="29" customWidth="1"/>
    <col min="14854" max="14854" width="12.42578125" style="29" customWidth="1"/>
    <col min="14855" max="14855" width="10.85546875" style="29" customWidth="1"/>
    <col min="14856" max="14856" width="10" style="29" customWidth="1"/>
    <col min="14857" max="14857" width="15.42578125" style="29" customWidth="1"/>
    <col min="14858" max="14858" width="14.5703125" style="29" customWidth="1"/>
    <col min="14859" max="14859" width="4.7109375" style="29" customWidth="1"/>
    <col min="14860" max="14863" width="9.140625" style="29"/>
    <col min="14864" max="14864" width="53.42578125" style="29" customWidth="1"/>
    <col min="14865" max="15104" width="9.140625" style="29"/>
    <col min="15105" max="15105" width="2.85546875" style="29" customWidth="1"/>
    <col min="15106" max="15106" width="9.140625" style="29"/>
    <col min="15107" max="15107" width="11.28515625" style="29" customWidth="1"/>
    <col min="15108" max="15108" width="14.7109375" style="29" customWidth="1"/>
    <col min="15109" max="15109" width="12.7109375" style="29" customWidth="1"/>
    <col min="15110" max="15110" width="12.42578125" style="29" customWidth="1"/>
    <col min="15111" max="15111" width="10.85546875" style="29" customWidth="1"/>
    <col min="15112" max="15112" width="10" style="29" customWidth="1"/>
    <col min="15113" max="15113" width="15.42578125" style="29" customWidth="1"/>
    <col min="15114" max="15114" width="14.5703125" style="29" customWidth="1"/>
    <col min="15115" max="15115" width="4.7109375" style="29" customWidth="1"/>
    <col min="15116" max="15119" width="9.140625" style="29"/>
    <col min="15120" max="15120" width="53.42578125" style="29" customWidth="1"/>
    <col min="15121" max="15360" width="9.140625" style="29"/>
    <col min="15361" max="15361" width="2.85546875" style="29" customWidth="1"/>
    <col min="15362" max="15362" width="9.140625" style="29"/>
    <col min="15363" max="15363" width="11.28515625" style="29" customWidth="1"/>
    <col min="15364" max="15364" width="14.7109375" style="29" customWidth="1"/>
    <col min="15365" max="15365" width="12.7109375" style="29" customWidth="1"/>
    <col min="15366" max="15366" width="12.42578125" style="29" customWidth="1"/>
    <col min="15367" max="15367" width="10.85546875" style="29" customWidth="1"/>
    <col min="15368" max="15368" width="10" style="29" customWidth="1"/>
    <col min="15369" max="15369" width="15.42578125" style="29" customWidth="1"/>
    <col min="15370" max="15370" width="14.5703125" style="29" customWidth="1"/>
    <col min="15371" max="15371" width="4.7109375" style="29" customWidth="1"/>
    <col min="15372" max="15375" width="9.140625" style="29"/>
    <col min="15376" max="15376" width="53.42578125" style="29" customWidth="1"/>
    <col min="15377" max="15616" width="9.140625" style="29"/>
    <col min="15617" max="15617" width="2.85546875" style="29" customWidth="1"/>
    <col min="15618" max="15618" width="9.140625" style="29"/>
    <col min="15619" max="15619" width="11.28515625" style="29" customWidth="1"/>
    <col min="15620" max="15620" width="14.7109375" style="29" customWidth="1"/>
    <col min="15621" max="15621" width="12.7109375" style="29" customWidth="1"/>
    <col min="15622" max="15622" width="12.42578125" style="29" customWidth="1"/>
    <col min="15623" max="15623" width="10.85546875" style="29" customWidth="1"/>
    <col min="15624" max="15624" width="10" style="29" customWidth="1"/>
    <col min="15625" max="15625" width="15.42578125" style="29" customWidth="1"/>
    <col min="15626" max="15626" width="14.5703125" style="29" customWidth="1"/>
    <col min="15627" max="15627" width="4.7109375" style="29" customWidth="1"/>
    <col min="15628" max="15631" width="9.140625" style="29"/>
    <col min="15632" max="15632" width="53.42578125" style="29" customWidth="1"/>
    <col min="15633" max="15872" width="9.140625" style="29"/>
    <col min="15873" max="15873" width="2.85546875" style="29" customWidth="1"/>
    <col min="15874" max="15874" width="9.140625" style="29"/>
    <col min="15875" max="15875" width="11.28515625" style="29" customWidth="1"/>
    <col min="15876" max="15876" width="14.7109375" style="29" customWidth="1"/>
    <col min="15877" max="15877" width="12.7109375" style="29" customWidth="1"/>
    <col min="15878" max="15878" width="12.42578125" style="29" customWidth="1"/>
    <col min="15879" max="15879" width="10.85546875" style="29" customWidth="1"/>
    <col min="15880" max="15880" width="10" style="29" customWidth="1"/>
    <col min="15881" max="15881" width="15.42578125" style="29" customWidth="1"/>
    <col min="15882" max="15882" width="14.5703125" style="29" customWidth="1"/>
    <col min="15883" max="15883" width="4.7109375" style="29" customWidth="1"/>
    <col min="15884" max="15887" width="9.140625" style="29"/>
    <col min="15888" max="15888" width="53.42578125" style="29" customWidth="1"/>
    <col min="15889" max="16128" width="9.140625" style="29"/>
    <col min="16129" max="16129" width="2.85546875" style="29" customWidth="1"/>
    <col min="16130" max="16130" width="9.140625" style="29"/>
    <col min="16131" max="16131" width="11.28515625" style="29" customWidth="1"/>
    <col min="16132" max="16132" width="14.7109375" style="29" customWidth="1"/>
    <col min="16133" max="16133" width="12.7109375" style="29" customWidth="1"/>
    <col min="16134" max="16134" width="12.42578125" style="29" customWidth="1"/>
    <col min="16135" max="16135" width="10.85546875" style="29" customWidth="1"/>
    <col min="16136" max="16136" width="10" style="29" customWidth="1"/>
    <col min="16137" max="16137" width="15.42578125" style="29" customWidth="1"/>
    <col min="16138" max="16138" width="14.5703125" style="29" customWidth="1"/>
    <col min="16139" max="16139" width="4.7109375" style="29" customWidth="1"/>
    <col min="16140" max="16143" width="9.140625" style="29"/>
    <col min="16144" max="16144" width="53.42578125" style="29" customWidth="1"/>
    <col min="16145" max="16384" width="9.140625" style="29"/>
  </cols>
  <sheetData>
    <row r="1" spans="1:16" s="238" customFormat="1" thickBot="1">
      <c r="B1" s="271" t="s">
        <v>385</v>
      </c>
      <c r="C1" s="271"/>
      <c r="D1" s="271"/>
      <c r="E1" s="272"/>
    </row>
    <row r="2" spans="1:16" s="238" customFormat="1" ht="16.5" thickTop="1" thickBot="1">
      <c r="B2" s="268" t="s">
        <v>386</v>
      </c>
      <c r="C2" s="268"/>
      <c r="D2" s="268"/>
      <c r="E2" s="268"/>
    </row>
    <row r="3" spans="1:16" s="238" customFormat="1" ht="16.5" thickTop="1" thickBot="1">
      <c r="B3" s="268" t="s">
        <v>387</v>
      </c>
      <c r="C3" s="268"/>
      <c r="D3" s="268"/>
      <c r="E3" s="269"/>
      <c r="I3" s="241" t="s">
        <v>237</v>
      </c>
    </row>
    <row r="4" spans="1:16" ht="17.25" thickTop="1" thickBot="1">
      <c r="A4" s="38"/>
      <c r="B4" s="38"/>
      <c r="C4" s="38"/>
      <c r="D4" s="38"/>
      <c r="E4" s="38"/>
      <c r="F4" s="38"/>
      <c r="G4" s="38"/>
      <c r="H4" s="465" t="s">
        <v>236</v>
      </c>
      <c r="I4" s="465"/>
      <c r="J4" s="143" t="s">
        <v>237</v>
      </c>
      <c r="K4" s="38"/>
      <c r="L4" s="38"/>
      <c r="M4" s="38"/>
      <c r="N4" s="38"/>
      <c r="O4" s="38"/>
      <c r="P4" s="38"/>
    </row>
    <row r="5" spans="1:16" ht="15.75" customHeight="1" thickBot="1">
      <c r="A5" s="494" t="s">
        <v>238</v>
      </c>
      <c r="B5" s="494"/>
      <c r="C5" s="494"/>
      <c r="D5" s="494"/>
      <c r="E5" s="494"/>
      <c r="F5" s="494"/>
      <c r="G5" s="494"/>
      <c r="H5" s="494"/>
      <c r="I5" s="495"/>
      <c r="J5" s="120"/>
      <c r="K5" s="102"/>
      <c r="L5" s="102"/>
      <c r="M5" s="102"/>
      <c r="N5" s="102"/>
      <c r="O5" s="102"/>
      <c r="P5" s="102"/>
    </row>
    <row r="6" spans="1:16" ht="35.25" customHeight="1" thickBot="1">
      <c r="A6" s="403"/>
      <c r="B6" s="496" t="s">
        <v>239</v>
      </c>
      <c r="C6" s="494"/>
      <c r="D6" s="494"/>
      <c r="E6" s="494"/>
      <c r="F6" s="495"/>
      <c r="G6" s="404" t="s">
        <v>240</v>
      </c>
      <c r="H6" s="404" t="s">
        <v>241</v>
      </c>
      <c r="I6" s="404" t="s">
        <v>383</v>
      </c>
      <c r="J6" s="144" t="s">
        <v>242</v>
      </c>
    </row>
    <row r="7" spans="1:16" ht="16.5" customHeight="1">
      <c r="A7" s="405">
        <v>1</v>
      </c>
      <c r="B7" s="528" t="s">
        <v>243</v>
      </c>
      <c r="C7" s="529"/>
      <c r="D7" s="529"/>
      <c r="E7" s="529"/>
      <c r="F7" s="529"/>
      <c r="G7" s="404">
        <v>70</v>
      </c>
      <c r="H7" s="404">
        <v>11100</v>
      </c>
      <c r="I7" s="406">
        <f>+I8</f>
        <v>0</v>
      </c>
      <c r="J7" s="145">
        <f>+J8</f>
        <v>174824</v>
      </c>
    </row>
    <row r="8" spans="1:16" ht="16.5" customHeight="1">
      <c r="A8" s="407" t="s">
        <v>244</v>
      </c>
      <c r="B8" s="499" t="s">
        <v>245</v>
      </c>
      <c r="C8" s="499"/>
      <c r="D8" s="499"/>
      <c r="E8" s="499"/>
      <c r="F8" s="500"/>
      <c r="G8" s="408" t="s">
        <v>246</v>
      </c>
      <c r="H8" s="408">
        <v>11101</v>
      </c>
      <c r="I8" s="409">
        <v>0</v>
      </c>
      <c r="J8" s="146">
        <v>174824</v>
      </c>
    </row>
    <row r="9" spans="1:16" ht="16.5" customHeight="1">
      <c r="A9" s="410" t="s">
        <v>247</v>
      </c>
      <c r="B9" s="499" t="s">
        <v>248</v>
      </c>
      <c r="C9" s="499"/>
      <c r="D9" s="499"/>
      <c r="E9" s="499"/>
      <c r="F9" s="500"/>
      <c r="G9" s="408">
        <v>704</v>
      </c>
      <c r="H9" s="408">
        <v>11102</v>
      </c>
      <c r="I9" s="408"/>
      <c r="J9" s="147">
        <v>0</v>
      </c>
    </row>
    <row r="10" spans="1:16" ht="16.5" customHeight="1">
      <c r="A10" s="410" t="s">
        <v>249</v>
      </c>
      <c r="B10" s="499" t="s">
        <v>250</v>
      </c>
      <c r="C10" s="499"/>
      <c r="D10" s="499"/>
      <c r="E10" s="499"/>
      <c r="F10" s="500"/>
      <c r="G10" s="411">
        <v>705</v>
      </c>
      <c r="H10" s="408">
        <v>11103</v>
      </c>
      <c r="I10" s="408"/>
      <c r="J10" s="147">
        <v>0</v>
      </c>
    </row>
    <row r="11" spans="1:16" ht="16.5" customHeight="1">
      <c r="A11" s="368">
        <v>2</v>
      </c>
      <c r="B11" s="497" t="s">
        <v>251</v>
      </c>
      <c r="C11" s="497"/>
      <c r="D11" s="497"/>
      <c r="E11" s="497"/>
      <c r="F11" s="498"/>
      <c r="G11" s="412">
        <v>708</v>
      </c>
      <c r="H11" s="413">
        <v>11104</v>
      </c>
      <c r="I11" s="413"/>
      <c r="J11" s="147">
        <v>0</v>
      </c>
    </row>
    <row r="12" spans="1:16" ht="16.5" customHeight="1">
      <c r="A12" s="414" t="s">
        <v>244</v>
      </c>
      <c r="B12" s="499" t="s">
        <v>252</v>
      </c>
      <c r="C12" s="499"/>
      <c r="D12" s="499"/>
      <c r="E12" s="499"/>
      <c r="F12" s="500"/>
      <c r="G12" s="408">
        <v>7081</v>
      </c>
      <c r="H12" s="415">
        <v>111041</v>
      </c>
      <c r="I12" s="415"/>
      <c r="J12" s="147">
        <v>0</v>
      </c>
    </row>
    <row r="13" spans="1:16" ht="16.5" customHeight="1">
      <c r="A13" s="414" t="s">
        <v>253</v>
      </c>
      <c r="B13" s="499" t="s">
        <v>254</v>
      </c>
      <c r="C13" s="499"/>
      <c r="D13" s="499"/>
      <c r="E13" s="499"/>
      <c r="F13" s="500"/>
      <c r="G13" s="408">
        <v>7082</v>
      </c>
      <c r="H13" s="415">
        <v>111042</v>
      </c>
      <c r="I13" s="415"/>
      <c r="J13" s="147">
        <v>0</v>
      </c>
    </row>
    <row r="14" spans="1:16" ht="16.5" customHeight="1">
      <c r="A14" s="414" t="s">
        <v>255</v>
      </c>
      <c r="B14" s="499" t="s">
        <v>256</v>
      </c>
      <c r="C14" s="499"/>
      <c r="D14" s="499"/>
      <c r="E14" s="499"/>
      <c r="F14" s="500"/>
      <c r="G14" s="408">
        <v>7083</v>
      </c>
      <c r="H14" s="415">
        <v>111043</v>
      </c>
      <c r="I14" s="415"/>
      <c r="J14" s="147">
        <v>0</v>
      </c>
    </row>
    <row r="15" spans="1:16" ht="29.25" customHeight="1">
      <c r="A15" s="416">
        <v>3</v>
      </c>
      <c r="B15" s="497" t="s">
        <v>257</v>
      </c>
      <c r="C15" s="497"/>
      <c r="D15" s="497"/>
      <c r="E15" s="497"/>
      <c r="F15" s="498"/>
      <c r="G15" s="412">
        <v>71</v>
      </c>
      <c r="H15" s="413">
        <v>11201</v>
      </c>
      <c r="I15" s="413"/>
      <c r="J15" s="147">
        <v>0</v>
      </c>
    </row>
    <row r="16" spans="1:16" ht="16.5" customHeight="1">
      <c r="A16" s="417"/>
      <c r="B16" s="501" t="s">
        <v>258</v>
      </c>
      <c r="C16" s="501"/>
      <c r="D16" s="501"/>
      <c r="E16" s="501"/>
      <c r="F16" s="502"/>
      <c r="G16" s="418"/>
      <c r="H16" s="408">
        <v>112011</v>
      </c>
      <c r="I16" s="408"/>
      <c r="J16" s="147">
        <v>0</v>
      </c>
    </row>
    <row r="17" spans="1:10" ht="16.5" customHeight="1">
      <c r="A17" s="417"/>
      <c r="B17" s="501" t="s">
        <v>259</v>
      </c>
      <c r="C17" s="501"/>
      <c r="D17" s="501"/>
      <c r="E17" s="501"/>
      <c r="F17" s="502"/>
      <c r="G17" s="418"/>
      <c r="H17" s="408">
        <v>112012</v>
      </c>
      <c r="I17" s="408"/>
      <c r="J17" s="147">
        <v>0</v>
      </c>
    </row>
    <row r="18" spans="1:10" ht="16.5" customHeight="1">
      <c r="A18" s="419">
        <v>4</v>
      </c>
      <c r="B18" s="497" t="s">
        <v>260</v>
      </c>
      <c r="C18" s="497"/>
      <c r="D18" s="497"/>
      <c r="E18" s="497"/>
      <c r="F18" s="498"/>
      <c r="G18" s="420">
        <v>72</v>
      </c>
      <c r="H18" s="421">
        <v>11300</v>
      </c>
      <c r="I18" s="421"/>
      <c r="J18" s="147">
        <v>0</v>
      </c>
    </row>
    <row r="19" spans="1:10" ht="16.5" customHeight="1">
      <c r="A19" s="410"/>
      <c r="B19" s="526" t="s">
        <v>261</v>
      </c>
      <c r="C19" s="527"/>
      <c r="D19" s="527"/>
      <c r="E19" s="527"/>
      <c r="F19" s="527"/>
      <c r="G19" s="422"/>
      <c r="H19" s="423">
        <v>11301</v>
      </c>
      <c r="I19" s="423"/>
      <c r="J19" s="147">
        <v>0</v>
      </c>
    </row>
    <row r="20" spans="1:10" ht="16.5" customHeight="1">
      <c r="A20" s="424">
        <v>5</v>
      </c>
      <c r="B20" s="498" t="s">
        <v>262</v>
      </c>
      <c r="C20" s="512"/>
      <c r="D20" s="512"/>
      <c r="E20" s="512"/>
      <c r="F20" s="512"/>
      <c r="G20" s="369">
        <v>73</v>
      </c>
      <c r="H20" s="369">
        <v>11400</v>
      </c>
      <c r="I20" s="369"/>
      <c r="J20" s="147">
        <v>0</v>
      </c>
    </row>
    <row r="21" spans="1:10" ht="16.5" customHeight="1">
      <c r="A21" s="425">
        <v>6</v>
      </c>
      <c r="B21" s="498" t="s">
        <v>263</v>
      </c>
      <c r="C21" s="512"/>
      <c r="D21" s="512"/>
      <c r="E21" s="512"/>
      <c r="F21" s="512"/>
      <c r="G21" s="369">
        <v>75</v>
      </c>
      <c r="H21" s="426">
        <v>11500</v>
      </c>
      <c r="I21" s="426"/>
      <c r="J21" s="147">
        <v>0</v>
      </c>
    </row>
    <row r="22" spans="1:10" ht="16.5" customHeight="1">
      <c r="A22" s="424">
        <v>7</v>
      </c>
      <c r="B22" s="497" t="s">
        <v>264</v>
      </c>
      <c r="C22" s="497"/>
      <c r="D22" s="497"/>
      <c r="E22" s="497"/>
      <c r="F22" s="498"/>
      <c r="G22" s="412">
        <v>77</v>
      </c>
      <c r="H22" s="412">
        <v>11600</v>
      </c>
      <c r="I22" s="412"/>
      <c r="J22" s="147">
        <v>0</v>
      </c>
    </row>
    <row r="23" spans="1:10" ht="16.5" customHeight="1" thickBot="1">
      <c r="A23" s="427" t="s">
        <v>265</v>
      </c>
      <c r="B23" s="517" t="s">
        <v>266</v>
      </c>
      <c r="C23" s="517"/>
      <c r="D23" s="517"/>
      <c r="E23" s="517"/>
      <c r="F23" s="517"/>
      <c r="G23" s="428"/>
      <c r="H23" s="428">
        <v>11800</v>
      </c>
      <c r="I23" s="429">
        <f>SUM(I8:I22)</f>
        <v>0</v>
      </c>
      <c r="J23" s="148">
        <f>SUM(J8:J22)</f>
        <v>174824</v>
      </c>
    </row>
    <row r="24" spans="1:10" ht="16.5" customHeight="1">
      <c r="A24" s="149"/>
      <c r="B24" s="150"/>
      <c r="C24" s="150"/>
      <c r="D24" s="150"/>
      <c r="E24" s="150"/>
      <c r="F24" s="150"/>
      <c r="G24" s="150"/>
      <c r="H24" s="150"/>
      <c r="I24" s="150"/>
      <c r="J24" s="142"/>
    </row>
    <row r="25" spans="1:10" ht="24.75" customHeight="1">
      <c r="A25" s="149"/>
      <c r="B25" s="150"/>
      <c r="C25" s="150"/>
      <c r="D25" s="150"/>
      <c r="E25" s="150"/>
      <c r="F25" s="490"/>
      <c r="G25" s="490"/>
      <c r="H25" s="490"/>
      <c r="I25" s="150"/>
      <c r="J25" s="142"/>
    </row>
    <row r="26" spans="1:10" ht="23.25" customHeight="1">
      <c r="A26" s="149"/>
      <c r="B26" s="150"/>
      <c r="C26" s="150"/>
      <c r="D26" s="150"/>
      <c r="E26" s="150"/>
      <c r="F26" s="491"/>
      <c r="G26" s="491"/>
      <c r="H26" s="491"/>
      <c r="I26" s="504"/>
      <c r="J26" s="504"/>
    </row>
    <row r="27" spans="1:10" ht="16.5" customHeight="1">
      <c r="A27" s="149"/>
      <c r="B27" s="150"/>
      <c r="C27" s="150"/>
      <c r="D27" s="150"/>
      <c r="E27" s="150"/>
      <c r="F27" s="492"/>
      <c r="G27" s="492"/>
      <c r="H27" s="492"/>
      <c r="I27" s="504"/>
      <c r="J27" s="504"/>
    </row>
    <row r="28" spans="1:10" ht="16.5" customHeight="1">
      <c r="A28" s="149"/>
      <c r="B28" s="150"/>
      <c r="C28" s="150"/>
      <c r="D28" s="150"/>
      <c r="E28" s="150"/>
      <c r="F28" s="151"/>
      <c r="G28" s="151"/>
      <c r="H28" s="151"/>
      <c r="I28" s="104"/>
      <c r="J28" s="104"/>
    </row>
    <row r="29" spans="1:10" ht="16.5" customHeight="1">
      <c r="A29" s="149"/>
      <c r="B29" s="150"/>
      <c r="C29" s="150"/>
      <c r="D29" s="150"/>
      <c r="E29" s="150"/>
      <c r="F29" s="151"/>
      <c r="G29" s="151"/>
      <c r="H29" s="151"/>
      <c r="I29" s="104"/>
      <c r="J29" s="104"/>
    </row>
    <row r="30" spans="1:10" ht="16.5" customHeight="1">
      <c r="A30" s="149"/>
      <c r="B30" s="150"/>
      <c r="C30" s="150"/>
      <c r="D30" s="150"/>
      <c r="E30" s="150"/>
      <c r="F30" s="151"/>
      <c r="G30" s="151"/>
      <c r="H30" s="151"/>
      <c r="I30" s="104"/>
      <c r="J30" s="104"/>
    </row>
    <row r="31" spans="1:10" ht="16.5" customHeight="1">
      <c r="A31" s="149"/>
      <c r="B31" s="150"/>
      <c r="C31" s="150"/>
      <c r="D31" s="150"/>
      <c r="E31" s="150"/>
      <c r="F31" s="151"/>
      <c r="G31" s="151"/>
      <c r="H31" s="151"/>
      <c r="I31" s="104"/>
      <c r="J31" s="104"/>
    </row>
    <row r="32" spans="1:10" ht="16.5" customHeight="1">
      <c r="A32" s="149"/>
      <c r="B32" s="150"/>
      <c r="C32" s="150"/>
      <c r="D32" s="150"/>
      <c r="E32" s="150"/>
      <c r="F32" s="151"/>
      <c r="G32" s="151"/>
      <c r="H32" s="151"/>
      <c r="I32" s="104"/>
      <c r="J32" s="104"/>
    </row>
    <row r="33" spans="1:10" ht="16.5" customHeight="1">
      <c r="A33" s="149"/>
      <c r="B33" s="150"/>
      <c r="C33" s="150"/>
      <c r="D33" s="150"/>
      <c r="E33" s="150"/>
      <c r="F33" s="151"/>
      <c r="G33" s="151"/>
      <c r="H33" s="151"/>
      <c r="I33" s="104"/>
      <c r="J33" s="104"/>
    </row>
    <row r="34" spans="1:10" ht="16.5" customHeight="1">
      <c r="A34" s="149"/>
      <c r="B34" s="150"/>
      <c r="C34" s="150"/>
      <c r="D34" s="150"/>
      <c r="E34" s="150"/>
      <c r="F34" s="151"/>
      <c r="G34" s="151"/>
      <c r="H34" s="151"/>
      <c r="I34" s="104"/>
      <c r="J34" s="104"/>
    </row>
    <row r="35" spans="1:10" ht="16.5" customHeight="1">
      <c r="A35" s="149"/>
      <c r="B35" s="150"/>
      <c r="C35" s="150"/>
      <c r="D35" s="150"/>
      <c r="E35" s="150"/>
      <c r="F35" s="151"/>
      <c r="G35" s="151"/>
      <c r="H35" s="151"/>
      <c r="I35" s="104"/>
      <c r="J35" s="104"/>
    </row>
    <row r="36" spans="1:10" ht="16.5" customHeight="1">
      <c r="A36" s="149"/>
      <c r="B36" s="150"/>
      <c r="C36" s="150"/>
      <c r="D36" s="150"/>
      <c r="E36" s="150"/>
      <c r="F36" s="151"/>
      <c r="G36" s="151"/>
      <c r="H36" s="151"/>
      <c r="I36" s="104"/>
      <c r="J36" s="104"/>
    </row>
    <row r="37" spans="1:10" ht="16.5" customHeight="1">
      <c r="A37" s="149"/>
      <c r="B37" s="150"/>
      <c r="C37" s="150"/>
      <c r="D37" s="150"/>
      <c r="E37" s="150"/>
      <c r="F37" s="151"/>
      <c r="G37" s="151"/>
      <c r="H37" s="151"/>
      <c r="I37" s="104"/>
      <c r="J37" s="104"/>
    </row>
    <row r="38" spans="1:10" ht="16.5" customHeight="1">
      <c r="A38" s="149"/>
      <c r="B38" s="150"/>
      <c r="C38" s="150"/>
      <c r="D38" s="150"/>
      <c r="E38" s="150"/>
      <c r="F38" s="151"/>
      <c r="G38" s="151"/>
      <c r="H38" s="151"/>
      <c r="I38" s="104"/>
      <c r="J38" s="104"/>
    </row>
    <row r="39" spans="1:10" ht="16.5" customHeight="1">
      <c r="A39" s="149"/>
      <c r="B39" s="150"/>
      <c r="C39" s="150"/>
      <c r="D39" s="150"/>
      <c r="E39" s="150"/>
      <c r="F39" s="151"/>
      <c r="G39" s="151"/>
      <c r="H39" s="151"/>
      <c r="I39" s="104"/>
      <c r="J39" s="104"/>
    </row>
    <row r="40" spans="1:10" ht="16.5" customHeight="1">
      <c r="A40" s="149"/>
      <c r="B40" s="150"/>
      <c r="C40" s="150"/>
      <c r="D40" s="150"/>
      <c r="E40" s="150"/>
      <c r="F40" s="151"/>
      <c r="G40" s="151"/>
      <c r="H40" s="151"/>
      <c r="I40" s="104"/>
      <c r="J40" s="104"/>
    </row>
    <row r="41" spans="1:10" ht="16.5" customHeight="1">
      <c r="A41" s="149"/>
      <c r="B41" s="150"/>
      <c r="C41" s="150"/>
      <c r="D41" s="150"/>
      <c r="E41" s="150"/>
      <c r="F41" s="151"/>
      <c r="G41" s="151"/>
      <c r="H41" s="151"/>
      <c r="I41" s="104"/>
      <c r="J41" s="104"/>
    </row>
    <row r="42" spans="1:10" ht="16.5" customHeight="1">
      <c r="A42" s="149"/>
      <c r="B42" s="150"/>
      <c r="C42" s="150"/>
      <c r="D42" s="150"/>
      <c r="E42" s="150"/>
      <c r="F42" s="151"/>
      <c r="G42" s="151"/>
      <c r="H42" s="151"/>
      <c r="I42" s="104"/>
      <c r="J42" s="104"/>
    </row>
    <row r="43" spans="1:10" ht="16.5" customHeight="1">
      <c r="A43" s="149"/>
      <c r="B43" s="150"/>
      <c r="C43" s="150"/>
      <c r="D43" s="150"/>
      <c r="E43" s="150"/>
      <c r="F43" s="151"/>
      <c r="G43" s="151"/>
      <c r="H43" s="151"/>
      <c r="I43" s="104"/>
      <c r="J43" s="104"/>
    </row>
    <row r="44" spans="1:10" s="238" customFormat="1" ht="18" customHeight="1" thickBot="1">
      <c r="A44" s="265"/>
      <c r="B44" s="493" t="s">
        <v>385</v>
      </c>
      <c r="C44" s="493"/>
      <c r="D44" s="493"/>
      <c r="E44" s="493"/>
      <c r="F44" s="266"/>
      <c r="G44" s="266"/>
      <c r="H44" s="266"/>
      <c r="I44" s="266"/>
      <c r="J44" s="267"/>
    </row>
    <row r="45" spans="1:10" s="238" customFormat="1" ht="16.5" thickTop="1" thickBot="1">
      <c r="B45" s="268" t="s">
        <v>386</v>
      </c>
      <c r="C45" s="268"/>
      <c r="D45" s="268"/>
      <c r="E45" s="269"/>
      <c r="I45" s="241" t="s">
        <v>237</v>
      </c>
    </row>
    <row r="46" spans="1:10" s="238" customFormat="1" ht="16.5" thickTop="1" thickBot="1">
      <c r="B46" s="268" t="s">
        <v>387</v>
      </c>
      <c r="C46" s="270"/>
      <c r="D46" s="270"/>
      <c r="E46" s="269"/>
      <c r="H46" s="505" t="s">
        <v>267</v>
      </c>
      <c r="I46" s="505"/>
    </row>
    <row r="47" spans="1:10" s="44" customFormat="1" ht="13.5" thickTop="1">
      <c r="A47" s="518" t="s">
        <v>238</v>
      </c>
      <c r="B47" s="519"/>
      <c r="C47" s="519"/>
      <c r="D47" s="519"/>
      <c r="E47" s="519"/>
      <c r="F47" s="519"/>
      <c r="G47" s="519"/>
      <c r="H47" s="519"/>
      <c r="I47" s="519"/>
      <c r="J47" s="520"/>
    </row>
    <row r="48" spans="1:10" s="44" customFormat="1" ht="28.5" customHeight="1" thickBot="1">
      <c r="A48" s="356"/>
      <c r="B48" s="521" t="s">
        <v>268</v>
      </c>
      <c r="C48" s="522"/>
      <c r="D48" s="522"/>
      <c r="E48" s="522"/>
      <c r="F48" s="523"/>
      <c r="G48" s="357" t="s">
        <v>240</v>
      </c>
      <c r="H48" s="357" t="s">
        <v>241</v>
      </c>
      <c r="I48" s="358" t="s">
        <v>383</v>
      </c>
      <c r="J48" s="358" t="s">
        <v>242</v>
      </c>
    </row>
    <row r="49" spans="1:10" s="44" customFormat="1" ht="16.5" customHeight="1">
      <c r="A49" s="359">
        <v>1</v>
      </c>
      <c r="B49" s="524" t="s">
        <v>269</v>
      </c>
      <c r="C49" s="525"/>
      <c r="D49" s="525"/>
      <c r="E49" s="525"/>
      <c r="F49" s="525"/>
      <c r="G49" s="360">
        <v>60</v>
      </c>
      <c r="H49" s="360">
        <v>12100</v>
      </c>
      <c r="I49" s="361">
        <f>+I50</f>
        <v>0</v>
      </c>
      <c r="J49" s="362">
        <f>+J50</f>
        <v>28611</v>
      </c>
    </row>
    <row r="50" spans="1:10" s="44" customFormat="1" ht="13.5" customHeight="1">
      <c r="A50" s="363" t="s">
        <v>270</v>
      </c>
      <c r="B50" s="510" t="s">
        <v>271</v>
      </c>
      <c r="C50" s="510" t="s">
        <v>272</v>
      </c>
      <c r="D50" s="510"/>
      <c r="E50" s="510"/>
      <c r="F50" s="510"/>
      <c r="G50" s="364" t="s">
        <v>273</v>
      </c>
      <c r="H50" s="364">
        <v>12101</v>
      </c>
      <c r="I50" s="365"/>
      <c r="J50" s="366">
        <v>28611</v>
      </c>
    </row>
    <row r="51" spans="1:10" s="44" customFormat="1" ht="13.5" customHeight="1">
      <c r="A51" s="363" t="s">
        <v>247</v>
      </c>
      <c r="B51" s="510" t="s">
        <v>274</v>
      </c>
      <c r="C51" s="510" t="s">
        <v>272</v>
      </c>
      <c r="D51" s="510"/>
      <c r="E51" s="510"/>
      <c r="F51" s="510"/>
      <c r="G51" s="364"/>
      <c r="H51" s="367">
        <v>12102</v>
      </c>
      <c r="I51" s="367"/>
      <c r="J51" s="366"/>
    </row>
    <row r="52" spans="1:10" s="44" customFormat="1" ht="13.5" customHeight="1">
      <c r="A52" s="363" t="s">
        <v>249</v>
      </c>
      <c r="B52" s="510" t="s">
        <v>275</v>
      </c>
      <c r="C52" s="510" t="s">
        <v>272</v>
      </c>
      <c r="D52" s="510"/>
      <c r="E52" s="510"/>
      <c r="F52" s="510"/>
      <c r="G52" s="364" t="s">
        <v>276</v>
      </c>
      <c r="H52" s="364">
        <v>12103</v>
      </c>
      <c r="I52" s="364"/>
      <c r="J52" s="366"/>
    </row>
    <row r="53" spans="1:10" s="44" customFormat="1" ht="13.5" customHeight="1">
      <c r="A53" s="363" t="s">
        <v>277</v>
      </c>
      <c r="B53" s="511" t="s">
        <v>405</v>
      </c>
      <c r="C53" s="510" t="s">
        <v>272</v>
      </c>
      <c r="D53" s="510"/>
      <c r="E53" s="510"/>
      <c r="F53" s="510"/>
      <c r="G53" s="364"/>
      <c r="H53" s="367">
        <v>12104</v>
      </c>
      <c r="I53" s="367"/>
      <c r="J53" s="366"/>
    </row>
    <row r="54" spans="1:10" s="44" customFormat="1" ht="13.5" customHeight="1">
      <c r="A54" s="363" t="s">
        <v>278</v>
      </c>
      <c r="B54" s="510" t="s">
        <v>279</v>
      </c>
      <c r="C54" s="510" t="s">
        <v>272</v>
      </c>
      <c r="D54" s="510"/>
      <c r="E54" s="510"/>
      <c r="F54" s="510"/>
      <c r="G54" s="364" t="s">
        <v>280</v>
      </c>
      <c r="H54" s="367">
        <v>12105</v>
      </c>
      <c r="I54" s="367"/>
      <c r="J54" s="366"/>
    </row>
    <row r="55" spans="1:10" ht="16.5" customHeight="1">
      <c r="A55" s="368">
        <v>2</v>
      </c>
      <c r="B55" s="512" t="s">
        <v>281</v>
      </c>
      <c r="C55" s="512"/>
      <c r="D55" s="512"/>
      <c r="E55" s="512"/>
      <c r="F55" s="512"/>
      <c r="G55" s="369">
        <v>64</v>
      </c>
      <c r="H55" s="369">
        <v>12200</v>
      </c>
      <c r="I55" s="370">
        <f>+I56+I57</f>
        <v>122</v>
      </c>
      <c r="J55" s="371"/>
    </row>
    <row r="56" spans="1:10" s="44" customFormat="1" ht="14.25" customHeight="1">
      <c r="A56" s="372" t="s">
        <v>282</v>
      </c>
      <c r="B56" s="513" t="s">
        <v>406</v>
      </c>
      <c r="C56" s="516"/>
      <c r="D56" s="516"/>
      <c r="E56" s="516"/>
      <c r="F56" s="516"/>
      <c r="G56" s="367">
        <v>641</v>
      </c>
      <c r="H56" s="367">
        <v>12201</v>
      </c>
      <c r="I56" s="365">
        <v>105</v>
      </c>
      <c r="J56" s="366">
        <v>14314</v>
      </c>
    </row>
    <row r="57" spans="1:10" s="44" customFormat="1" ht="14.25" customHeight="1">
      <c r="A57" s="372" t="s">
        <v>283</v>
      </c>
      <c r="B57" s="516" t="s">
        <v>284</v>
      </c>
      <c r="C57" s="516"/>
      <c r="D57" s="516"/>
      <c r="E57" s="516"/>
      <c r="F57" s="516"/>
      <c r="G57" s="367">
        <v>644</v>
      </c>
      <c r="H57" s="367">
        <v>12202</v>
      </c>
      <c r="I57" s="365">
        <v>17</v>
      </c>
      <c r="J57" s="366">
        <v>1657</v>
      </c>
    </row>
    <row r="58" spans="1:10" s="44" customFormat="1" ht="16.5" customHeight="1">
      <c r="A58" s="373">
        <v>3</v>
      </c>
      <c r="B58" s="513" t="s">
        <v>285</v>
      </c>
      <c r="C58" s="513"/>
      <c r="D58" s="513"/>
      <c r="E58" s="513"/>
      <c r="F58" s="513"/>
      <c r="G58" s="374">
        <v>68</v>
      </c>
      <c r="H58" s="374">
        <v>12300</v>
      </c>
      <c r="I58" s="365"/>
      <c r="J58" s="366">
        <v>43396</v>
      </c>
    </row>
    <row r="59" spans="1:10" s="238" customFormat="1" ht="16.5" customHeight="1">
      <c r="A59" s="375">
        <v>4</v>
      </c>
      <c r="B59" s="514" t="s">
        <v>286</v>
      </c>
      <c r="C59" s="514"/>
      <c r="D59" s="514"/>
      <c r="E59" s="514"/>
      <c r="F59" s="514"/>
      <c r="G59" s="376">
        <v>61</v>
      </c>
      <c r="H59" s="376">
        <v>12400</v>
      </c>
      <c r="I59" s="377">
        <f>SUM(I60:I75)</f>
        <v>6</v>
      </c>
      <c r="J59" s="378"/>
    </row>
    <row r="60" spans="1:10" s="44" customFormat="1" ht="16.5" customHeight="1">
      <c r="A60" s="372" t="s">
        <v>244</v>
      </c>
      <c r="B60" s="515" t="s">
        <v>287</v>
      </c>
      <c r="C60" s="515"/>
      <c r="D60" s="515"/>
      <c r="E60" s="515"/>
      <c r="F60" s="515"/>
      <c r="G60" s="364"/>
      <c r="H60" s="364">
        <v>12401</v>
      </c>
      <c r="I60" s="379"/>
      <c r="J60" s="366"/>
    </row>
    <row r="61" spans="1:10" s="44" customFormat="1" ht="16.5" customHeight="1">
      <c r="A61" s="372" t="s">
        <v>253</v>
      </c>
      <c r="B61" s="515" t="s">
        <v>288</v>
      </c>
      <c r="C61" s="515"/>
      <c r="D61" s="515"/>
      <c r="E61" s="515"/>
      <c r="F61" s="515"/>
      <c r="G61" s="380">
        <v>611</v>
      </c>
      <c r="H61" s="364">
        <v>12402</v>
      </c>
      <c r="I61" s="379"/>
      <c r="J61" s="366"/>
    </row>
    <row r="62" spans="1:10" s="44" customFormat="1" ht="16.5" customHeight="1">
      <c r="A62" s="372" t="s">
        <v>255</v>
      </c>
      <c r="B62" s="515" t="s">
        <v>289</v>
      </c>
      <c r="C62" s="515"/>
      <c r="D62" s="515"/>
      <c r="E62" s="515"/>
      <c r="F62" s="515"/>
      <c r="G62" s="364">
        <v>613</v>
      </c>
      <c r="H62" s="364">
        <v>12403</v>
      </c>
      <c r="I62" s="379"/>
      <c r="J62" s="366"/>
    </row>
    <row r="63" spans="1:10" s="44" customFormat="1" ht="16.5" customHeight="1">
      <c r="A63" s="372" t="s">
        <v>290</v>
      </c>
      <c r="B63" s="515" t="s">
        <v>291</v>
      </c>
      <c r="C63" s="515"/>
      <c r="D63" s="515"/>
      <c r="E63" s="515"/>
      <c r="F63" s="515"/>
      <c r="G63" s="380">
        <v>615</v>
      </c>
      <c r="H63" s="364">
        <v>12404</v>
      </c>
      <c r="I63" s="379"/>
      <c r="J63" s="381"/>
    </row>
    <row r="64" spans="1:10" s="44" customFormat="1" ht="16.5" customHeight="1">
      <c r="A64" s="372" t="s">
        <v>292</v>
      </c>
      <c r="B64" s="515" t="s">
        <v>293</v>
      </c>
      <c r="C64" s="515"/>
      <c r="D64" s="515"/>
      <c r="E64" s="515"/>
      <c r="F64" s="515"/>
      <c r="G64" s="380">
        <v>616</v>
      </c>
      <c r="H64" s="364">
        <v>12405</v>
      </c>
      <c r="I64" s="379"/>
      <c r="J64" s="366"/>
    </row>
    <row r="65" spans="1:10" s="44" customFormat="1" ht="16.5" customHeight="1">
      <c r="A65" s="372" t="s">
        <v>294</v>
      </c>
      <c r="B65" s="515" t="s">
        <v>295</v>
      </c>
      <c r="C65" s="515"/>
      <c r="D65" s="515"/>
      <c r="E65" s="515"/>
      <c r="F65" s="515"/>
      <c r="G65" s="380">
        <v>617</v>
      </c>
      <c r="H65" s="364">
        <v>12406</v>
      </c>
      <c r="I65" s="379"/>
      <c r="J65" s="366"/>
    </row>
    <row r="66" spans="1:10" s="44" customFormat="1" ht="16.5" customHeight="1">
      <c r="A66" s="372" t="s">
        <v>296</v>
      </c>
      <c r="B66" s="510" t="s">
        <v>297</v>
      </c>
      <c r="C66" s="510" t="s">
        <v>272</v>
      </c>
      <c r="D66" s="510"/>
      <c r="E66" s="510"/>
      <c r="F66" s="510"/>
      <c r="G66" s="380">
        <v>618</v>
      </c>
      <c r="H66" s="364">
        <v>12407</v>
      </c>
      <c r="I66" s="379"/>
      <c r="J66" s="366">
        <v>63</v>
      </c>
    </row>
    <row r="67" spans="1:10" s="44" customFormat="1" ht="16.5" customHeight="1">
      <c r="A67" s="372" t="s">
        <v>298</v>
      </c>
      <c r="B67" s="510" t="s">
        <v>299</v>
      </c>
      <c r="C67" s="510"/>
      <c r="D67" s="510"/>
      <c r="E67" s="510"/>
      <c r="F67" s="510"/>
      <c r="G67" s="380">
        <v>623</v>
      </c>
      <c r="H67" s="364">
        <v>12408</v>
      </c>
      <c r="I67" s="379"/>
      <c r="J67" s="366"/>
    </row>
    <row r="68" spans="1:10" s="44" customFormat="1" ht="16.5" customHeight="1">
      <c r="A68" s="372" t="s">
        <v>300</v>
      </c>
      <c r="B68" s="510" t="s">
        <v>301</v>
      </c>
      <c r="C68" s="510"/>
      <c r="D68" s="510"/>
      <c r="E68" s="510"/>
      <c r="F68" s="510"/>
      <c r="G68" s="380">
        <v>624</v>
      </c>
      <c r="H68" s="364">
        <v>12409</v>
      </c>
      <c r="I68" s="379"/>
      <c r="J68" s="366"/>
    </row>
    <row r="69" spans="1:10" s="44" customFormat="1" ht="16.5" customHeight="1">
      <c r="A69" s="372" t="s">
        <v>302</v>
      </c>
      <c r="B69" s="510" t="s">
        <v>303</v>
      </c>
      <c r="C69" s="510"/>
      <c r="D69" s="510"/>
      <c r="E69" s="510"/>
      <c r="F69" s="510"/>
      <c r="G69" s="380">
        <v>625</v>
      </c>
      <c r="H69" s="364">
        <v>12410</v>
      </c>
      <c r="I69" s="379"/>
      <c r="J69" s="366"/>
    </row>
    <row r="70" spans="1:10" s="44" customFormat="1" ht="16.5" customHeight="1">
      <c r="A70" s="372" t="s">
        <v>304</v>
      </c>
      <c r="B70" s="510" t="s">
        <v>404</v>
      </c>
      <c r="C70" s="510"/>
      <c r="D70" s="510"/>
      <c r="E70" s="510"/>
      <c r="F70" s="510"/>
      <c r="G70" s="380">
        <v>628</v>
      </c>
      <c r="H70" s="364">
        <v>12411</v>
      </c>
      <c r="I70" s="379">
        <v>6</v>
      </c>
      <c r="J70" s="366"/>
    </row>
    <row r="71" spans="1:10" s="44" customFormat="1" ht="16.5" customHeight="1">
      <c r="A71" s="373">
        <v>5</v>
      </c>
      <c r="B71" s="511" t="s">
        <v>305</v>
      </c>
      <c r="C71" s="510"/>
      <c r="D71" s="510"/>
      <c r="E71" s="510"/>
      <c r="F71" s="510"/>
      <c r="G71" s="382">
        <v>63</v>
      </c>
      <c r="H71" s="382">
        <v>12500</v>
      </c>
      <c r="I71" s="383"/>
      <c r="J71" s="366"/>
    </row>
    <row r="72" spans="1:10" s="44" customFormat="1" ht="16.5" customHeight="1">
      <c r="A72" s="372" t="s">
        <v>244</v>
      </c>
      <c r="B72" s="510" t="s">
        <v>306</v>
      </c>
      <c r="C72" s="510"/>
      <c r="D72" s="510"/>
      <c r="E72" s="510"/>
      <c r="F72" s="510"/>
      <c r="G72" s="380">
        <v>632</v>
      </c>
      <c r="H72" s="380">
        <v>12501</v>
      </c>
      <c r="I72" s="365"/>
      <c r="J72" s="366"/>
    </row>
    <row r="73" spans="1:10" s="44" customFormat="1" ht="16.5" customHeight="1">
      <c r="A73" s="372" t="s">
        <v>253</v>
      </c>
      <c r="B73" s="510" t="s">
        <v>307</v>
      </c>
      <c r="C73" s="510"/>
      <c r="D73" s="510"/>
      <c r="E73" s="510"/>
      <c r="F73" s="510"/>
      <c r="G73" s="380">
        <v>633</v>
      </c>
      <c r="H73" s="380">
        <v>12502</v>
      </c>
      <c r="I73" s="365"/>
      <c r="J73" s="366"/>
    </row>
    <row r="74" spans="1:10" s="44" customFormat="1" ht="16.5" customHeight="1">
      <c r="A74" s="372" t="s">
        <v>255</v>
      </c>
      <c r="B74" s="510" t="s">
        <v>308</v>
      </c>
      <c r="C74" s="510"/>
      <c r="D74" s="510"/>
      <c r="E74" s="510"/>
      <c r="F74" s="510"/>
      <c r="G74" s="380">
        <v>634</v>
      </c>
      <c r="H74" s="380">
        <v>12503</v>
      </c>
      <c r="I74" s="365"/>
      <c r="J74" s="366"/>
    </row>
    <row r="75" spans="1:10" s="44" customFormat="1" ht="16.5" customHeight="1">
      <c r="A75" s="372" t="s">
        <v>290</v>
      </c>
      <c r="B75" s="510" t="s">
        <v>309</v>
      </c>
      <c r="C75" s="510"/>
      <c r="D75" s="510"/>
      <c r="E75" s="510"/>
      <c r="F75" s="510"/>
      <c r="G75" s="380" t="s">
        <v>310</v>
      </c>
      <c r="H75" s="380">
        <v>12504</v>
      </c>
      <c r="I75" s="365"/>
      <c r="J75" s="366"/>
    </row>
    <row r="76" spans="1:10" ht="18" customHeight="1">
      <c r="A76" s="368" t="s">
        <v>311</v>
      </c>
      <c r="B76" s="512" t="s">
        <v>312</v>
      </c>
      <c r="C76" s="512"/>
      <c r="D76" s="512"/>
      <c r="E76" s="512"/>
      <c r="F76" s="512"/>
      <c r="G76" s="384"/>
      <c r="H76" s="384">
        <v>12600</v>
      </c>
      <c r="I76" s="370">
        <f>+I49+I55+I58+I59</f>
        <v>128</v>
      </c>
      <c r="J76" s="370">
        <v>88041</v>
      </c>
    </row>
    <row r="77" spans="1:10" s="42" customFormat="1" ht="16.5" customHeight="1">
      <c r="A77" s="385"/>
      <c r="B77" s="386" t="s">
        <v>313</v>
      </c>
      <c r="C77" s="387"/>
      <c r="D77" s="387"/>
      <c r="E77" s="387"/>
      <c r="F77" s="387"/>
      <c r="G77" s="388"/>
      <c r="H77" s="387"/>
      <c r="I77" s="389" t="s">
        <v>383</v>
      </c>
      <c r="J77" s="390" t="s">
        <v>242</v>
      </c>
    </row>
    <row r="78" spans="1:10" s="42" customFormat="1" ht="16.5" customHeight="1">
      <c r="A78" s="391">
        <v>1</v>
      </c>
      <c r="B78" s="506" t="s">
        <v>314</v>
      </c>
      <c r="C78" s="506"/>
      <c r="D78" s="506"/>
      <c r="E78" s="506"/>
      <c r="F78" s="506"/>
      <c r="G78" s="392"/>
      <c r="H78" s="392">
        <v>14000</v>
      </c>
      <c r="I78" s="392"/>
      <c r="J78" s="393">
        <v>19</v>
      </c>
    </row>
    <row r="79" spans="1:10" s="42" customFormat="1" ht="16.5" customHeight="1">
      <c r="A79" s="391">
        <v>2</v>
      </c>
      <c r="B79" s="506" t="s">
        <v>315</v>
      </c>
      <c r="C79" s="506"/>
      <c r="D79" s="506"/>
      <c r="E79" s="506"/>
      <c r="F79" s="506"/>
      <c r="G79" s="392"/>
      <c r="H79" s="392">
        <v>15000</v>
      </c>
      <c r="I79" s="392"/>
      <c r="J79" s="393"/>
    </row>
    <row r="80" spans="1:10" s="141" customFormat="1" ht="16.5" customHeight="1">
      <c r="A80" s="394" t="s">
        <v>244</v>
      </c>
      <c r="B80" s="507" t="s">
        <v>316</v>
      </c>
      <c r="C80" s="507"/>
      <c r="D80" s="507"/>
      <c r="E80" s="507"/>
      <c r="F80" s="507"/>
      <c r="G80" s="395"/>
      <c r="H80" s="396">
        <v>15001</v>
      </c>
      <c r="I80" s="396"/>
      <c r="J80" s="397">
        <v>132329</v>
      </c>
    </row>
    <row r="81" spans="1:10" s="141" customFormat="1" ht="16.5" customHeight="1">
      <c r="A81" s="394"/>
      <c r="B81" s="508" t="s">
        <v>317</v>
      </c>
      <c r="C81" s="508"/>
      <c r="D81" s="508"/>
      <c r="E81" s="508"/>
      <c r="F81" s="508"/>
      <c r="G81" s="395"/>
      <c r="H81" s="396">
        <v>150011</v>
      </c>
      <c r="I81" s="396"/>
      <c r="J81" s="397">
        <v>132329</v>
      </c>
    </row>
    <row r="82" spans="1:10" s="141" customFormat="1" ht="16.5" customHeight="1">
      <c r="A82" s="398" t="s">
        <v>253</v>
      </c>
      <c r="B82" s="507" t="s">
        <v>318</v>
      </c>
      <c r="C82" s="507"/>
      <c r="D82" s="507"/>
      <c r="E82" s="507"/>
      <c r="F82" s="507"/>
      <c r="G82" s="395"/>
      <c r="H82" s="396">
        <v>15002</v>
      </c>
      <c r="I82" s="396"/>
      <c r="J82" s="397"/>
    </row>
    <row r="83" spans="1:10" s="141" customFormat="1" ht="13.5" thickBot="1">
      <c r="A83" s="399"/>
      <c r="B83" s="509" t="s">
        <v>319</v>
      </c>
      <c r="C83" s="509"/>
      <c r="D83" s="509"/>
      <c r="E83" s="509"/>
      <c r="F83" s="509"/>
      <c r="G83" s="400"/>
      <c r="H83" s="401">
        <v>150021</v>
      </c>
      <c r="I83" s="401"/>
      <c r="J83" s="402"/>
    </row>
    <row r="84" spans="1:10">
      <c r="J84" s="142"/>
    </row>
    <row r="85" spans="1:10">
      <c r="J85" s="142"/>
    </row>
    <row r="86" spans="1:10">
      <c r="G86" s="490"/>
      <c r="H86" s="490"/>
      <c r="I86" s="490"/>
      <c r="J86" s="142"/>
    </row>
    <row r="87" spans="1:10" ht="28.5" customHeight="1">
      <c r="G87" s="491"/>
      <c r="H87" s="491"/>
      <c r="I87" s="491"/>
      <c r="J87" s="142"/>
    </row>
    <row r="88" spans="1:10">
      <c r="G88" s="503"/>
      <c r="H88" s="503"/>
      <c r="I88" s="503"/>
      <c r="J88" s="142"/>
    </row>
    <row r="89" spans="1:10">
      <c r="B89" s="152"/>
      <c r="J89" s="142"/>
    </row>
    <row r="90" spans="1:10">
      <c r="B90" s="152"/>
    </row>
    <row r="91" spans="1:10">
      <c r="B91" s="152"/>
    </row>
    <row r="92" spans="1:10">
      <c r="B92" s="152"/>
    </row>
  </sheetData>
  <mergeCells count="66">
    <mergeCell ref="B19:F19"/>
    <mergeCell ref="B20:F20"/>
    <mergeCell ref="B21:F21"/>
    <mergeCell ref="B10:F10"/>
    <mergeCell ref="B7:F7"/>
    <mergeCell ref="B8:F8"/>
    <mergeCell ref="B9:F9"/>
    <mergeCell ref="B57:F57"/>
    <mergeCell ref="B23:F23"/>
    <mergeCell ref="A47:J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9:F69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78:F78"/>
    <mergeCell ref="B70:F70"/>
    <mergeCell ref="B71:F71"/>
    <mergeCell ref="B72:F72"/>
    <mergeCell ref="B73:F73"/>
    <mergeCell ref="B74:F74"/>
    <mergeCell ref="B75:F75"/>
    <mergeCell ref="B76:F76"/>
    <mergeCell ref="B79:F79"/>
    <mergeCell ref="B80:F80"/>
    <mergeCell ref="B81:F81"/>
    <mergeCell ref="B82:F82"/>
    <mergeCell ref="B83:F83"/>
    <mergeCell ref="G87:I87"/>
    <mergeCell ref="G88:I88"/>
    <mergeCell ref="I26:J26"/>
    <mergeCell ref="I27:J27"/>
    <mergeCell ref="G86:I86"/>
    <mergeCell ref="H46:I46"/>
    <mergeCell ref="H4:I4"/>
    <mergeCell ref="F25:H25"/>
    <mergeCell ref="F26:H26"/>
    <mergeCell ref="F27:H27"/>
    <mergeCell ref="B44:E44"/>
    <mergeCell ref="A5:I5"/>
    <mergeCell ref="B6:F6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</mergeCells>
  <pageMargins left="0.4" right="0.7" top="0.36" bottom="0.46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B1:M54"/>
  <sheetViews>
    <sheetView topLeftCell="H1" workbookViewId="0">
      <selection activeCell="K54" sqref="K52:K54"/>
    </sheetView>
  </sheetViews>
  <sheetFormatPr defaultRowHeight="15"/>
  <cols>
    <col min="1" max="1" width="0" style="238" hidden="1" customWidth="1"/>
    <col min="2" max="2" width="32.5703125" style="238" hidden="1" customWidth="1"/>
    <col min="3" max="3" width="17" style="238" hidden="1" customWidth="1"/>
    <col min="4" max="7" width="0" style="238" hidden="1" customWidth="1"/>
    <col min="8" max="8" width="3.7109375" style="238" customWidth="1"/>
    <col min="9" max="9" width="10.85546875" style="238" customWidth="1"/>
    <col min="10" max="10" width="43.85546875" style="238" bestFit="1" customWidth="1"/>
    <col min="11" max="11" width="32.28515625" style="238" bestFit="1" customWidth="1"/>
    <col min="12" max="256" width="9.140625" style="238"/>
    <col min="257" max="263" width="0" style="238" hidden="1" customWidth="1"/>
    <col min="264" max="264" width="3.7109375" style="238" customWidth="1"/>
    <col min="265" max="265" width="10.85546875" style="238" customWidth="1"/>
    <col min="266" max="266" width="43.85546875" style="238" bestFit="1" customWidth="1"/>
    <col min="267" max="267" width="32.28515625" style="238" bestFit="1" customWidth="1"/>
    <col min="268" max="512" width="9.140625" style="238"/>
    <col min="513" max="519" width="0" style="238" hidden="1" customWidth="1"/>
    <col min="520" max="520" width="3.7109375" style="238" customWidth="1"/>
    <col min="521" max="521" width="10.85546875" style="238" customWidth="1"/>
    <col min="522" max="522" width="43.85546875" style="238" bestFit="1" customWidth="1"/>
    <col min="523" max="523" width="32.28515625" style="238" bestFit="1" customWidth="1"/>
    <col min="524" max="768" width="9.140625" style="238"/>
    <col min="769" max="775" width="0" style="238" hidden="1" customWidth="1"/>
    <col min="776" max="776" width="3.7109375" style="238" customWidth="1"/>
    <col min="777" max="777" width="10.85546875" style="238" customWidth="1"/>
    <col min="778" max="778" width="43.85546875" style="238" bestFit="1" customWidth="1"/>
    <col min="779" max="779" width="32.28515625" style="238" bestFit="1" customWidth="1"/>
    <col min="780" max="1024" width="9.140625" style="238"/>
    <col min="1025" max="1031" width="0" style="238" hidden="1" customWidth="1"/>
    <col min="1032" max="1032" width="3.7109375" style="238" customWidth="1"/>
    <col min="1033" max="1033" width="10.85546875" style="238" customWidth="1"/>
    <col min="1034" max="1034" width="43.85546875" style="238" bestFit="1" customWidth="1"/>
    <col min="1035" max="1035" width="32.28515625" style="238" bestFit="1" customWidth="1"/>
    <col min="1036" max="1280" width="9.140625" style="238"/>
    <col min="1281" max="1287" width="0" style="238" hidden="1" customWidth="1"/>
    <col min="1288" max="1288" width="3.7109375" style="238" customWidth="1"/>
    <col min="1289" max="1289" width="10.85546875" style="238" customWidth="1"/>
    <col min="1290" max="1290" width="43.85546875" style="238" bestFit="1" customWidth="1"/>
    <col min="1291" max="1291" width="32.28515625" style="238" bestFit="1" customWidth="1"/>
    <col min="1292" max="1536" width="9.140625" style="238"/>
    <col min="1537" max="1543" width="0" style="238" hidden="1" customWidth="1"/>
    <col min="1544" max="1544" width="3.7109375" style="238" customWidth="1"/>
    <col min="1545" max="1545" width="10.85546875" style="238" customWidth="1"/>
    <col min="1546" max="1546" width="43.85546875" style="238" bestFit="1" customWidth="1"/>
    <col min="1547" max="1547" width="32.28515625" style="238" bestFit="1" customWidth="1"/>
    <col min="1548" max="1792" width="9.140625" style="238"/>
    <col min="1793" max="1799" width="0" style="238" hidden="1" customWidth="1"/>
    <col min="1800" max="1800" width="3.7109375" style="238" customWidth="1"/>
    <col min="1801" max="1801" width="10.85546875" style="238" customWidth="1"/>
    <col min="1802" max="1802" width="43.85546875" style="238" bestFit="1" customWidth="1"/>
    <col min="1803" max="1803" width="32.28515625" style="238" bestFit="1" customWidth="1"/>
    <col min="1804" max="2048" width="9.140625" style="238"/>
    <col min="2049" max="2055" width="0" style="238" hidden="1" customWidth="1"/>
    <col min="2056" max="2056" width="3.7109375" style="238" customWidth="1"/>
    <col min="2057" max="2057" width="10.85546875" style="238" customWidth="1"/>
    <col min="2058" max="2058" width="43.85546875" style="238" bestFit="1" customWidth="1"/>
    <col min="2059" max="2059" width="32.28515625" style="238" bestFit="1" customWidth="1"/>
    <col min="2060" max="2304" width="9.140625" style="238"/>
    <col min="2305" max="2311" width="0" style="238" hidden="1" customWidth="1"/>
    <col min="2312" max="2312" width="3.7109375" style="238" customWidth="1"/>
    <col min="2313" max="2313" width="10.85546875" style="238" customWidth="1"/>
    <col min="2314" max="2314" width="43.85546875" style="238" bestFit="1" customWidth="1"/>
    <col min="2315" max="2315" width="32.28515625" style="238" bestFit="1" customWidth="1"/>
    <col min="2316" max="2560" width="9.140625" style="238"/>
    <col min="2561" max="2567" width="0" style="238" hidden="1" customWidth="1"/>
    <col min="2568" max="2568" width="3.7109375" style="238" customWidth="1"/>
    <col min="2569" max="2569" width="10.85546875" style="238" customWidth="1"/>
    <col min="2570" max="2570" width="43.85546875" style="238" bestFit="1" customWidth="1"/>
    <col min="2571" max="2571" width="32.28515625" style="238" bestFit="1" customWidth="1"/>
    <col min="2572" max="2816" width="9.140625" style="238"/>
    <col min="2817" max="2823" width="0" style="238" hidden="1" customWidth="1"/>
    <col min="2824" max="2824" width="3.7109375" style="238" customWidth="1"/>
    <col min="2825" max="2825" width="10.85546875" style="238" customWidth="1"/>
    <col min="2826" max="2826" width="43.85546875" style="238" bestFit="1" customWidth="1"/>
    <col min="2827" max="2827" width="32.28515625" style="238" bestFit="1" customWidth="1"/>
    <col min="2828" max="3072" width="9.140625" style="238"/>
    <col min="3073" max="3079" width="0" style="238" hidden="1" customWidth="1"/>
    <col min="3080" max="3080" width="3.7109375" style="238" customWidth="1"/>
    <col min="3081" max="3081" width="10.85546875" style="238" customWidth="1"/>
    <col min="3082" max="3082" width="43.85546875" style="238" bestFit="1" customWidth="1"/>
    <col min="3083" max="3083" width="32.28515625" style="238" bestFit="1" customWidth="1"/>
    <col min="3084" max="3328" width="9.140625" style="238"/>
    <col min="3329" max="3335" width="0" style="238" hidden="1" customWidth="1"/>
    <col min="3336" max="3336" width="3.7109375" style="238" customWidth="1"/>
    <col min="3337" max="3337" width="10.85546875" style="238" customWidth="1"/>
    <col min="3338" max="3338" width="43.85546875" style="238" bestFit="1" customWidth="1"/>
    <col min="3339" max="3339" width="32.28515625" style="238" bestFit="1" customWidth="1"/>
    <col min="3340" max="3584" width="9.140625" style="238"/>
    <col min="3585" max="3591" width="0" style="238" hidden="1" customWidth="1"/>
    <col min="3592" max="3592" width="3.7109375" style="238" customWidth="1"/>
    <col min="3593" max="3593" width="10.85546875" style="238" customWidth="1"/>
    <col min="3594" max="3594" width="43.85546875" style="238" bestFit="1" customWidth="1"/>
    <col min="3595" max="3595" width="32.28515625" style="238" bestFit="1" customWidth="1"/>
    <col min="3596" max="3840" width="9.140625" style="238"/>
    <col min="3841" max="3847" width="0" style="238" hidden="1" customWidth="1"/>
    <col min="3848" max="3848" width="3.7109375" style="238" customWidth="1"/>
    <col min="3849" max="3849" width="10.85546875" style="238" customWidth="1"/>
    <col min="3850" max="3850" width="43.85546875" style="238" bestFit="1" customWidth="1"/>
    <col min="3851" max="3851" width="32.28515625" style="238" bestFit="1" customWidth="1"/>
    <col min="3852" max="4096" width="9.140625" style="238"/>
    <col min="4097" max="4103" width="0" style="238" hidden="1" customWidth="1"/>
    <col min="4104" max="4104" width="3.7109375" style="238" customWidth="1"/>
    <col min="4105" max="4105" width="10.85546875" style="238" customWidth="1"/>
    <col min="4106" max="4106" width="43.85546875" style="238" bestFit="1" customWidth="1"/>
    <col min="4107" max="4107" width="32.28515625" style="238" bestFit="1" customWidth="1"/>
    <col min="4108" max="4352" width="9.140625" style="238"/>
    <col min="4353" max="4359" width="0" style="238" hidden="1" customWidth="1"/>
    <col min="4360" max="4360" width="3.7109375" style="238" customWidth="1"/>
    <col min="4361" max="4361" width="10.85546875" style="238" customWidth="1"/>
    <col min="4362" max="4362" width="43.85546875" style="238" bestFit="1" customWidth="1"/>
    <col min="4363" max="4363" width="32.28515625" style="238" bestFit="1" customWidth="1"/>
    <col min="4364" max="4608" width="9.140625" style="238"/>
    <col min="4609" max="4615" width="0" style="238" hidden="1" customWidth="1"/>
    <col min="4616" max="4616" width="3.7109375" style="238" customWidth="1"/>
    <col min="4617" max="4617" width="10.85546875" style="238" customWidth="1"/>
    <col min="4618" max="4618" width="43.85546875" style="238" bestFit="1" customWidth="1"/>
    <col min="4619" max="4619" width="32.28515625" style="238" bestFit="1" customWidth="1"/>
    <col min="4620" max="4864" width="9.140625" style="238"/>
    <col min="4865" max="4871" width="0" style="238" hidden="1" customWidth="1"/>
    <col min="4872" max="4872" width="3.7109375" style="238" customWidth="1"/>
    <col min="4873" max="4873" width="10.85546875" style="238" customWidth="1"/>
    <col min="4874" max="4874" width="43.85546875" style="238" bestFit="1" customWidth="1"/>
    <col min="4875" max="4875" width="32.28515625" style="238" bestFit="1" customWidth="1"/>
    <col min="4876" max="5120" width="9.140625" style="238"/>
    <col min="5121" max="5127" width="0" style="238" hidden="1" customWidth="1"/>
    <col min="5128" max="5128" width="3.7109375" style="238" customWidth="1"/>
    <col min="5129" max="5129" width="10.85546875" style="238" customWidth="1"/>
    <col min="5130" max="5130" width="43.85546875" style="238" bestFit="1" customWidth="1"/>
    <col min="5131" max="5131" width="32.28515625" style="238" bestFit="1" customWidth="1"/>
    <col min="5132" max="5376" width="9.140625" style="238"/>
    <col min="5377" max="5383" width="0" style="238" hidden="1" customWidth="1"/>
    <col min="5384" max="5384" width="3.7109375" style="238" customWidth="1"/>
    <col min="5385" max="5385" width="10.85546875" style="238" customWidth="1"/>
    <col min="5386" max="5386" width="43.85546875" style="238" bestFit="1" customWidth="1"/>
    <col min="5387" max="5387" width="32.28515625" style="238" bestFit="1" customWidth="1"/>
    <col min="5388" max="5632" width="9.140625" style="238"/>
    <col min="5633" max="5639" width="0" style="238" hidden="1" customWidth="1"/>
    <col min="5640" max="5640" width="3.7109375" style="238" customWidth="1"/>
    <col min="5641" max="5641" width="10.85546875" style="238" customWidth="1"/>
    <col min="5642" max="5642" width="43.85546875" style="238" bestFit="1" customWidth="1"/>
    <col min="5643" max="5643" width="32.28515625" style="238" bestFit="1" customWidth="1"/>
    <col min="5644" max="5888" width="9.140625" style="238"/>
    <col min="5889" max="5895" width="0" style="238" hidden="1" customWidth="1"/>
    <col min="5896" max="5896" width="3.7109375" style="238" customWidth="1"/>
    <col min="5897" max="5897" width="10.85546875" style="238" customWidth="1"/>
    <col min="5898" max="5898" width="43.85546875" style="238" bestFit="1" customWidth="1"/>
    <col min="5899" max="5899" width="32.28515625" style="238" bestFit="1" customWidth="1"/>
    <col min="5900" max="6144" width="9.140625" style="238"/>
    <col min="6145" max="6151" width="0" style="238" hidden="1" customWidth="1"/>
    <col min="6152" max="6152" width="3.7109375" style="238" customWidth="1"/>
    <col min="6153" max="6153" width="10.85546875" style="238" customWidth="1"/>
    <col min="6154" max="6154" width="43.85546875" style="238" bestFit="1" customWidth="1"/>
    <col min="6155" max="6155" width="32.28515625" style="238" bestFit="1" customWidth="1"/>
    <col min="6156" max="6400" width="9.140625" style="238"/>
    <col min="6401" max="6407" width="0" style="238" hidden="1" customWidth="1"/>
    <col min="6408" max="6408" width="3.7109375" style="238" customWidth="1"/>
    <col min="6409" max="6409" width="10.85546875" style="238" customWidth="1"/>
    <col min="6410" max="6410" width="43.85546875" style="238" bestFit="1" customWidth="1"/>
    <col min="6411" max="6411" width="32.28515625" style="238" bestFit="1" customWidth="1"/>
    <col min="6412" max="6656" width="9.140625" style="238"/>
    <col min="6657" max="6663" width="0" style="238" hidden="1" customWidth="1"/>
    <col min="6664" max="6664" width="3.7109375" style="238" customWidth="1"/>
    <col min="6665" max="6665" width="10.85546875" style="238" customWidth="1"/>
    <col min="6666" max="6666" width="43.85546875" style="238" bestFit="1" customWidth="1"/>
    <col min="6667" max="6667" width="32.28515625" style="238" bestFit="1" customWidth="1"/>
    <col min="6668" max="6912" width="9.140625" style="238"/>
    <col min="6913" max="6919" width="0" style="238" hidden="1" customWidth="1"/>
    <col min="6920" max="6920" width="3.7109375" style="238" customWidth="1"/>
    <col min="6921" max="6921" width="10.85546875" style="238" customWidth="1"/>
    <col min="6922" max="6922" width="43.85546875" style="238" bestFit="1" customWidth="1"/>
    <col min="6923" max="6923" width="32.28515625" style="238" bestFit="1" customWidth="1"/>
    <col min="6924" max="7168" width="9.140625" style="238"/>
    <col min="7169" max="7175" width="0" style="238" hidden="1" customWidth="1"/>
    <col min="7176" max="7176" width="3.7109375" style="238" customWidth="1"/>
    <col min="7177" max="7177" width="10.85546875" style="238" customWidth="1"/>
    <col min="7178" max="7178" width="43.85546875" style="238" bestFit="1" customWidth="1"/>
    <col min="7179" max="7179" width="32.28515625" style="238" bestFit="1" customWidth="1"/>
    <col min="7180" max="7424" width="9.140625" style="238"/>
    <col min="7425" max="7431" width="0" style="238" hidden="1" customWidth="1"/>
    <col min="7432" max="7432" width="3.7109375" style="238" customWidth="1"/>
    <col min="7433" max="7433" width="10.85546875" style="238" customWidth="1"/>
    <col min="7434" max="7434" width="43.85546875" style="238" bestFit="1" customWidth="1"/>
    <col min="7435" max="7435" width="32.28515625" style="238" bestFit="1" customWidth="1"/>
    <col min="7436" max="7680" width="9.140625" style="238"/>
    <col min="7681" max="7687" width="0" style="238" hidden="1" customWidth="1"/>
    <col min="7688" max="7688" width="3.7109375" style="238" customWidth="1"/>
    <col min="7689" max="7689" width="10.85546875" style="238" customWidth="1"/>
    <col min="7690" max="7690" width="43.85546875" style="238" bestFit="1" customWidth="1"/>
    <col min="7691" max="7691" width="32.28515625" style="238" bestFit="1" customWidth="1"/>
    <col min="7692" max="7936" width="9.140625" style="238"/>
    <col min="7937" max="7943" width="0" style="238" hidden="1" customWidth="1"/>
    <col min="7944" max="7944" width="3.7109375" style="238" customWidth="1"/>
    <col min="7945" max="7945" width="10.85546875" style="238" customWidth="1"/>
    <col min="7946" max="7946" width="43.85546875" style="238" bestFit="1" customWidth="1"/>
    <col min="7947" max="7947" width="32.28515625" style="238" bestFit="1" customWidth="1"/>
    <col min="7948" max="8192" width="9.140625" style="238"/>
    <col min="8193" max="8199" width="0" style="238" hidden="1" customWidth="1"/>
    <col min="8200" max="8200" width="3.7109375" style="238" customWidth="1"/>
    <col min="8201" max="8201" width="10.85546875" style="238" customWidth="1"/>
    <col min="8202" max="8202" width="43.85546875" style="238" bestFit="1" customWidth="1"/>
    <col min="8203" max="8203" width="32.28515625" style="238" bestFit="1" customWidth="1"/>
    <col min="8204" max="8448" width="9.140625" style="238"/>
    <col min="8449" max="8455" width="0" style="238" hidden="1" customWidth="1"/>
    <col min="8456" max="8456" width="3.7109375" style="238" customWidth="1"/>
    <col min="8457" max="8457" width="10.85546875" style="238" customWidth="1"/>
    <col min="8458" max="8458" width="43.85546875" style="238" bestFit="1" customWidth="1"/>
    <col min="8459" max="8459" width="32.28515625" style="238" bestFit="1" customWidth="1"/>
    <col min="8460" max="8704" width="9.140625" style="238"/>
    <col min="8705" max="8711" width="0" style="238" hidden="1" customWidth="1"/>
    <col min="8712" max="8712" width="3.7109375" style="238" customWidth="1"/>
    <col min="8713" max="8713" width="10.85546875" style="238" customWidth="1"/>
    <col min="8714" max="8714" width="43.85546875" style="238" bestFit="1" customWidth="1"/>
    <col min="8715" max="8715" width="32.28515625" style="238" bestFit="1" customWidth="1"/>
    <col min="8716" max="8960" width="9.140625" style="238"/>
    <col min="8961" max="8967" width="0" style="238" hidden="1" customWidth="1"/>
    <col min="8968" max="8968" width="3.7109375" style="238" customWidth="1"/>
    <col min="8969" max="8969" width="10.85546875" style="238" customWidth="1"/>
    <col min="8970" max="8970" width="43.85546875" style="238" bestFit="1" customWidth="1"/>
    <col min="8971" max="8971" width="32.28515625" style="238" bestFit="1" customWidth="1"/>
    <col min="8972" max="9216" width="9.140625" style="238"/>
    <col min="9217" max="9223" width="0" style="238" hidden="1" customWidth="1"/>
    <col min="9224" max="9224" width="3.7109375" style="238" customWidth="1"/>
    <col min="9225" max="9225" width="10.85546875" style="238" customWidth="1"/>
    <col min="9226" max="9226" width="43.85546875" style="238" bestFit="1" customWidth="1"/>
    <col min="9227" max="9227" width="32.28515625" style="238" bestFit="1" customWidth="1"/>
    <col min="9228" max="9472" width="9.140625" style="238"/>
    <col min="9473" max="9479" width="0" style="238" hidden="1" customWidth="1"/>
    <col min="9480" max="9480" width="3.7109375" style="238" customWidth="1"/>
    <col min="9481" max="9481" width="10.85546875" style="238" customWidth="1"/>
    <col min="9482" max="9482" width="43.85546875" style="238" bestFit="1" customWidth="1"/>
    <col min="9483" max="9483" width="32.28515625" style="238" bestFit="1" customWidth="1"/>
    <col min="9484" max="9728" width="9.140625" style="238"/>
    <col min="9729" max="9735" width="0" style="238" hidden="1" customWidth="1"/>
    <col min="9736" max="9736" width="3.7109375" style="238" customWidth="1"/>
    <col min="9737" max="9737" width="10.85546875" style="238" customWidth="1"/>
    <col min="9738" max="9738" width="43.85546875" style="238" bestFit="1" customWidth="1"/>
    <col min="9739" max="9739" width="32.28515625" style="238" bestFit="1" customWidth="1"/>
    <col min="9740" max="9984" width="9.140625" style="238"/>
    <col min="9985" max="9991" width="0" style="238" hidden="1" customWidth="1"/>
    <col min="9992" max="9992" width="3.7109375" style="238" customWidth="1"/>
    <col min="9993" max="9993" width="10.85546875" style="238" customWidth="1"/>
    <col min="9994" max="9994" width="43.85546875" style="238" bestFit="1" customWidth="1"/>
    <col min="9995" max="9995" width="32.28515625" style="238" bestFit="1" customWidth="1"/>
    <col min="9996" max="10240" width="9.140625" style="238"/>
    <col min="10241" max="10247" width="0" style="238" hidden="1" customWidth="1"/>
    <col min="10248" max="10248" width="3.7109375" style="238" customWidth="1"/>
    <col min="10249" max="10249" width="10.85546875" style="238" customWidth="1"/>
    <col min="10250" max="10250" width="43.85546875" style="238" bestFit="1" customWidth="1"/>
    <col min="10251" max="10251" width="32.28515625" style="238" bestFit="1" customWidth="1"/>
    <col min="10252" max="10496" width="9.140625" style="238"/>
    <col min="10497" max="10503" width="0" style="238" hidden="1" customWidth="1"/>
    <col min="10504" max="10504" width="3.7109375" style="238" customWidth="1"/>
    <col min="10505" max="10505" width="10.85546875" style="238" customWidth="1"/>
    <col min="10506" max="10506" width="43.85546875" style="238" bestFit="1" customWidth="1"/>
    <col min="10507" max="10507" width="32.28515625" style="238" bestFit="1" customWidth="1"/>
    <col min="10508" max="10752" width="9.140625" style="238"/>
    <col min="10753" max="10759" width="0" style="238" hidden="1" customWidth="1"/>
    <col min="10760" max="10760" width="3.7109375" style="238" customWidth="1"/>
    <col min="10761" max="10761" width="10.85546875" style="238" customWidth="1"/>
    <col min="10762" max="10762" width="43.85546875" style="238" bestFit="1" customWidth="1"/>
    <col min="10763" max="10763" width="32.28515625" style="238" bestFit="1" customWidth="1"/>
    <col min="10764" max="11008" width="9.140625" style="238"/>
    <col min="11009" max="11015" width="0" style="238" hidden="1" customWidth="1"/>
    <col min="11016" max="11016" width="3.7109375" style="238" customWidth="1"/>
    <col min="11017" max="11017" width="10.85546875" style="238" customWidth="1"/>
    <col min="11018" max="11018" width="43.85546875" style="238" bestFit="1" customWidth="1"/>
    <col min="11019" max="11019" width="32.28515625" style="238" bestFit="1" customWidth="1"/>
    <col min="11020" max="11264" width="9.140625" style="238"/>
    <col min="11265" max="11271" width="0" style="238" hidden="1" customWidth="1"/>
    <col min="11272" max="11272" width="3.7109375" style="238" customWidth="1"/>
    <col min="11273" max="11273" width="10.85546875" style="238" customWidth="1"/>
    <col min="11274" max="11274" width="43.85546875" style="238" bestFit="1" customWidth="1"/>
    <col min="11275" max="11275" width="32.28515625" style="238" bestFit="1" customWidth="1"/>
    <col min="11276" max="11520" width="9.140625" style="238"/>
    <col min="11521" max="11527" width="0" style="238" hidden="1" customWidth="1"/>
    <col min="11528" max="11528" width="3.7109375" style="238" customWidth="1"/>
    <col min="11529" max="11529" width="10.85546875" style="238" customWidth="1"/>
    <col min="11530" max="11530" width="43.85546875" style="238" bestFit="1" customWidth="1"/>
    <col min="11531" max="11531" width="32.28515625" style="238" bestFit="1" customWidth="1"/>
    <col min="11532" max="11776" width="9.140625" style="238"/>
    <col min="11777" max="11783" width="0" style="238" hidden="1" customWidth="1"/>
    <col min="11784" max="11784" width="3.7109375" style="238" customWidth="1"/>
    <col min="11785" max="11785" width="10.85546875" style="238" customWidth="1"/>
    <col min="11786" max="11786" width="43.85546875" style="238" bestFit="1" customWidth="1"/>
    <col min="11787" max="11787" width="32.28515625" style="238" bestFit="1" customWidth="1"/>
    <col min="11788" max="12032" width="9.140625" style="238"/>
    <col min="12033" max="12039" width="0" style="238" hidden="1" customWidth="1"/>
    <col min="12040" max="12040" width="3.7109375" style="238" customWidth="1"/>
    <col min="12041" max="12041" width="10.85546875" style="238" customWidth="1"/>
    <col min="12042" max="12042" width="43.85546875" style="238" bestFit="1" customWidth="1"/>
    <col min="12043" max="12043" width="32.28515625" style="238" bestFit="1" customWidth="1"/>
    <col min="12044" max="12288" width="9.140625" style="238"/>
    <col min="12289" max="12295" width="0" style="238" hidden="1" customWidth="1"/>
    <col min="12296" max="12296" width="3.7109375" style="238" customWidth="1"/>
    <col min="12297" max="12297" width="10.85546875" style="238" customWidth="1"/>
    <col min="12298" max="12298" width="43.85546875" style="238" bestFit="1" customWidth="1"/>
    <col min="12299" max="12299" width="32.28515625" style="238" bestFit="1" customWidth="1"/>
    <col min="12300" max="12544" width="9.140625" style="238"/>
    <col min="12545" max="12551" width="0" style="238" hidden="1" customWidth="1"/>
    <col min="12552" max="12552" width="3.7109375" style="238" customWidth="1"/>
    <col min="12553" max="12553" width="10.85546875" style="238" customWidth="1"/>
    <col min="12554" max="12554" width="43.85546875" style="238" bestFit="1" customWidth="1"/>
    <col min="12555" max="12555" width="32.28515625" style="238" bestFit="1" customWidth="1"/>
    <col min="12556" max="12800" width="9.140625" style="238"/>
    <col min="12801" max="12807" width="0" style="238" hidden="1" customWidth="1"/>
    <col min="12808" max="12808" width="3.7109375" style="238" customWidth="1"/>
    <col min="12809" max="12809" width="10.85546875" style="238" customWidth="1"/>
    <col min="12810" max="12810" width="43.85546875" style="238" bestFit="1" customWidth="1"/>
    <col min="12811" max="12811" width="32.28515625" style="238" bestFit="1" customWidth="1"/>
    <col min="12812" max="13056" width="9.140625" style="238"/>
    <col min="13057" max="13063" width="0" style="238" hidden="1" customWidth="1"/>
    <col min="13064" max="13064" width="3.7109375" style="238" customWidth="1"/>
    <col min="13065" max="13065" width="10.85546875" style="238" customWidth="1"/>
    <col min="13066" max="13066" width="43.85546875" style="238" bestFit="1" customWidth="1"/>
    <col min="13067" max="13067" width="32.28515625" style="238" bestFit="1" customWidth="1"/>
    <col min="13068" max="13312" width="9.140625" style="238"/>
    <col min="13313" max="13319" width="0" style="238" hidden="1" customWidth="1"/>
    <col min="13320" max="13320" width="3.7109375" style="238" customWidth="1"/>
    <col min="13321" max="13321" width="10.85546875" style="238" customWidth="1"/>
    <col min="13322" max="13322" width="43.85546875" style="238" bestFit="1" customWidth="1"/>
    <col min="13323" max="13323" width="32.28515625" style="238" bestFit="1" customWidth="1"/>
    <col min="13324" max="13568" width="9.140625" style="238"/>
    <col min="13569" max="13575" width="0" style="238" hidden="1" customWidth="1"/>
    <col min="13576" max="13576" width="3.7109375" style="238" customWidth="1"/>
    <col min="13577" max="13577" width="10.85546875" style="238" customWidth="1"/>
    <col min="13578" max="13578" width="43.85546875" style="238" bestFit="1" customWidth="1"/>
    <col min="13579" max="13579" width="32.28515625" style="238" bestFit="1" customWidth="1"/>
    <col min="13580" max="13824" width="9.140625" style="238"/>
    <col min="13825" max="13831" width="0" style="238" hidden="1" customWidth="1"/>
    <col min="13832" max="13832" width="3.7109375" style="238" customWidth="1"/>
    <col min="13833" max="13833" width="10.85546875" style="238" customWidth="1"/>
    <col min="13834" max="13834" width="43.85546875" style="238" bestFit="1" customWidth="1"/>
    <col min="13835" max="13835" width="32.28515625" style="238" bestFit="1" customWidth="1"/>
    <col min="13836" max="14080" width="9.140625" style="238"/>
    <col min="14081" max="14087" width="0" style="238" hidden="1" customWidth="1"/>
    <col min="14088" max="14088" width="3.7109375" style="238" customWidth="1"/>
    <col min="14089" max="14089" width="10.85546875" style="238" customWidth="1"/>
    <col min="14090" max="14090" width="43.85546875" style="238" bestFit="1" customWidth="1"/>
    <col min="14091" max="14091" width="32.28515625" style="238" bestFit="1" customWidth="1"/>
    <col min="14092" max="14336" width="9.140625" style="238"/>
    <col min="14337" max="14343" width="0" style="238" hidden="1" customWidth="1"/>
    <col min="14344" max="14344" width="3.7109375" style="238" customWidth="1"/>
    <col min="14345" max="14345" width="10.85546875" style="238" customWidth="1"/>
    <col min="14346" max="14346" width="43.85546875" style="238" bestFit="1" customWidth="1"/>
    <col min="14347" max="14347" width="32.28515625" style="238" bestFit="1" customWidth="1"/>
    <col min="14348" max="14592" width="9.140625" style="238"/>
    <col min="14593" max="14599" width="0" style="238" hidden="1" customWidth="1"/>
    <col min="14600" max="14600" width="3.7109375" style="238" customWidth="1"/>
    <col min="14601" max="14601" width="10.85546875" style="238" customWidth="1"/>
    <col min="14602" max="14602" width="43.85546875" style="238" bestFit="1" customWidth="1"/>
    <col min="14603" max="14603" width="32.28515625" style="238" bestFit="1" customWidth="1"/>
    <col min="14604" max="14848" width="9.140625" style="238"/>
    <col min="14849" max="14855" width="0" style="238" hidden="1" customWidth="1"/>
    <col min="14856" max="14856" width="3.7109375" style="238" customWidth="1"/>
    <col min="14857" max="14857" width="10.85546875" style="238" customWidth="1"/>
    <col min="14858" max="14858" width="43.85546875" style="238" bestFit="1" customWidth="1"/>
    <col min="14859" max="14859" width="32.28515625" style="238" bestFit="1" customWidth="1"/>
    <col min="14860" max="15104" width="9.140625" style="238"/>
    <col min="15105" max="15111" width="0" style="238" hidden="1" customWidth="1"/>
    <col min="15112" max="15112" width="3.7109375" style="238" customWidth="1"/>
    <col min="15113" max="15113" width="10.85546875" style="238" customWidth="1"/>
    <col min="15114" max="15114" width="43.85546875" style="238" bestFit="1" customWidth="1"/>
    <col min="15115" max="15115" width="32.28515625" style="238" bestFit="1" customWidth="1"/>
    <col min="15116" max="15360" width="9.140625" style="238"/>
    <col min="15361" max="15367" width="0" style="238" hidden="1" customWidth="1"/>
    <col min="15368" max="15368" width="3.7109375" style="238" customWidth="1"/>
    <col min="15369" max="15369" width="10.85546875" style="238" customWidth="1"/>
    <col min="15370" max="15370" width="43.85546875" style="238" bestFit="1" customWidth="1"/>
    <col min="15371" max="15371" width="32.28515625" style="238" bestFit="1" customWidth="1"/>
    <col min="15372" max="15616" width="9.140625" style="238"/>
    <col min="15617" max="15623" width="0" style="238" hidden="1" customWidth="1"/>
    <col min="15624" max="15624" width="3.7109375" style="238" customWidth="1"/>
    <col min="15625" max="15625" width="10.85546875" style="238" customWidth="1"/>
    <col min="15626" max="15626" width="43.85546875" style="238" bestFit="1" customWidth="1"/>
    <col min="15627" max="15627" width="32.28515625" style="238" bestFit="1" customWidth="1"/>
    <col min="15628" max="15872" width="9.140625" style="238"/>
    <col min="15873" max="15879" width="0" style="238" hidden="1" customWidth="1"/>
    <col min="15880" max="15880" width="3.7109375" style="238" customWidth="1"/>
    <col min="15881" max="15881" width="10.85546875" style="238" customWidth="1"/>
    <col min="15882" max="15882" width="43.85546875" style="238" bestFit="1" customWidth="1"/>
    <col min="15883" max="15883" width="32.28515625" style="238" bestFit="1" customWidth="1"/>
    <col min="15884" max="16128" width="9.140625" style="238"/>
    <col min="16129" max="16135" width="0" style="238" hidden="1" customWidth="1"/>
    <col min="16136" max="16136" width="3.7109375" style="238" customWidth="1"/>
    <col min="16137" max="16137" width="10.85546875" style="238" customWidth="1"/>
    <col min="16138" max="16138" width="43.85546875" style="238" bestFit="1" customWidth="1"/>
    <col min="16139" max="16139" width="32.28515625" style="238" bestFit="1" customWidth="1"/>
    <col min="16140" max="16384" width="9.140625" style="238"/>
  </cols>
  <sheetData>
    <row r="1" spans="2:11" ht="15.75" thickBot="1">
      <c r="I1" s="271" t="s">
        <v>385</v>
      </c>
      <c r="J1" s="271"/>
    </row>
    <row r="2" spans="2:11" ht="16.5" thickTop="1" thickBot="1">
      <c r="I2" s="530" t="s">
        <v>386</v>
      </c>
      <c r="J2" s="530"/>
    </row>
    <row r="3" spans="2:11" ht="16.5" thickTop="1" thickBot="1">
      <c r="I3" s="530" t="s">
        <v>387</v>
      </c>
      <c r="J3" s="530"/>
    </row>
    <row r="4" spans="2:11" ht="15.75" thickTop="1">
      <c r="B4" s="237"/>
      <c r="C4" s="237"/>
      <c r="I4" s="239"/>
      <c r="K4" s="240" t="s">
        <v>320</v>
      </c>
    </row>
    <row r="5" spans="2:11" ht="15.75" thickBot="1">
      <c r="B5" s="237"/>
      <c r="C5" s="237"/>
      <c r="K5" s="241" t="s">
        <v>237</v>
      </c>
    </row>
    <row r="6" spans="2:11" s="242" customFormat="1" ht="15.75" thickTop="1">
      <c r="B6" s="242" t="s">
        <v>321</v>
      </c>
      <c r="C6" s="242" t="s">
        <v>321</v>
      </c>
      <c r="H6" s="243"/>
      <c r="I6" s="244"/>
      <c r="J6" s="245" t="s">
        <v>182</v>
      </c>
      <c r="K6" s="246" t="s">
        <v>322</v>
      </c>
    </row>
    <row r="7" spans="2:11" s="44" customFormat="1" ht="12.75">
      <c r="B7" s="44" t="s">
        <v>323</v>
      </c>
      <c r="C7" s="44" t="s">
        <v>323</v>
      </c>
      <c r="H7" s="256">
        <v>1</v>
      </c>
      <c r="I7" s="257" t="s">
        <v>324</v>
      </c>
      <c r="J7" s="258" t="s">
        <v>321</v>
      </c>
      <c r="K7" s="259"/>
    </row>
    <row r="8" spans="2:11" s="44" customFormat="1" ht="12.75">
      <c r="B8" s="44" t="s">
        <v>325</v>
      </c>
      <c r="C8" s="44" t="s">
        <v>325</v>
      </c>
      <c r="H8" s="256">
        <v>2</v>
      </c>
      <c r="I8" s="257" t="s">
        <v>324</v>
      </c>
      <c r="J8" s="258" t="s">
        <v>326</v>
      </c>
      <c r="K8" s="259"/>
    </row>
    <row r="9" spans="2:11" s="44" customFormat="1" ht="12.75">
      <c r="B9" s="44" t="s">
        <v>327</v>
      </c>
      <c r="C9" s="44" t="s">
        <v>327</v>
      </c>
      <c r="H9" s="256">
        <v>3</v>
      </c>
      <c r="I9" s="257" t="s">
        <v>324</v>
      </c>
      <c r="J9" s="258" t="s">
        <v>328</v>
      </c>
      <c r="K9" s="259"/>
    </row>
    <row r="10" spans="2:11" s="44" customFormat="1" ht="12.75">
      <c r="B10" s="44" t="s">
        <v>329</v>
      </c>
      <c r="C10" s="44" t="s">
        <v>329</v>
      </c>
      <c r="H10" s="256">
        <v>4</v>
      </c>
      <c r="I10" s="257" t="s">
        <v>324</v>
      </c>
      <c r="J10" s="258" t="s">
        <v>327</v>
      </c>
      <c r="K10" s="259"/>
    </row>
    <row r="11" spans="2:11" s="44" customFormat="1" ht="12.75">
      <c r="B11" s="44" t="s">
        <v>330</v>
      </c>
      <c r="C11" s="44" t="s">
        <v>330</v>
      </c>
      <c r="H11" s="256">
        <v>5</v>
      </c>
      <c r="I11" s="257" t="s">
        <v>324</v>
      </c>
      <c r="J11" s="258" t="s">
        <v>329</v>
      </c>
      <c r="K11" s="354">
        <v>0</v>
      </c>
    </row>
    <row r="12" spans="2:11" s="44" customFormat="1" ht="12.75">
      <c r="B12" s="44" t="s">
        <v>331</v>
      </c>
      <c r="C12" s="44" t="s">
        <v>331</v>
      </c>
      <c r="H12" s="256">
        <v>6</v>
      </c>
      <c r="I12" s="257" t="s">
        <v>324</v>
      </c>
      <c r="J12" s="258" t="s">
        <v>330</v>
      </c>
      <c r="K12" s="259"/>
    </row>
    <row r="13" spans="2:11" s="44" customFormat="1" ht="12.75">
      <c r="B13" s="44" t="s">
        <v>332</v>
      </c>
      <c r="C13" s="44" t="s">
        <v>332</v>
      </c>
      <c r="H13" s="256">
        <v>7</v>
      </c>
      <c r="I13" s="257" t="s">
        <v>324</v>
      </c>
      <c r="J13" s="258" t="s">
        <v>333</v>
      </c>
      <c r="K13" s="259"/>
    </row>
    <row r="14" spans="2:11" s="44" customFormat="1" ht="13.5">
      <c r="B14" s="140" t="s">
        <v>334</v>
      </c>
      <c r="C14" s="140" t="s">
        <v>334</v>
      </c>
      <c r="H14" s="256">
        <v>8</v>
      </c>
      <c r="I14" s="257" t="s">
        <v>324</v>
      </c>
      <c r="J14" s="258" t="s">
        <v>332</v>
      </c>
      <c r="K14" s="352">
        <v>0</v>
      </c>
    </row>
    <row r="15" spans="2:11">
      <c r="B15" s="237"/>
      <c r="C15" s="237"/>
      <c r="H15" s="251" t="s">
        <v>13</v>
      </c>
      <c r="I15" s="248"/>
      <c r="J15" s="248" t="s">
        <v>335</v>
      </c>
      <c r="K15" s="252"/>
    </row>
    <row r="16" spans="2:11" s="44" customFormat="1" ht="12.75">
      <c r="B16" s="44" t="s">
        <v>336</v>
      </c>
      <c r="C16" s="44" t="s">
        <v>336</v>
      </c>
      <c r="H16" s="256">
        <v>9</v>
      </c>
      <c r="I16" s="257" t="s">
        <v>334</v>
      </c>
      <c r="J16" s="258" t="s">
        <v>337</v>
      </c>
      <c r="K16" s="259"/>
    </row>
    <row r="17" spans="2:11" s="44" customFormat="1" ht="12.75">
      <c r="B17" s="44" t="s">
        <v>338</v>
      </c>
      <c r="C17" s="44" t="s">
        <v>338</v>
      </c>
      <c r="H17" s="256">
        <v>10</v>
      </c>
      <c r="I17" s="257" t="s">
        <v>334</v>
      </c>
      <c r="J17" s="258" t="s">
        <v>338</v>
      </c>
      <c r="K17" s="259"/>
    </row>
    <row r="18" spans="2:11" s="44" customFormat="1" ht="12.75">
      <c r="B18" s="44" t="s">
        <v>339</v>
      </c>
      <c r="C18" s="44" t="s">
        <v>339</v>
      </c>
      <c r="H18" s="256">
        <v>11</v>
      </c>
      <c r="I18" s="257" t="s">
        <v>334</v>
      </c>
      <c r="J18" s="258" t="s">
        <v>339</v>
      </c>
      <c r="K18" s="354">
        <v>0</v>
      </c>
    </row>
    <row r="19" spans="2:11">
      <c r="H19" s="251" t="s">
        <v>14</v>
      </c>
      <c r="I19" s="248"/>
      <c r="J19" s="248" t="s">
        <v>340</v>
      </c>
      <c r="K19" s="355">
        <v>0</v>
      </c>
    </row>
    <row r="20" spans="2:11">
      <c r="B20" s="237" t="s">
        <v>341</v>
      </c>
      <c r="C20" s="237" t="s">
        <v>341</v>
      </c>
      <c r="H20" s="247">
        <v>12</v>
      </c>
      <c r="I20" s="248" t="s">
        <v>341</v>
      </c>
      <c r="J20" s="249" t="s">
        <v>342</v>
      </c>
      <c r="K20" s="250"/>
    </row>
    <row r="21" spans="2:11">
      <c r="B21" s="238" t="s">
        <v>331</v>
      </c>
      <c r="C21" s="238" t="s">
        <v>331</v>
      </c>
      <c r="H21" s="247">
        <v>13</v>
      </c>
      <c r="I21" s="248" t="s">
        <v>341</v>
      </c>
      <c r="J21" s="248" t="s">
        <v>343</v>
      </c>
      <c r="K21" s="250"/>
    </row>
    <row r="22" spans="2:11" s="44" customFormat="1" ht="12.75">
      <c r="B22" s="44" t="s">
        <v>344</v>
      </c>
      <c r="C22" s="44" t="s">
        <v>344</v>
      </c>
      <c r="H22" s="256">
        <v>14</v>
      </c>
      <c r="I22" s="257" t="s">
        <v>341</v>
      </c>
      <c r="J22" s="258" t="s">
        <v>345</v>
      </c>
      <c r="K22" s="259"/>
    </row>
    <row r="23" spans="2:11" s="44" customFormat="1" ht="12.75">
      <c r="B23" s="44" t="s">
        <v>345</v>
      </c>
      <c r="C23" s="44" t="s">
        <v>345</v>
      </c>
      <c r="H23" s="256">
        <v>15</v>
      </c>
      <c r="I23" s="257" t="s">
        <v>341</v>
      </c>
      <c r="J23" s="258" t="s">
        <v>346</v>
      </c>
      <c r="K23" s="259"/>
    </row>
    <row r="24" spans="2:11" s="44" customFormat="1" ht="12.75">
      <c r="B24" s="44" t="s">
        <v>346</v>
      </c>
      <c r="C24" s="44" t="s">
        <v>346</v>
      </c>
      <c r="H24" s="256">
        <v>16</v>
      </c>
      <c r="I24" s="257" t="s">
        <v>341</v>
      </c>
      <c r="J24" s="258" t="s">
        <v>347</v>
      </c>
      <c r="K24" s="259"/>
    </row>
    <row r="25" spans="2:11" s="44" customFormat="1" ht="12.75">
      <c r="B25" s="44" t="s">
        <v>348</v>
      </c>
      <c r="C25" s="44" t="s">
        <v>348</v>
      </c>
      <c r="H25" s="256">
        <v>17</v>
      </c>
      <c r="I25" s="257" t="s">
        <v>341</v>
      </c>
      <c r="J25" s="258" t="s">
        <v>349</v>
      </c>
      <c r="K25" s="259"/>
    </row>
    <row r="26" spans="2:11" s="44" customFormat="1" ht="12.75">
      <c r="B26" s="44" t="s">
        <v>349</v>
      </c>
      <c r="C26" s="44" t="s">
        <v>349</v>
      </c>
      <c r="H26" s="256">
        <v>18</v>
      </c>
      <c r="I26" s="257" t="s">
        <v>341</v>
      </c>
      <c r="J26" s="258" t="s">
        <v>350</v>
      </c>
      <c r="K26" s="259"/>
    </row>
    <row r="27" spans="2:11" s="44" customFormat="1" ht="12.75">
      <c r="B27" s="44" t="s">
        <v>351</v>
      </c>
      <c r="C27" s="44" t="s">
        <v>351</v>
      </c>
      <c r="H27" s="256">
        <v>19</v>
      </c>
      <c r="I27" s="257" t="s">
        <v>341</v>
      </c>
      <c r="J27" s="258" t="s">
        <v>352</v>
      </c>
      <c r="K27" s="259"/>
    </row>
    <row r="28" spans="2:11">
      <c r="H28" s="251" t="s">
        <v>12</v>
      </c>
      <c r="I28" s="248"/>
      <c r="J28" s="248" t="s">
        <v>353</v>
      </c>
      <c r="K28" s="250"/>
    </row>
    <row r="29" spans="2:11" s="44" customFormat="1" ht="12.75">
      <c r="B29" s="44" t="s">
        <v>352</v>
      </c>
      <c r="C29" s="44" t="s">
        <v>352</v>
      </c>
      <c r="H29" s="256">
        <v>20</v>
      </c>
      <c r="I29" s="257" t="s">
        <v>354</v>
      </c>
      <c r="J29" s="258" t="s">
        <v>355</v>
      </c>
      <c r="K29" s="259"/>
    </row>
    <row r="30" spans="2:11" s="44" customFormat="1" ht="12.75">
      <c r="B30" s="140" t="s">
        <v>354</v>
      </c>
      <c r="C30" s="140" t="s">
        <v>354</v>
      </c>
      <c r="H30" s="256">
        <v>21</v>
      </c>
      <c r="I30" s="257" t="s">
        <v>354</v>
      </c>
      <c r="J30" s="258" t="s">
        <v>356</v>
      </c>
      <c r="K30" s="259"/>
    </row>
    <row r="31" spans="2:11" s="44" customFormat="1" ht="12.75">
      <c r="B31" s="44" t="s">
        <v>357</v>
      </c>
      <c r="C31" s="44" t="s">
        <v>357</v>
      </c>
      <c r="H31" s="256">
        <v>22</v>
      </c>
      <c r="I31" s="257" t="s">
        <v>354</v>
      </c>
      <c r="J31" s="258" t="s">
        <v>358</v>
      </c>
      <c r="K31" s="259"/>
    </row>
    <row r="32" spans="2:11" s="44" customFormat="1" ht="12.75">
      <c r="B32" s="44" t="s">
        <v>356</v>
      </c>
      <c r="C32" s="44" t="s">
        <v>356</v>
      </c>
      <c r="H32" s="256">
        <v>23</v>
      </c>
      <c r="I32" s="257" t="s">
        <v>354</v>
      </c>
      <c r="J32" s="258" t="s">
        <v>359</v>
      </c>
      <c r="K32" s="259"/>
    </row>
    <row r="33" spans="2:11">
      <c r="H33" s="251" t="s">
        <v>360</v>
      </c>
      <c r="I33" s="248"/>
      <c r="J33" s="248" t="s">
        <v>361</v>
      </c>
      <c r="K33" s="250"/>
    </row>
    <row r="34" spans="2:11" s="44" customFormat="1" ht="12.75">
      <c r="B34" s="140" t="s">
        <v>362</v>
      </c>
      <c r="C34" s="140" t="s">
        <v>362</v>
      </c>
      <c r="H34" s="256">
        <v>24</v>
      </c>
      <c r="I34" s="257" t="s">
        <v>362</v>
      </c>
      <c r="J34" s="258" t="s">
        <v>366</v>
      </c>
      <c r="K34" s="259"/>
    </row>
    <row r="35" spans="2:11" s="44" customFormat="1" ht="12.75">
      <c r="B35" s="44" t="s">
        <v>363</v>
      </c>
      <c r="C35" s="44" t="s">
        <v>363</v>
      </c>
      <c r="H35" s="256">
        <v>25</v>
      </c>
      <c r="I35" s="257" t="s">
        <v>362</v>
      </c>
      <c r="J35" s="258" t="s">
        <v>367</v>
      </c>
      <c r="K35" s="259"/>
    </row>
    <row r="36" spans="2:11" s="44" customFormat="1" ht="12.75">
      <c r="B36" s="44" t="s">
        <v>364</v>
      </c>
      <c r="C36" s="44" t="s">
        <v>364</v>
      </c>
      <c r="H36" s="256">
        <v>26</v>
      </c>
      <c r="I36" s="257" t="s">
        <v>362</v>
      </c>
      <c r="J36" s="260" t="s">
        <v>368</v>
      </c>
      <c r="K36" s="259"/>
    </row>
    <row r="37" spans="2:11" s="44" customFormat="1" ht="12.75">
      <c r="B37" s="44" t="s">
        <v>365</v>
      </c>
      <c r="C37" s="44" t="s">
        <v>365</v>
      </c>
      <c r="H37" s="256">
        <v>27</v>
      </c>
      <c r="I37" s="257" t="s">
        <v>362</v>
      </c>
      <c r="J37" s="258" t="s">
        <v>369</v>
      </c>
      <c r="K37" s="259"/>
    </row>
    <row r="38" spans="2:11" s="44" customFormat="1" ht="12.75">
      <c r="B38" s="44" t="s">
        <v>366</v>
      </c>
      <c r="C38" s="44" t="s">
        <v>366</v>
      </c>
      <c r="H38" s="256">
        <v>28</v>
      </c>
      <c r="I38" s="257" t="s">
        <v>362</v>
      </c>
      <c r="J38" s="258" t="s">
        <v>370</v>
      </c>
      <c r="K38" s="259"/>
    </row>
    <row r="39" spans="2:11" s="44" customFormat="1" ht="12.75">
      <c r="H39" s="256">
        <v>29</v>
      </c>
      <c r="I39" s="257" t="s">
        <v>362</v>
      </c>
      <c r="J39" s="258" t="s">
        <v>371</v>
      </c>
      <c r="K39" s="259"/>
    </row>
    <row r="40" spans="2:11" s="44" customFormat="1" ht="12.75">
      <c r="B40" s="44" t="s">
        <v>367</v>
      </c>
      <c r="C40" s="44" t="s">
        <v>367</v>
      </c>
      <c r="H40" s="256">
        <v>30</v>
      </c>
      <c r="I40" s="257" t="s">
        <v>362</v>
      </c>
      <c r="J40" s="258" t="s">
        <v>372</v>
      </c>
      <c r="K40" s="259"/>
    </row>
    <row r="41" spans="2:11" s="44" customFormat="1" ht="12.75">
      <c r="B41" s="44" t="s">
        <v>368</v>
      </c>
      <c r="C41" s="44" t="s">
        <v>368</v>
      </c>
      <c r="H41" s="256">
        <v>31</v>
      </c>
      <c r="I41" s="257" t="s">
        <v>362</v>
      </c>
      <c r="J41" s="258" t="s">
        <v>373</v>
      </c>
      <c r="K41" s="259"/>
    </row>
    <row r="42" spans="2:11">
      <c r="B42" s="238" t="s">
        <v>369</v>
      </c>
      <c r="C42" s="238" t="s">
        <v>369</v>
      </c>
      <c r="H42" s="251" t="s">
        <v>374</v>
      </c>
      <c r="I42" s="249"/>
      <c r="J42" s="248" t="s">
        <v>375</v>
      </c>
      <c r="K42" s="255">
        <f>SUM(K34:K41)</f>
        <v>0</v>
      </c>
    </row>
    <row r="43" spans="2:11" s="173" customFormat="1" ht="15.75" thickBot="1">
      <c r="B43" s="173" t="s">
        <v>370</v>
      </c>
      <c r="C43" s="173" t="s">
        <v>370</v>
      </c>
      <c r="H43" s="346"/>
      <c r="I43" s="347"/>
      <c r="J43" s="282" t="s">
        <v>376</v>
      </c>
      <c r="K43" s="348">
        <f>K42+K33+K28+K19+K15</f>
        <v>0</v>
      </c>
    </row>
    <row r="44" spans="2:11" s="275" customFormat="1" ht="15.75" thickTop="1">
      <c r="I44" s="276" t="s">
        <v>384</v>
      </c>
      <c r="J44" s="277"/>
      <c r="K44" s="278" t="s">
        <v>377</v>
      </c>
    </row>
    <row r="45" spans="2:11" s="173" customFormat="1">
      <c r="I45" s="254"/>
      <c r="J45" s="253"/>
      <c r="K45" s="279"/>
    </row>
    <row r="46" spans="2:11" s="173" customFormat="1">
      <c r="I46" s="254" t="s">
        <v>378</v>
      </c>
      <c r="J46" s="253"/>
      <c r="K46" s="279"/>
    </row>
    <row r="47" spans="2:11" s="173" customFormat="1">
      <c r="I47" s="254" t="s">
        <v>379</v>
      </c>
      <c r="J47" s="253"/>
      <c r="K47" s="279"/>
    </row>
    <row r="48" spans="2:11" s="173" customFormat="1">
      <c r="I48" s="254" t="s">
        <v>380</v>
      </c>
      <c r="J48" s="253"/>
      <c r="K48" s="353">
        <v>1</v>
      </c>
    </row>
    <row r="49" spans="9:13" s="173" customFormat="1">
      <c r="I49" s="254" t="s">
        <v>381</v>
      </c>
      <c r="J49" s="253"/>
      <c r="K49" s="280"/>
    </row>
    <row r="50" spans="9:13" s="173" customFormat="1">
      <c r="I50" s="254" t="s">
        <v>382</v>
      </c>
      <c r="J50" s="253"/>
      <c r="K50" s="280"/>
    </row>
    <row r="51" spans="9:13" s="173" customFormat="1" ht="15.75" thickBot="1">
      <c r="I51" s="281"/>
      <c r="J51" s="282" t="s">
        <v>104</v>
      </c>
      <c r="K51" s="283">
        <f>SUM(K48:K50)</f>
        <v>1</v>
      </c>
    </row>
    <row r="52" spans="9:13" ht="15.75" thickTop="1"/>
    <row r="53" spans="9:13">
      <c r="K53" s="264"/>
      <c r="L53" s="261"/>
      <c r="M53" s="261"/>
    </row>
    <row r="54" spans="9:13" ht="21.75" customHeight="1">
      <c r="K54" s="263"/>
      <c r="L54" s="262"/>
      <c r="M54" s="262"/>
    </row>
  </sheetData>
  <mergeCells count="2">
    <mergeCell ref="I2:J2"/>
    <mergeCell ref="I3:J3"/>
  </mergeCells>
  <pageMargins left="0.7" right="0.7" top="0.34" bottom="0.22" header="0.3" footer="0.16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55"/>
  <sheetViews>
    <sheetView showGridLines="0" view="pageBreakPreview" topLeftCell="C31" zoomScale="85" zoomScaleNormal="85" zoomScaleSheetLayoutView="85" workbookViewId="0">
      <selection activeCell="L49" sqref="L49"/>
    </sheetView>
  </sheetViews>
  <sheetFormatPr defaultRowHeight="13.5"/>
  <cols>
    <col min="1" max="1" width="5.140625" style="232" customWidth="1"/>
    <col min="2" max="2" width="52.42578125" style="233" customWidth="1"/>
    <col min="3" max="3" width="7.28515625" style="175" customWidth="1"/>
    <col min="4" max="5" width="19.42578125" style="175" customWidth="1"/>
    <col min="6" max="6" width="15.28515625" style="175" hidden="1" customWidth="1"/>
    <col min="7" max="8" width="10.42578125" style="175" hidden="1" customWidth="1"/>
    <col min="9" max="9" width="6.85546875" style="175" customWidth="1"/>
    <col min="10" max="10" width="46.140625" style="175" customWidth="1"/>
    <col min="11" max="11" width="7.5703125" style="175" bestFit="1" customWidth="1"/>
    <col min="12" max="12" width="13.42578125" style="175" customWidth="1"/>
    <col min="13" max="13" width="20.85546875" style="175" customWidth="1"/>
    <col min="14" max="14" width="15.42578125" style="175" hidden="1" customWidth="1"/>
    <col min="15" max="15" width="17.28515625" style="175" hidden="1" customWidth="1"/>
    <col min="16" max="16" width="15.85546875" style="175" hidden="1" customWidth="1"/>
    <col min="17" max="17" width="0" style="175" hidden="1" customWidth="1"/>
    <col min="18" max="18" width="9.28515625" style="175" bestFit="1" customWidth="1"/>
    <col min="19" max="16384" width="9.140625" style="175"/>
  </cols>
  <sheetData>
    <row r="1" spans="1:16" ht="18" customHeight="1">
      <c r="A1" s="459"/>
      <c r="B1" s="459"/>
      <c r="C1" s="459"/>
      <c r="D1" s="459"/>
      <c r="E1" s="459"/>
      <c r="F1" s="459"/>
      <c r="G1" s="174"/>
      <c r="H1" s="174"/>
      <c r="J1" s="459"/>
      <c r="K1" s="459"/>
      <c r="L1" s="459"/>
      <c r="M1" s="459"/>
      <c r="N1" s="459"/>
      <c r="O1" s="459"/>
    </row>
    <row r="2" spans="1:16" ht="18" customHeight="1">
      <c r="A2" s="458" t="s">
        <v>385</v>
      </c>
      <c r="B2" s="458"/>
      <c r="C2" s="458"/>
      <c r="D2" s="458"/>
      <c r="E2" s="458"/>
      <c r="F2" s="234"/>
      <c r="G2" s="174"/>
      <c r="H2" s="174"/>
      <c r="J2" s="458" t="s">
        <v>385</v>
      </c>
      <c r="K2" s="458"/>
      <c r="L2" s="458"/>
      <c r="M2" s="458"/>
      <c r="N2" s="458"/>
      <c r="O2" s="234"/>
    </row>
    <row r="3" spans="1:16" ht="22.5" customHeight="1" thickBot="1">
      <c r="A3" s="458" t="s">
        <v>233</v>
      </c>
      <c r="B3" s="458"/>
      <c r="C3" s="458"/>
      <c r="D3" s="458"/>
      <c r="E3" s="458"/>
      <c r="F3" s="235"/>
      <c r="G3" s="176"/>
      <c r="H3" s="176"/>
      <c r="I3" s="177"/>
      <c r="J3" s="458" t="s">
        <v>233</v>
      </c>
      <c r="K3" s="458"/>
      <c r="L3" s="458"/>
      <c r="M3" s="458"/>
      <c r="N3" s="458"/>
      <c r="O3" s="235"/>
    </row>
    <row r="4" spans="1:16" ht="19.5" customHeight="1">
      <c r="A4" s="452"/>
      <c r="B4" s="454"/>
      <c r="C4" s="456" t="s">
        <v>15</v>
      </c>
      <c r="D4" s="178" t="s">
        <v>11</v>
      </c>
      <c r="E4" s="178" t="s">
        <v>11</v>
      </c>
      <c r="F4" s="178" t="s">
        <v>11</v>
      </c>
      <c r="G4" s="178"/>
      <c r="H4" s="178"/>
      <c r="I4" s="452"/>
      <c r="J4" s="454"/>
      <c r="K4" s="456" t="s">
        <v>15</v>
      </c>
      <c r="L4" s="178" t="s">
        <v>11</v>
      </c>
      <c r="M4" s="178" t="s">
        <v>11</v>
      </c>
      <c r="N4" s="178" t="s">
        <v>11</v>
      </c>
    </row>
    <row r="5" spans="1:16" ht="19.5" customHeight="1" thickBot="1">
      <c r="A5" s="453"/>
      <c r="B5" s="455"/>
      <c r="C5" s="457"/>
      <c r="D5" s="179">
        <v>2013</v>
      </c>
      <c r="E5" s="179">
        <v>2012</v>
      </c>
      <c r="F5" s="179">
        <v>2011</v>
      </c>
      <c r="G5" s="179"/>
      <c r="H5" s="179">
        <v>2013</v>
      </c>
      <c r="I5" s="453"/>
      <c r="J5" s="455"/>
      <c r="K5" s="457"/>
      <c r="L5" s="179">
        <v>2013</v>
      </c>
      <c r="M5" s="179">
        <v>2012</v>
      </c>
      <c r="N5" s="179">
        <v>2011</v>
      </c>
    </row>
    <row r="6" spans="1:16" ht="22.5" customHeight="1" thickBot="1">
      <c r="A6" s="180"/>
      <c r="B6" s="181" t="s">
        <v>16</v>
      </c>
      <c r="C6" s="182"/>
      <c r="D6" s="183"/>
      <c r="E6" s="183"/>
      <c r="F6" s="183"/>
      <c r="G6" s="183"/>
      <c r="H6" s="183"/>
      <c r="I6" s="184"/>
      <c r="J6" s="185" t="s">
        <v>64</v>
      </c>
      <c r="K6" s="186"/>
      <c r="L6" s="186"/>
      <c r="M6" s="187"/>
      <c r="N6" s="187"/>
    </row>
    <row r="7" spans="1:16" ht="16.5" customHeight="1">
      <c r="A7" s="188" t="s">
        <v>13</v>
      </c>
      <c r="B7" s="189" t="s">
        <v>17</v>
      </c>
      <c r="C7" s="190"/>
      <c r="D7" s="191"/>
      <c r="E7" s="191"/>
      <c r="F7" s="191"/>
      <c r="G7" s="192"/>
      <c r="H7" s="192"/>
      <c r="I7" s="193" t="s">
        <v>13</v>
      </c>
      <c r="J7" s="194" t="s">
        <v>65</v>
      </c>
      <c r="K7" s="195"/>
      <c r="L7" s="195"/>
      <c r="M7" s="196"/>
      <c r="N7" s="196"/>
      <c r="P7" s="175">
        <v>2013</v>
      </c>
    </row>
    <row r="8" spans="1:16" ht="16.5" customHeight="1">
      <c r="A8" s="197" t="s">
        <v>34</v>
      </c>
      <c r="B8" s="198" t="s">
        <v>18</v>
      </c>
      <c r="C8" s="199"/>
      <c r="D8" s="200">
        <f>D10+D9</f>
        <v>3522497.61</v>
      </c>
      <c r="E8" s="200">
        <f>E10+E9</f>
        <v>0</v>
      </c>
      <c r="F8" s="201">
        <v>1686921</v>
      </c>
      <c r="G8" s="201">
        <f>E8-F8</f>
        <v>-1686921</v>
      </c>
      <c r="H8" s="201">
        <f>D8-E8</f>
        <v>3522497.61</v>
      </c>
      <c r="I8" s="197" t="s">
        <v>34</v>
      </c>
      <c r="J8" s="198" t="s">
        <v>20</v>
      </c>
      <c r="K8" s="199"/>
      <c r="L8" s="200">
        <v>0</v>
      </c>
      <c r="M8" s="200">
        <v>0</v>
      </c>
      <c r="N8" s="202">
        <v>0</v>
      </c>
      <c r="O8" s="203">
        <f>M8-N8</f>
        <v>0</v>
      </c>
      <c r="P8" s="203">
        <f>L8-M8</f>
        <v>0</v>
      </c>
    </row>
    <row r="9" spans="1:16" ht="16.5" customHeight="1">
      <c r="A9" s="197"/>
      <c r="B9" s="198" t="s">
        <v>179</v>
      </c>
      <c r="C9" s="199"/>
      <c r="D9" s="199">
        <f>bankat!E43</f>
        <v>3522497.61</v>
      </c>
      <c r="E9" s="199">
        <v>0</v>
      </c>
      <c r="F9" s="201"/>
      <c r="G9" s="201"/>
      <c r="H9" s="201">
        <f t="shared" ref="H9:H51" si="0">D9-E9</f>
        <v>3522497.61</v>
      </c>
      <c r="I9" s="197"/>
      <c r="J9" s="198"/>
      <c r="K9" s="199"/>
      <c r="L9" s="200"/>
      <c r="M9" s="200"/>
      <c r="N9" s="202"/>
      <c r="O9" s="203"/>
      <c r="P9" s="203">
        <f t="shared" ref="P9:P51" si="1">L9-M9</f>
        <v>0</v>
      </c>
    </row>
    <row r="10" spans="1:16" ht="16.5" customHeight="1">
      <c r="A10" s="197"/>
      <c r="B10" s="198" t="s">
        <v>223</v>
      </c>
      <c r="C10" s="199"/>
      <c r="D10" s="199">
        <v>0</v>
      </c>
      <c r="E10" s="199">
        <v>0</v>
      </c>
      <c r="F10" s="201"/>
      <c r="G10" s="201"/>
      <c r="H10" s="201">
        <f t="shared" si="0"/>
        <v>0</v>
      </c>
      <c r="I10" s="197"/>
      <c r="J10" s="198"/>
      <c r="K10" s="199"/>
      <c r="L10" s="200"/>
      <c r="M10" s="200"/>
      <c r="N10" s="202"/>
      <c r="O10" s="203"/>
      <c r="P10" s="203">
        <f t="shared" si="1"/>
        <v>0</v>
      </c>
    </row>
    <row r="11" spans="1:16" ht="16.5" customHeight="1">
      <c r="A11" s="197" t="s">
        <v>35</v>
      </c>
      <c r="B11" s="198" t="s">
        <v>19</v>
      </c>
      <c r="C11" s="199"/>
      <c r="D11" s="200">
        <f>SUM(D12:D13)</f>
        <v>0</v>
      </c>
      <c r="E11" s="200">
        <f>SUM(E12:E13)</f>
        <v>0</v>
      </c>
      <c r="F11" s="201">
        <v>0</v>
      </c>
      <c r="G11" s="201">
        <f t="shared" ref="G11:G51" si="2">E11-F11</f>
        <v>0</v>
      </c>
      <c r="H11" s="201">
        <f t="shared" si="0"/>
        <v>0</v>
      </c>
      <c r="I11" s="197" t="s">
        <v>35</v>
      </c>
      <c r="J11" s="198" t="s">
        <v>66</v>
      </c>
      <c r="K11" s="199"/>
      <c r="L11" s="200">
        <v>0</v>
      </c>
      <c r="M11" s="200">
        <f>SUM(M12:M14)</f>
        <v>0</v>
      </c>
      <c r="N11" s="202">
        <v>0</v>
      </c>
      <c r="O11" s="203">
        <f t="shared" ref="O11:O50" si="3">M11-N11</f>
        <v>0</v>
      </c>
      <c r="P11" s="203">
        <f t="shared" si="1"/>
        <v>0</v>
      </c>
    </row>
    <row r="12" spans="1:16" ht="16.5" customHeight="1">
      <c r="A12" s="197"/>
      <c r="B12" s="204" t="s">
        <v>42</v>
      </c>
      <c r="C12" s="199"/>
      <c r="D12" s="205"/>
      <c r="E12" s="205"/>
      <c r="F12" s="205"/>
      <c r="G12" s="201">
        <f t="shared" si="2"/>
        <v>0</v>
      </c>
      <c r="H12" s="201">
        <f t="shared" si="0"/>
        <v>0</v>
      </c>
      <c r="I12" s="197"/>
      <c r="J12" s="204" t="s">
        <v>67</v>
      </c>
      <c r="K12" s="199"/>
      <c r="L12" s="199"/>
      <c r="M12" s="200"/>
      <c r="N12" s="205"/>
      <c r="O12" s="203">
        <f t="shared" si="3"/>
        <v>0</v>
      </c>
      <c r="P12" s="203">
        <f t="shared" si="1"/>
        <v>0</v>
      </c>
    </row>
    <row r="13" spans="1:16" ht="16.5" customHeight="1">
      <c r="A13" s="197"/>
      <c r="B13" s="204" t="s">
        <v>43</v>
      </c>
      <c r="C13" s="199"/>
      <c r="D13" s="205"/>
      <c r="E13" s="205"/>
      <c r="F13" s="205"/>
      <c r="G13" s="201">
        <f t="shared" si="2"/>
        <v>0</v>
      </c>
      <c r="H13" s="201">
        <f t="shared" si="0"/>
        <v>0</v>
      </c>
      <c r="I13" s="197"/>
      <c r="J13" s="204" t="s">
        <v>68</v>
      </c>
      <c r="K13" s="199"/>
      <c r="L13" s="199"/>
      <c r="M13" s="205"/>
      <c r="N13" s="205"/>
      <c r="O13" s="203">
        <f t="shared" si="3"/>
        <v>0</v>
      </c>
      <c r="P13" s="203">
        <f t="shared" si="1"/>
        <v>0</v>
      </c>
    </row>
    <row r="14" spans="1:16" ht="16.5" customHeight="1">
      <c r="A14" s="197" t="s">
        <v>36</v>
      </c>
      <c r="B14" s="198" t="s">
        <v>21</v>
      </c>
      <c r="C14" s="199"/>
      <c r="D14" s="200">
        <f>D15+D16+D19+D17</f>
        <v>0</v>
      </c>
      <c r="E14" s="200">
        <f>E15+E16+E19+E17</f>
        <v>0</v>
      </c>
      <c r="F14" s="206">
        <v>642944</v>
      </c>
      <c r="G14" s="201">
        <f>E14-F14</f>
        <v>-642944</v>
      </c>
      <c r="H14" s="201">
        <f t="shared" si="0"/>
        <v>0</v>
      </c>
      <c r="I14" s="197"/>
      <c r="J14" s="204" t="s">
        <v>69</v>
      </c>
      <c r="K14" s="199"/>
      <c r="L14" s="199"/>
      <c r="M14" s="205"/>
      <c r="N14" s="205"/>
      <c r="O14" s="203">
        <f t="shared" si="3"/>
        <v>0</v>
      </c>
      <c r="P14" s="203">
        <f t="shared" si="1"/>
        <v>0</v>
      </c>
    </row>
    <row r="15" spans="1:16" ht="16.5" customHeight="1">
      <c r="A15" s="197"/>
      <c r="B15" s="204" t="s">
        <v>44</v>
      </c>
      <c r="C15" s="199"/>
      <c r="D15" s="199"/>
      <c r="E15" s="199">
        <v>0</v>
      </c>
      <c r="F15" s="205">
        <v>867</v>
      </c>
      <c r="G15" s="201">
        <f t="shared" si="2"/>
        <v>-867</v>
      </c>
      <c r="H15" s="201">
        <f t="shared" si="0"/>
        <v>0</v>
      </c>
      <c r="I15" s="197" t="s">
        <v>36</v>
      </c>
      <c r="J15" s="198" t="s">
        <v>70</v>
      </c>
      <c r="K15" s="199"/>
      <c r="L15" s="200">
        <f>SUM(L16:L23)</f>
        <v>146005</v>
      </c>
      <c r="M15" s="200">
        <f>SUM(M16:M23)</f>
        <v>0</v>
      </c>
      <c r="N15" s="200">
        <v>11581505</v>
      </c>
      <c r="O15" s="203">
        <f>M15-N15</f>
        <v>-11581505</v>
      </c>
      <c r="P15" s="203">
        <f t="shared" si="1"/>
        <v>146005</v>
      </c>
    </row>
    <row r="16" spans="1:16" ht="16.5" customHeight="1">
      <c r="A16" s="197"/>
      <c r="B16" s="204" t="s">
        <v>45</v>
      </c>
      <c r="C16" s="199"/>
      <c r="D16" s="199">
        <v>0</v>
      </c>
      <c r="E16" s="199">
        <v>0</v>
      </c>
      <c r="F16" s="205">
        <v>642077</v>
      </c>
      <c r="G16" s="201">
        <f t="shared" si="2"/>
        <v>-642077</v>
      </c>
      <c r="H16" s="201">
        <f t="shared" si="0"/>
        <v>0</v>
      </c>
      <c r="I16" s="197"/>
      <c r="J16" s="204" t="s">
        <v>71</v>
      </c>
      <c r="K16" s="199"/>
      <c r="L16" s="199"/>
      <c r="M16" s="199"/>
      <c r="N16" s="199"/>
      <c r="O16" s="203">
        <f t="shared" si="3"/>
        <v>0</v>
      </c>
      <c r="P16" s="203">
        <f t="shared" si="1"/>
        <v>0</v>
      </c>
    </row>
    <row r="17" spans="1:16" ht="16.5" customHeight="1">
      <c r="A17" s="197"/>
      <c r="B17" s="204" t="s">
        <v>46</v>
      </c>
      <c r="C17" s="199"/>
      <c r="D17" s="205"/>
      <c r="E17" s="205"/>
      <c r="F17" s="205"/>
      <c r="G17" s="201">
        <f t="shared" si="2"/>
        <v>0</v>
      </c>
      <c r="H17" s="201">
        <f t="shared" si="0"/>
        <v>0</v>
      </c>
      <c r="I17" s="197"/>
      <c r="J17" s="204" t="s">
        <v>72</v>
      </c>
      <c r="K17" s="199"/>
      <c r="L17" s="199">
        <v>82740</v>
      </c>
      <c r="M17" s="199"/>
      <c r="N17" s="199"/>
      <c r="O17" s="203">
        <f t="shared" si="3"/>
        <v>0</v>
      </c>
      <c r="P17" s="203">
        <f t="shared" si="1"/>
        <v>82740</v>
      </c>
    </row>
    <row r="18" spans="1:16" ht="16.5" customHeight="1">
      <c r="A18" s="197"/>
      <c r="B18" s="204" t="s">
        <v>47</v>
      </c>
      <c r="C18" s="199"/>
      <c r="D18" s="205"/>
      <c r="E18" s="205"/>
      <c r="F18" s="205"/>
      <c r="G18" s="201">
        <f t="shared" si="2"/>
        <v>0</v>
      </c>
      <c r="H18" s="201">
        <f t="shared" si="0"/>
        <v>0</v>
      </c>
      <c r="I18" s="197"/>
      <c r="J18" s="204" t="s">
        <v>73</v>
      </c>
      <c r="K18" s="199"/>
      <c r="L18" s="199"/>
      <c r="M18" s="199"/>
      <c r="N18" s="199"/>
      <c r="O18" s="203">
        <f t="shared" si="3"/>
        <v>0</v>
      </c>
      <c r="P18" s="203">
        <f t="shared" si="1"/>
        <v>0</v>
      </c>
    </row>
    <row r="19" spans="1:16" ht="16.5" customHeight="1">
      <c r="A19" s="197"/>
      <c r="B19" s="204" t="s">
        <v>403</v>
      </c>
      <c r="C19" s="199"/>
      <c r="D19" s="205"/>
      <c r="E19" s="205"/>
      <c r="F19" s="205"/>
      <c r="G19" s="201">
        <f t="shared" si="2"/>
        <v>0</v>
      </c>
      <c r="H19" s="201">
        <f t="shared" si="0"/>
        <v>0</v>
      </c>
      <c r="I19" s="197"/>
      <c r="J19" s="204" t="s">
        <v>180</v>
      </c>
      <c r="K19" s="199"/>
      <c r="L19" s="199">
        <v>9765</v>
      </c>
      <c r="M19" s="199"/>
      <c r="N19" s="199"/>
      <c r="O19" s="203">
        <f t="shared" si="3"/>
        <v>0</v>
      </c>
      <c r="P19" s="203">
        <f t="shared" si="1"/>
        <v>9765</v>
      </c>
    </row>
    <row r="20" spans="1:16" ht="16.5" customHeight="1">
      <c r="A20" s="197"/>
      <c r="B20" s="204"/>
      <c r="C20" s="199"/>
      <c r="D20" s="205"/>
      <c r="E20" s="205"/>
      <c r="F20" s="205"/>
      <c r="G20" s="201">
        <f t="shared" si="2"/>
        <v>0</v>
      </c>
      <c r="H20" s="201">
        <f t="shared" si="0"/>
        <v>0</v>
      </c>
      <c r="I20" s="197"/>
      <c r="J20" s="204" t="s">
        <v>222</v>
      </c>
      <c r="K20" s="199"/>
      <c r="L20" s="199"/>
      <c r="M20" s="199"/>
      <c r="N20" s="199"/>
      <c r="O20" s="203">
        <f t="shared" si="3"/>
        <v>0</v>
      </c>
      <c r="P20" s="203">
        <f t="shared" si="1"/>
        <v>0</v>
      </c>
    </row>
    <row r="21" spans="1:16" ht="16.5" customHeight="1">
      <c r="A21" s="197"/>
      <c r="B21" s="204"/>
      <c r="C21" s="199"/>
      <c r="D21" s="205"/>
      <c r="E21" s="205"/>
      <c r="F21" s="205"/>
      <c r="G21" s="201">
        <f t="shared" si="2"/>
        <v>0</v>
      </c>
      <c r="H21" s="201">
        <f t="shared" si="0"/>
        <v>0</v>
      </c>
      <c r="I21" s="197"/>
      <c r="J21" s="204" t="s">
        <v>232</v>
      </c>
      <c r="K21" s="199"/>
      <c r="L21" s="199"/>
      <c r="M21" s="199"/>
      <c r="N21" s="199"/>
      <c r="O21" s="203">
        <f t="shared" si="3"/>
        <v>0</v>
      </c>
      <c r="P21" s="203">
        <f t="shared" si="1"/>
        <v>0</v>
      </c>
    </row>
    <row r="22" spans="1:16" ht="16.5" customHeight="1">
      <c r="A22" s="197" t="s">
        <v>37</v>
      </c>
      <c r="B22" s="198" t="s">
        <v>22</v>
      </c>
      <c r="C22" s="199"/>
      <c r="D22" s="200">
        <f>SUM(D23:D27)</f>
        <v>0</v>
      </c>
      <c r="E22" s="200">
        <f>SUM(E23:E27)</f>
        <v>0</v>
      </c>
      <c r="F22" s="201">
        <v>0</v>
      </c>
      <c r="G22" s="201">
        <f t="shared" si="2"/>
        <v>0</v>
      </c>
      <c r="H22" s="201">
        <f t="shared" si="0"/>
        <v>0</v>
      </c>
      <c r="I22" s="197"/>
      <c r="J22" s="204" t="s">
        <v>224</v>
      </c>
      <c r="K22" s="199"/>
      <c r="L22" s="199">
        <v>3500</v>
      </c>
      <c r="M22" s="199"/>
      <c r="N22" s="199"/>
      <c r="O22" s="203">
        <f t="shared" si="3"/>
        <v>0</v>
      </c>
      <c r="P22" s="203">
        <f t="shared" si="1"/>
        <v>3500</v>
      </c>
    </row>
    <row r="23" spans="1:16" ht="16.5" customHeight="1">
      <c r="A23" s="197"/>
      <c r="B23" s="204" t="s">
        <v>48</v>
      </c>
      <c r="C23" s="199"/>
      <c r="D23" s="199">
        <v>0</v>
      </c>
      <c r="E23" s="199">
        <v>0</v>
      </c>
      <c r="F23" s="205"/>
      <c r="G23" s="201">
        <f t="shared" si="2"/>
        <v>0</v>
      </c>
      <c r="H23" s="201">
        <f t="shared" si="0"/>
        <v>0</v>
      </c>
      <c r="I23" s="197"/>
      <c r="J23" s="204" t="s">
        <v>197</v>
      </c>
      <c r="K23" s="199"/>
      <c r="L23" s="199">
        <v>50000</v>
      </c>
      <c r="M23" s="199"/>
      <c r="N23" s="199"/>
      <c r="O23" s="203">
        <f t="shared" si="3"/>
        <v>0</v>
      </c>
      <c r="P23" s="203">
        <f t="shared" si="1"/>
        <v>50000</v>
      </c>
    </row>
    <row r="24" spans="1:16" ht="16.5" customHeight="1">
      <c r="A24" s="197"/>
      <c r="B24" s="204" t="s">
        <v>49</v>
      </c>
      <c r="C24" s="199"/>
      <c r="D24" s="205"/>
      <c r="E24" s="205"/>
      <c r="F24" s="205"/>
      <c r="G24" s="201">
        <f t="shared" si="2"/>
        <v>0</v>
      </c>
      <c r="H24" s="201">
        <f t="shared" si="0"/>
        <v>0</v>
      </c>
      <c r="I24" s="197" t="s">
        <v>37</v>
      </c>
      <c r="J24" s="198" t="s">
        <v>74</v>
      </c>
      <c r="K24" s="199"/>
      <c r="L24" s="199"/>
      <c r="M24" s="199"/>
      <c r="N24" s="199"/>
      <c r="O24" s="203">
        <f t="shared" si="3"/>
        <v>0</v>
      </c>
      <c r="P24" s="203">
        <f t="shared" si="1"/>
        <v>0</v>
      </c>
    </row>
    <row r="25" spans="1:16" ht="16.5" customHeight="1">
      <c r="A25" s="197"/>
      <c r="B25" s="204" t="s">
        <v>50</v>
      </c>
      <c r="C25" s="199"/>
      <c r="D25" s="205"/>
      <c r="E25" s="205"/>
      <c r="F25" s="205"/>
      <c r="G25" s="201">
        <f t="shared" si="2"/>
        <v>0</v>
      </c>
      <c r="H25" s="201">
        <f t="shared" si="0"/>
        <v>0</v>
      </c>
      <c r="I25" s="197" t="s">
        <v>38</v>
      </c>
      <c r="J25" s="198" t="s">
        <v>75</v>
      </c>
      <c r="K25" s="199"/>
      <c r="L25" s="199"/>
      <c r="M25" s="199"/>
      <c r="N25" s="199"/>
      <c r="O25" s="203">
        <f t="shared" si="3"/>
        <v>0</v>
      </c>
      <c r="P25" s="203">
        <f t="shared" si="1"/>
        <v>0</v>
      </c>
    </row>
    <row r="26" spans="1:16" ht="16.5" customHeight="1">
      <c r="A26" s="197"/>
      <c r="B26" s="204" t="s">
        <v>51</v>
      </c>
      <c r="C26" s="199"/>
      <c r="D26" s="205"/>
      <c r="E26" s="205"/>
      <c r="F26" s="205"/>
      <c r="G26" s="201">
        <f t="shared" si="2"/>
        <v>0</v>
      </c>
      <c r="H26" s="201">
        <f t="shared" si="0"/>
        <v>0</v>
      </c>
      <c r="I26" s="197"/>
      <c r="J26" s="198" t="s">
        <v>76</v>
      </c>
      <c r="K26" s="199"/>
      <c r="L26" s="200">
        <f>L8+L11+L15+L24+L25</f>
        <v>146005</v>
      </c>
      <c r="M26" s="200">
        <f>M8+M11+M15+M24+M25</f>
        <v>0</v>
      </c>
      <c r="N26" s="200">
        <v>11581505</v>
      </c>
      <c r="O26" s="203">
        <f t="shared" si="3"/>
        <v>-11581505</v>
      </c>
      <c r="P26" s="203">
        <f t="shared" si="1"/>
        <v>146005</v>
      </c>
    </row>
    <row r="27" spans="1:16" ht="16.5" customHeight="1">
      <c r="A27" s="197"/>
      <c r="B27" s="204" t="s">
        <v>52</v>
      </c>
      <c r="C27" s="199"/>
      <c r="D27" s="205"/>
      <c r="E27" s="205"/>
      <c r="F27" s="205"/>
      <c r="G27" s="201">
        <f t="shared" si="2"/>
        <v>0</v>
      </c>
      <c r="H27" s="201">
        <f t="shared" si="0"/>
        <v>0</v>
      </c>
      <c r="I27" s="197"/>
      <c r="J27" s="198"/>
      <c r="K27" s="199"/>
      <c r="L27" s="199"/>
      <c r="M27" s="205"/>
      <c r="N27" s="205"/>
      <c r="O27" s="203">
        <f t="shared" si="3"/>
        <v>0</v>
      </c>
      <c r="P27" s="203">
        <f t="shared" si="1"/>
        <v>0</v>
      </c>
    </row>
    <row r="28" spans="1:16" ht="16.5" customHeight="1">
      <c r="A28" s="197" t="s">
        <v>38</v>
      </c>
      <c r="B28" s="198" t="s">
        <v>23</v>
      </c>
      <c r="C28" s="199"/>
      <c r="D28" s="205"/>
      <c r="E28" s="205"/>
      <c r="F28" s="205"/>
      <c r="G28" s="201">
        <f t="shared" si="2"/>
        <v>0</v>
      </c>
      <c r="H28" s="201">
        <f t="shared" si="0"/>
        <v>0</v>
      </c>
      <c r="I28" s="197" t="s">
        <v>14</v>
      </c>
      <c r="J28" s="198" t="s">
        <v>77</v>
      </c>
      <c r="K28" s="199"/>
      <c r="L28" s="199"/>
      <c r="M28" s="205"/>
      <c r="N28" s="205"/>
      <c r="O28" s="203">
        <f t="shared" si="3"/>
        <v>0</v>
      </c>
      <c r="P28" s="203">
        <f t="shared" si="1"/>
        <v>0</v>
      </c>
    </row>
    <row r="29" spans="1:16" ht="16.5" customHeight="1">
      <c r="A29" s="197" t="s">
        <v>39</v>
      </c>
      <c r="B29" s="198" t="s">
        <v>24</v>
      </c>
      <c r="C29" s="199"/>
      <c r="D29" s="205"/>
      <c r="E29" s="205"/>
      <c r="F29" s="205"/>
      <c r="G29" s="201">
        <f t="shared" si="2"/>
        <v>0</v>
      </c>
      <c r="H29" s="201">
        <f t="shared" si="0"/>
        <v>0</v>
      </c>
      <c r="I29" s="197" t="s">
        <v>34</v>
      </c>
      <c r="J29" s="198" t="s">
        <v>78</v>
      </c>
      <c r="K29" s="199"/>
      <c r="L29" s="199"/>
      <c r="M29" s="200">
        <f>SUM(M30:M31)</f>
        <v>0</v>
      </c>
      <c r="N29" s="201">
        <v>0</v>
      </c>
      <c r="O29" s="203">
        <f t="shared" si="3"/>
        <v>0</v>
      </c>
      <c r="P29" s="203">
        <f t="shared" si="1"/>
        <v>0</v>
      </c>
    </row>
    <row r="30" spans="1:16" ht="16.5" customHeight="1">
      <c r="A30" s="197" t="s">
        <v>40</v>
      </c>
      <c r="B30" s="198" t="s">
        <v>25</v>
      </c>
      <c r="C30" s="199"/>
      <c r="D30" s="205"/>
      <c r="E30" s="205"/>
      <c r="F30" s="205"/>
      <c r="G30" s="201">
        <f t="shared" si="2"/>
        <v>0</v>
      </c>
      <c r="H30" s="201">
        <f t="shared" si="0"/>
        <v>0</v>
      </c>
      <c r="I30" s="197"/>
      <c r="J30" s="204" t="s">
        <v>79</v>
      </c>
      <c r="K30" s="199"/>
      <c r="L30" s="199"/>
      <c r="M30" s="207"/>
      <c r="N30" s="205"/>
      <c r="O30" s="203">
        <f t="shared" si="3"/>
        <v>0</v>
      </c>
      <c r="P30" s="203">
        <f t="shared" si="1"/>
        <v>0</v>
      </c>
    </row>
    <row r="31" spans="1:16" ht="16.5" customHeight="1">
      <c r="A31" s="197"/>
      <c r="B31" s="198" t="s">
        <v>26</v>
      </c>
      <c r="C31" s="199"/>
      <c r="D31" s="200">
        <f>D8+D11+D14+D22+D30</f>
        <v>3522497.61</v>
      </c>
      <c r="E31" s="200">
        <f>E8+E11+E14+E22+E30</f>
        <v>0</v>
      </c>
      <c r="F31" s="201">
        <v>2329865</v>
      </c>
      <c r="G31" s="201">
        <f t="shared" si="2"/>
        <v>-2329865</v>
      </c>
      <c r="H31" s="201">
        <f t="shared" si="0"/>
        <v>3522497.61</v>
      </c>
      <c r="I31" s="197"/>
      <c r="J31" s="204" t="s">
        <v>80</v>
      </c>
      <c r="K31" s="199"/>
      <c r="L31" s="199"/>
      <c r="M31" s="207"/>
      <c r="N31" s="205"/>
      <c r="O31" s="203">
        <f t="shared" si="3"/>
        <v>0</v>
      </c>
      <c r="P31" s="203">
        <f t="shared" si="1"/>
        <v>0</v>
      </c>
    </row>
    <row r="32" spans="1:16" ht="16.5" customHeight="1">
      <c r="A32" s="197" t="s">
        <v>14</v>
      </c>
      <c r="B32" s="198" t="s">
        <v>27</v>
      </c>
      <c r="C32" s="199"/>
      <c r="D32" s="201"/>
      <c r="E32" s="201"/>
      <c r="F32" s="201"/>
      <c r="G32" s="201">
        <f t="shared" si="2"/>
        <v>0</v>
      </c>
      <c r="H32" s="201">
        <f t="shared" si="0"/>
        <v>0</v>
      </c>
      <c r="I32" s="197" t="s">
        <v>35</v>
      </c>
      <c r="J32" s="198" t="s">
        <v>81</v>
      </c>
      <c r="K32" s="199"/>
      <c r="L32" s="199"/>
      <c r="M32" s="202"/>
      <c r="N32" s="201"/>
      <c r="O32" s="203">
        <f t="shared" si="3"/>
        <v>0</v>
      </c>
      <c r="P32" s="203">
        <f t="shared" si="1"/>
        <v>0</v>
      </c>
    </row>
    <row r="33" spans="1:16" ht="16.5" customHeight="1">
      <c r="A33" s="197" t="s">
        <v>34</v>
      </c>
      <c r="B33" s="198" t="s">
        <v>28</v>
      </c>
      <c r="C33" s="199"/>
      <c r="D33" s="202">
        <f>SUM(D34:D37)</f>
        <v>0</v>
      </c>
      <c r="E33" s="202">
        <f>SUM(E34:E37)</f>
        <v>0</v>
      </c>
      <c r="F33" s="201">
        <v>0</v>
      </c>
      <c r="G33" s="201">
        <f t="shared" si="2"/>
        <v>0</v>
      </c>
      <c r="H33" s="201">
        <f t="shared" si="0"/>
        <v>0</v>
      </c>
      <c r="I33" s="197" t="s">
        <v>36</v>
      </c>
      <c r="J33" s="198" t="s">
        <v>82</v>
      </c>
      <c r="K33" s="199"/>
      <c r="L33" s="199"/>
      <c r="M33" s="202"/>
      <c r="N33" s="201"/>
      <c r="O33" s="203">
        <f t="shared" si="3"/>
        <v>0</v>
      </c>
      <c r="P33" s="203">
        <f t="shared" si="1"/>
        <v>0</v>
      </c>
    </row>
    <row r="34" spans="1:16" ht="16.5" customHeight="1">
      <c r="A34" s="197"/>
      <c r="B34" s="208" t="s">
        <v>56</v>
      </c>
      <c r="C34" s="199"/>
      <c r="D34" s="207"/>
      <c r="E34" s="205"/>
      <c r="F34" s="205"/>
      <c r="G34" s="201">
        <f t="shared" si="2"/>
        <v>0</v>
      </c>
      <c r="H34" s="201">
        <f t="shared" si="0"/>
        <v>0</v>
      </c>
      <c r="I34" s="197" t="s">
        <v>37</v>
      </c>
      <c r="J34" s="198" t="s">
        <v>74</v>
      </c>
      <c r="K34" s="199"/>
      <c r="L34" s="199"/>
      <c r="M34" s="202"/>
      <c r="N34" s="201"/>
      <c r="O34" s="203">
        <f t="shared" si="3"/>
        <v>0</v>
      </c>
      <c r="P34" s="203">
        <f t="shared" si="1"/>
        <v>0</v>
      </c>
    </row>
    <row r="35" spans="1:16" ht="27" customHeight="1">
      <c r="A35" s="197"/>
      <c r="B35" s="204" t="s">
        <v>53</v>
      </c>
      <c r="C35" s="199"/>
      <c r="D35" s="205"/>
      <c r="E35" s="205"/>
      <c r="F35" s="205"/>
      <c r="G35" s="201">
        <f t="shared" si="2"/>
        <v>0</v>
      </c>
      <c r="H35" s="201">
        <f t="shared" si="0"/>
        <v>0</v>
      </c>
      <c r="I35" s="197"/>
      <c r="J35" s="198" t="s">
        <v>83</v>
      </c>
      <c r="K35" s="199"/>
      <c r="L35" s="200">
        <v>0</v>
      </c>
      <c r="M35" s="200">
        <f>M29+M32+M33+M34</f>
        <v>0</v>
      </c>
      <c r="N35" s="201">
        <v>0</v>
      </c>
      <c r="O35" s="203">
        <f t="shared" si="3"/>
        <v>0</v>
      </c>
      <c r="P35" s="203">
        <f t="shared" si="1"/>
        <v>0</v>
      </c>
    </row>
    <row r="36" spans="1:16" ht="16.5" customHeight="1">
      <c r="A36" s="197"/>
      <c r="B36" s="204" t="s">
        <v>54</v>
      </c>
      <c r="C36" s="199"/>
      <c r="D36" s="205"/>
      <c r="E36" s="205"/>
      <c r="F36" s="205"/>
      <c r="G36" s="201">
        <f t="shared" si="2"/>
        <v>0</v>
      </c>
      <c r="H36" s="201">
        <f t="shared" si="0"/>
        <v>0</v>
      </c>
      <c r="I36" s="197"/>
      <c r="J36" s="198" t="s">
        <v>84</v>
      </c>
      <c r="K36" s="199"/>
      <c r="L36" s="200">
        <f>L26+L35</f>
        <v>146005</v>
      </c>
      <c r="M36" s="200">
        <f>M26+M35</f>
        <v>0</v>
      </c>
      <c r="N36" s="201">
        <v>11581505</v>
      </c>
      <c r="O36" s="203">
        <f t="shared" si="3"/>
        <v>-11581505</v>
      </c>
      <c r="P36" s="203">
        <f t="shared" si="1"/>
        <v>146005</v>
      </c>
    </row>
    <row r="37" spans="1:16" ht="16.5" customHeight="1">
      <c r="A37" s="197"/>
      <c r="B37" s="204" t="s">
        <v>55</v>
      </c>
      <c r="C37" s="199"/>
      <c r="D37" s="205"/>
      <c r="E37" s="205"/>
      <c r="F37" s="205"/>
      <c r="G37" s="201">
        <f t="shared" si="2"/>
        <v>0</v>
      </c>
      <c r="H37" s="201">
        <f t="shared" si="0"/>
        <v>0</v>
      </c>
      <c r="I37" s="197"/>
      <c r="J37" s="204"/>
      <c r="K37" s="199"/>
      <c r="L37" s="199"/>
      <c r="M37" s="205"/>
      <c r="N37" s="205"/>
      <c r="O37" s="203">
        <f t="shared" si="3"/>
        <v>0</v>
      </c>
      <c r="P37" s="203">
        <f t="shared" si="1"/>
        <v>0</v>
      </c>
    </row>
    <row r="38" spans="1:16" ht="16.5" customHeight="1">
      <c r="A38" s="197" t="s">
        <v>35</v>
      </c>
      <c r="B38" s="209" t="s">
        <v>29</v>
      </c>
      <c r="C38" s="199"/>
      <c r="D38" s="200">
        <f>SUM(D39:D42)</f>
        <v>0</v>
      </c>
      <c r="E38" s="200">
        <f>SUM(E39:E42)</f>
        <v>0</v>
      </c>
      <c r="F38" s="201">
        <v>11184378</v>
      </c>
      <c r="G38" s="201">
        <f t="shared" si="2"/>
        <v>-11184378</v>
      </c>
      <c r="H38" s="201">
        <f t="shared" si="0"/>
        <v>0</v>
      </c>
      <c r="I38" s="197" t="s">
        <v>12</v>
      </c>
      <c r="J38" s="209" t="s">
        <v>85</v>
      </c>
      <c r="K38" s="199"/>
      <c r="L38" s="199"/>
      <c r="M38" s="205"/>
      <c r="N38" s="205"/>
      <c r="O38" s="203">
        <f t="shared" si="3"/>
        <v>0</v>
      </c>
      <c r="P38" s="203">
        <f t="shared" si="1"/>
        <v>0</v>
      </c>
    </row>
    <row r="39" spans="1:16" ht="16.5" customHeight="1">
      <c r="A39" s="197"/>
      <c r="B39" s="204" t="s">
        <v>57</v>
      </c>
      <c r="C39" s="199"/>
      <c r="D39" s="200"/>
      <c r="E39" s="200"/>
      <c r="F39" s="201"/>
      <c r="G39" s="201">
        <f t="shared" si="2"/>
        <v>0</v>
      </c>
      <c r="H39" s="201">
        <f t="shared" si="0"/>
        <v>0</v>
      </c>
      <c r="I39" s="197" t="s">
        <v>34</v>
      </c>
      <c r="J39" s="210" t="s">
        <v>86</v>
      </c>
      <c r="K39" s="199"/>
      <c r="L39" s="199"/>
      <c r="M39" s="201"/>
      <c r="N39" s="201"/>
      <c r="O39" s="203">
        <f t="shared" si="3"/>
        <v>0</v>
      </c>
      <c r="P39" s="203">
        <f t="shared" si="1"/>
        <v>0</v>
      </c>
    </row>
    <row r="40" spans="1:16" ht="16.5" customHeight="1">
      <c r="A40" s="197"/>
      <c r="B40" s="204" t="s">
        <v>58</v>
      </c>
      <c r="C40" s="199"/>
      <c r="D40" s="205"/>
      <c r="E40" s="205"/>
      <c r="F40" s="205"/>
      <c r="G40" s="201">
        <f t="shared" si="2"/>
        <v>0</v>
      </c>
      <c r="H40" s="201">
        <f t="shared" si="0"/>
        <v>0</v>
      </c>
      <c r="I40" s="197" t="s">
        <v>35</v>
      </c>
      <c r="J40" s="210" t="s">
        <v>0</v>
      </c>
      <c r="K40" s="199"/>
      <c r="L40" s="199"/>
      <c r="M40" s="205"/>
      <c r="N40" s="205"/>
      <c r="O40" s="203">
        <f t="shared" si="3"/>
        <v>0</v>
      </c>
      <c r="P40" s="203">
        <f t="shared" si="1"/>
        <v>0</v>
      </c>
    </row>
    <row r="41" spans="1:16" ht="16.5" customHeight="1">
      <c r="A41" s="197"/>
      <c r="B41" s="204" t="s">
        <v>59</v>
      </c>
      <c r="C41" s="199"/>
      <c r="D41" s="199">
        <v>0</v>
      </c>
      <c r="E41" s="199">
        <v>0</v>
      </c>
      <c r="F41" s="205">
        <v>10976420</v>
      </c>
      <c r="G41" s="201">
        <f t="shared" si="2"/>
        <v>-10976420</v>
      </c>
      <c r="H41" s="201">
        <f t="shared" si="0"/>
        <v>0</v>
      </c>
      <c r="I41" s="197" t="s">
        <v>36</v>
      </c>
      <c r="J41" s="204" t="s">
        <v>1</v>
      </c>
      <c r="K41" s="199"/>
      <c r="L41" s="199">
        <v>3500000</v>
      </c>
      <c r="M41" s="199"/>
      <c r="N41" s="199">
        <v>100000</v>
      </c>
      <c r="O41" s="203">
        <f t="shared" si="3"/>
        <v>-100000</v>
      </c>
      <c r="P41" s="203">
        <f t="shared" si="1"/>
        <v>3500000</v>
      </c>
    </row>
    <row r="42" spans="1:16" ht="16.5" customHeight="1">
      <c r="A42" s="197"/>
      <c r="B42" s="204" t="s">
        <v>196</v>
      </c>
      <c r="C42" s="199"/>
      <c r="D42" s="199">
        <v>0</v>
      </c>
      <c r="E42" s="199">
        <v>0</v>
      </c>
      <c r="F42" s="205">
        <v>207958</v>
      </c>
      <c r="G42" s="201">
        <f t="shared" si="2"/>
        <v>-207958</v>
      </c>
      <c r="H42" s="201">
        <f t="shared" si="0"/>
        <v>0</v>
      </c>
      <c r="I42" s="197" t="s">
        <v>37</v>
      </c>
      <c r="J42" s="204" t="s">
        <v>2</v>
      </c>
      <c r="K42" s="199"/>
      <c r="L42" s="199"/>
      <c r="M42" s="199"/>
      <c r="N42" s="199"/>
      <c r="O42" s="203">
        <f t="shared" si="3"/>
        <v>0</v>
      </c>
      <c r="P42" s="203">
        <f t="shared" si="1"/>
        <v>0</v>
      </c>
    </row>
    <row r="43" spans="1:16" ht="16.5" customHeight="1">
      <c r="A43" s="197" t="s">
        <v>36</v>
      </c>
      <c r="B43" s="198" t="s">
        <v>41</v>
      </c>
      <c r="C43" s="199"/>
      <c r="D43" s="201"/>
      <c r="E43" s="201"/>
      <c r="F43" s="201"/>
      <c r="G43" s="201">
        <f t="shared" si="2"/>
        <v>0</v>
      </c>
      <c r="H43" s="201">
        <f t="shared" si="0"/>
        <v>0</v>
      </c>
      <c r="I43" s="197" t="s">
        <v>38</v>
      </c>
      <c r="J43" s="204" t="s">
        <v>3</v>
      </c>
      <c r="K43" s="199"/>
      <c r="L43" s="199"/>
      <c r="M43" s="199"/>
      <c r="N43" s="199"/>
      <c r="O43" s="203">
        <f t="shared" si="3"/>
        <v>0</v>
      </c>
      <c r="P43" s="203">
        <f t="shared" si="1"/>
        <v>0</v>
      </c>
    </row>
    <row r="44" spans="1:16" ht="16.5" customHeight="1">
      <c r="A44" s="197" t="s">
        <v>37</v>
      </c>
      <c r="B44" s="198" t="s">
        <v>30</v>
      </c>
      <c r="C44" s="199"/>
      <c r="D44" s="201"/>
      <c r="E44" s="201"/>
      <c r="F44" s="201"/>
      <c r="G44" s="201">
        <f t="shared" si="2"/>
        <v>0</v>
      </c>
      <c r="H44" s="201">
        <f t="shared" si="0"/>
        <v>0</v>
      </c>
      <c r="I44" s="197" t="s">
        <v>39</v>
      </c>
      <c r="J44" s="204" t="s">
        <v>4</v>
      </c>
      <c r="K44" s="199"/>
      <c r="L44" s="199"/>
      <c r="M44" s="199"/>
      <c r="N44" s="199"/>
      <c r="O44" s="203">
        <f t="shared" si="3"/>
        <v>0</v>
      </c>
      <c r="P44" s="203">
        <f t="shared" si="1"/>
        <v>0</v>
      </c>
    </row>
    <row r="45" spans="1:16" ht="16.5" customHeight="1">
      <c r="A45" s="197"/>
      <c r="B45" s="204" t="s">
        <v>60</v>
      </c>
      <c r="C45" s="199"/>
      <c r="D45" s="205"/>
      <c r="E45" s="205"/>
      <c r="F45" s="205"/>
      <c r="G45" s="201">
        <f t="shared" si="2"/>
        <v>0</v>
      </c>
      <c r="H45" s="201">
        <f t="shared" si="0"/>
        <v>0</v>
      </c>
      <c r="I45" s="197" t="s">
        <v>40</v>
      </c>
      <c r="J45" s="204" t="s">
        <v>5</v>
      </c>
      <c r="K45" s="199"/>
      <c r="L45" s="199"/>
      <c r="M45" s="199"/>
      <c r="N45" s="199">
        <v>21060</v>
      </c>
      <c r="O45" s="203">
        <f t="shared" si="3"/>
        <v>-21060</v>
      </c>
      <c r="P45" s="203">
        <f t="shared" si="1"/>
        <v>0</v>
      </c>
    </row>
    <row r="46" spans="1:16" ht="16.5" customHeight="1">
      <c r="A46" s="197"/>
      <c r="B46" s="204" t="s">
        <v>61</v>
      </c>
      <c r="C46" s="199"/>
      <c r="D46" s="201"/>
      <c r="E46" s="201"/>
      <c r="F46" s="201"/>
      <c r="G46" s="201">
        <f t="shared" si="2"/>
        <v>0</v>
      </c>
      <c r="H46" s="201">
        <f t="shared" si="0"/>
        <v>0</v>
      </c>
      <c r="I46" s="197" t="s">
        <v>123</v>
      </c>
      <c r="J46" s="204" t="s">
        <v>6</v>
      </c>
      <c r="K46" s="199"/>
      <c r="L46" s="199"/>
      <c r="M46" s="199"/>
      <c r="N46" s="199"/>
      <c r="O46" s="203">
        <f t="shared" si="3"/>
        <v>0</v>
      </c>
      <c r="P46" s="203">
        <f t="shared" si="1"/>
        <v>0</v>
      </c>
    </row>
    <row r="47" spans="1:16" ht="16.5" customHeight="1">
      <c r="A47" s="197"/>
      <c r="B47" s="204" t="s">
        <v>62</v>
      </c>
      <c r="C47" s="199"/>
      <c r="D47" s="205"/>
      <c r="E47" s="205"/>
      <c r="F47" s="205"/>
      <c r="G47" s="201">
        <f t="shared" si="2"/>
        <v>0</v>
      </c>
      <c r="H47" s="201">
        <f t="shared" si="0"/>
        <v>0</v>
      </c>
      <c r="I47" s="197" t="s">
        <v>124</v>
      </c>
      <c r="J47" s="204" t="s">
        <v>7</v>
      </c>
      <c r="K47" s="199"/>
      <c r="L47" s="199"/>
      <c r="M47" s="199"/>
      <c r="N47" s="199">
        <v>400140</v>
      </c>
      <c r="O47" s="203">
        <f t="shared" si="3"/>
        <v>-400140</v>
      </c>
      <c r="P47" s="203">
        <f t="shared" si="1"/>
        <v>0</v>
      </c>
    </row>
    <row r="48" spans="1:16" ht="16.5" customHeight="1">
      <c r="A48" s="197" t="s">
        <v>38</v>
      </c>
      <c r="B48" s="198" t="s">
        <v>63</v>
      </c>
      <c r="C48" s="199"/>
      <c r="D48" s="201"/>
      <c r="E48" s="201"/>
      <c r="F48" s="201"/>
      <c r="G48" s="201">
        <f t="shared" si="2"/>
        <v>0</v>
      </c>
      <c r="H48" s="201">
        <f t="shared" si="0"/>
        <v>0</v>
      </c>
      <c r="I48" s="197" t="s">
        <v>125</v>
      </c>
      <c r="J48" s="204" t="s">
        <v>8</v>
      </c>
      <c r="K48" s="199"/>
      <c r="L48" s="199">
        <f>'PASH sipas Natyres'!C29</f>
        <v>-123507</v>
      </c>
      <c r="M48" s="199"/>
      <c r="N48" s="199">
        <v>1411538</v>
      </c>
      <c r="O48" s="203">
        <f t="shared" si="3"/>
        <v>-1411538</v>
      </c>
      <c r="P48" s="203">
        <f t="shared" si="1"/>
        <v>-123507</v>
      </c>
    </row>
    <row r="49" spans="1:18" ht="16.5" customHeight="1">
      <c r="A49" s="197" t="s">
        <v>39</v>
      </c>
      <c r="B49" s="198" t="s">
        <v>31</v>
      </c>
      <c r="C49" s="199"/>
      <c r="D49" s="201"/>
      <c r="E49" s="201"/>
      <c r="F49" s="201"/>
      <c r="G49" s="201">
        <f t="shared" si="2"/>
        <v>0</v>
      </c>
      <c r="H49" s="201">
        <f t="shared" si="0"/>
        <v>0</v>
      </c>
      <c r="I49" s="197"/>
      <c r="J49" s="198" t="s">
        <v>9</v>
      </c>
      <c r="K49" s="199"/>
      <c r="L49" s="200">
        <f>SUM(L39:L48)</f>
        <v>3376493</v>
      </c>
      <c r="M49" s="200">
        <f>SUM(M39:M48)</f>
        <v>0</v>
      </c>
      <c r="N49" s="200">
        <v>1932738</v>
      </c>
      <c r="O49" s="203">
        <f t="shared" si="3"/>
        <v>-1932738</v>
      </c>
      <c r="P49" s="203">
        <f t="shared" si="1"/>
        <v>3376493</v>
      </c>
    </row>
    <row r="50" spans="1:18" ht="16.5" customHeight="1" thickBot="1">
      <c r="A50" s="211"/>
      <c r="B50" s="212" t="s">
        <v>32</v>
      </c>
      <c r="C50" s="213"/>
      <c r="D50" s="214">
        <f>D33+D38+D43+D44+D48+D49</f>
        <v>0</v>
      </c>
      <c r="E50" s="214">
        <f>E33+E38+E43+E44+E48+E49</f>
        <v>0</v>
      </c>
      <c r="F50" s="215">
        <v>11184378</v>
      </c>
      <c r="G50" s="201">
        <f>E50-F50</f>
        <v>-11184378</v>
      </c>
      <c r="H50" s="201">
        <f t="shared" si="0"/>
        <v>0</v>
      </c>
      <c r="I50" s="216"/>
      <c r="J50" s="217"/>
      <c r="K50" s="218"/>
      <c r="L50" s="218"/>
      <c r="M50" s="219"/>
      <c r="N50" s="219"/>
      <c r="O50" s="203">
        <f t="shared" si="3"/>
        <v>0</v>
      </c>
      <c r="P50" s="203">
        <f t="shared" si="1"/>
        <v>0</v>
      </c>
    </row>
    <row r="51" spans="1:18" ht="17.100000000000001" customHeight="1" thickBot="1">
      <c r="A51" s="220"/>
      <c r="B51" s="221" t="s">
        <v>33</v>
      </c>
      <c r="C51" s="222"/>
      <c r="D51" s="223">
        <f>D50+D31</f>
        <v>3522497.61</v>
      </c>
      <c r="E51" s="223">
        <f>E50+E31</f>
        <v>0</v>
      </c>
      <c r="F51" s="224">
        <v>13514243</v>
      </c>
      <c r="G51" s="201">
        <f t="shared" si="2"/>
        <v>-13514243</v>
      </c>
      <c r="H51" s="201">
        <f t="shared" si="0"/>
        <v>3522497.61</v>
      </c>
      <c r="I51" s="225"/>
      <c r="J51" s="221" t="s">
        <v>10</v>
      </c>
      <c r="K51" s="221"/>
      <c r="L51" s="226">
        <f>L49+L36</f>
        <v>3522498</v>
      </c>
      <c r="M51" s="226">
        <f>M49+M36</f>
        <v>0</v>
      </c>
      <c r="N51" s="227">
        <v>13514243</v>
      </c>
      <c r="P51" s="203">
        <f t="shared" si="1"/>
        <v>3522498</v>
      </c>
      <c r="R51" s="203"/>
    </row>
    <row r="52" spans="1:18" ht="17.100000000000001" customHeight="1">
      <c r="A52" s="228"/>
      <c r="B52" s="229"/>
      <c r="C52" s="230"/>
      <c r="D52" s="231"/>
      <c r="E52" s="231"/>
      <c r="F52" s="231"/>
      <c r="G52" s="231"/>
      <c r="H52" s="231"/>
      <c r="M52" s="203"/>
    </row>
    <row r="53" spans="1:18">
      <c r="D53" s="203"/>
      <c r="E53" s="203"/>
      <c r="F53" s="203"/>
      <c r="G53" s="203">
        <f>G50-'PASH sipas Natyres'!D14</f>
        <v>-11184378</v>
      </c>
      <c r="H53" s="203"/>
      <c r="M53" s="203"/>
      <c r="N53" s="203"/>
    </row>
    <row r="54" spans="1:18">
      <c r="D54" s="203"/>
      <c r="E54" s="203"/>
      <c r="F54" s="203"/>
      <c r="G54" s="203">
        <f>H50-'PASH sipas Natyres'!C14</f>
        <v>0</v>
      </c>
      <c r="H54" s="203"/>
    </row>
    <row r="55" spans="1:18">
      <c r="D55" s="203"/>
      <c r="E55" s="203"/>
      <c r="G55" s="203"/>
      <c r="H55" s="203"/>
      <c r="J55" s="203"/>
    </row>
  </sheetData>
  <mergeCells count="12">
    <mergeCell ref="I4:I5"/>
    <mergeCell ref="J4:J5"/>
    <mergeCell ref="K4:K5"/>
    <mergeCell ref="J3:N3"/>
    <mergeCell ref="A1:F1"/>
    <mergeCell ref="C4:C5"/>
    <mergeCell ref="B4:B5"/>
    <mergeCell ref="A4:A5"/>
    <mergeCell ref="A2:E2"/>
    <mergeCell ref="A3:E3"/>
    <mergeCell ref="J1:O1"/>
    <mergeCell ref="J2:N2"/>
  </mergeCells>
  <phoneticPr fontId="3" type="noConversion"/>
  <pageMargins left="0.39" right="0.32" top="0.4" bottom="0.38" header="0.5" footer="0.5"/>
  <pageSetup paperSize="9" scale="89" orientation="portrait" r:id="rId1"/>
  <headerFooter alignWithMargins="0"/>
  <colBreaks count="2" manualBreakCount="2">
    <brk id="6" max="1048575" man="1"/>
    <brk id="14" max="1048575" man="1"/>
  </colBreaks>
  <ignoredErrors>
    <ignoredError sqref="I8:I50 A8:A50" numberStoredAsText="1"/>
    <ignoredError sqref="M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tabSelected="1" topLeftCell="A19" zoomScaleSheetLayoutView="100" workbookViewId="0">
      <selection activeCell="C11" sqref="C11"/>
    </sheetView>
  </sheetViews>
  <sheetFormatPr defaultColWidth="11.42578125" defaultRowHeight="16.5"/>
  <cols>
    <col min="1" max="1" width="9" style="2" customWidth="1"/>
    <col min="2" max="2" width="51.7109375" style="2" customWidth="1"/>
    <col min="3" max="3" width="18.28515625" style="105" customWidth="1"/>
    <col min="4" max="4" width="17.5703125" style="105" customWidth="1"/>
    <col min="5" max="6" width="17.5703125" style="2" hidden="1" customWidth="1"/>
    <col min="7" max="7" width="13.5703125" style="2" customWidth="1"/>
    <col min="8" max="16384" width="11.42578125" style="2"/>
  </cols>
  <sheetData>
    <row r="1" spans="1:7" ht="30" customHeight="1">
      <c r="B1" s="458" t="s">
        <v>385</v>
      </c>
      <c r="C1" s="458"/>
      <c r="D1" s="458"/>
      <c r="E1" s="458"/>
      <c r="F1" s="458"/>
    </row>
    <row r="2" spans="1:7">
      <c r="B2" s="458" t="s">
        <v>399</v>
      </c>
      <c r="C2" s="458"/>
      <c r="D2" s="458"/>
      <c r="E2" s="458"/>
      <c r="F2" s="458"/>
    </row>
    <row r="3" spans="1:7" ht="17.25" thickBot="1"/>
    <row r="4" spans="1:7">
      <c r="A4" s="92"/>
      <c r="B4" s="93" t="s">
        <v>126</v>
      </c>
      <c r="C4" s="93" t="s">
        <v>127</v>
      </c>
      <c r="D4" s="94" t="s">
        <v>128</v>
      </c>
      <c r="E4" s="79" t="s">
        <v>128</v>
      </c>
      <c r="F4" s="3" t="s">
        <v>129</v>
      </c>
    </row>
    <row r="5" spans="1:7">
      <c r="A5" s="95" t="s">
        <v>130</v>
      </c>
      <c r="B5" s="88" t="s">
        <v>87</v>
      </c>
      <c r="C5" s="106"/>
      <c r="D5" s="107"/>
      <c r="E5" s="80">
        <v>11132327</v>
      </c>
      <c r="F5" s="4">
        <f t="shared" ref="F5:F28" si="0">+D5-E5</f>
        <v>-11132327</v>
      </c>
    </row>
    <row r="6" spans="1:7">
      <c r="A6" s="95" t="s">
        <v>131</v>
      </c>
      <c r="B6" s="88" t="s">
        <v>132</v>
      </c>
      <c r="C6" s="108"/>
      <c r="D6" s="107"/>
      <c r="E6" s="80"/>
      <c r="F6" s="4">
        <f t="shared" si="0"/>
        <v>0</v>
      </c>
    </row>
    <row r="7" spans="1:7">
      <c r="A7" s="95" t="s">
        <v>133</v>
      </c>
      <c r="B7" s="88" t="s">
        <v>134</v>
      </c>
      <c r="C7" s="106"/>
      <c r="D7" s="107"/>
      <c r="E7" s="81"/>
      <c r="F7" s="4">
        <f t="shared" si="0"/>
        <v>0</v>
      </c>
      <c r="G7" s="5"/>
    </row>
    <row r="8" spans="1:7" ht="33">
      <c r="A8" s="95" t="s">
        <v>135</v>
      </c>
      <c r="B8" s="89" t="s">
        <v>136</v>
      </c>
      <c r="C8" s="109"/>
      <c r="D8" s="107"/>
      <c r="E8" s="82"/>
      <c r="F8" s="4">
        <f t="shared" si="0"/>
        <v>0</v>
      </c>
      <c r="G8" s="6"/>
    </row>
    <row r="9" spans="1:7">
      <c r="A9" s="95" t="s">
        <v>137</v>
      </c>
      <c r="B9" s="88" t="s">
        <v>138</v>
      </c>
      <c r="C9" s="110"/>
      <c r="D9" s="107"/>
      <c r="E9" s="80">
        <v>-1858833</v>
      </c>
      <c r="F9" s="4">
        <f t="shared" si="0"/>
        <v>1858833</v>
      </c>
    </row>
    <row r="10" spans="1:7">
      <c r="A10" s="95" t="s">
        <v>139</v>
      </c>
      <c r="B10" s="88" t="s">
        <v>140</v>
      </c>
      <c r="C10" s="108"/>
      <c r="D10" s="107"/>
      <c r="E10" s="81"/>
      <c r="F10" s="4"/>
      <c r="G10" s="7"/>
    </row>
    <row r="11" spans="1:7">
      <c r="A11" s="96" t="s">
        <v>141</v>
      </c>
      <c r="B11" s="90" t="s">
        <v>142</v>
      </c>
      <c r="C11" s="106">
        <v>-105000</v>
      </c>
      <c r="D11" s="107"/>
      <c r="E11" s="80">
        <v>-2041600</v>
      </c>
      <c r="F11" s="4">
        <f t="shared" si="0"/>
        <v>2041600</v>
      </c>
    </row>
    <row r="12" spans="1:7">
      <c r="A12" s="96" t="s">
        <v>143</v>
      </c>
      <c r="B12" s="90" t="s">
        <v>144</v>
      </c>
      <c r="C12" s="106">
        <f>-17535</f>
        <v>-17535</v>
      </c>
      <c r="D12" s="107"/>
      <c r="E12" s="80">
        <v>-340955</v>
      </c>
      <c r="F12" s="4">
        <f t="shared" si="0"/>
        <v>340955</v>
      </c>
    </row>
    <row r="13" spans="1:7">
      <c r="A13" s="97"/>
      <c r="B13" s="88" t="s">
        <v>145</v>
      </c>
      <c r="C13" s="111">
        <f>C11+C12</f>
        <v>-122535</v>
      </c>
      <c r="D13" s="112">
        <f>D11+D12</f>
        <v>0</v>
      </c>
      <c r="E13" s="83">
        <v>-2382555</v>
      </c>
      <c r="F13" s="4">
        <f t="shared" si="0"/>
        <v>2382555</v>
      </c>
      <c r="G13" s="5"/>
    </row>
    <row r="14" spans="1:7">
      <c r="A14" s="95">
        <v>7</v>
      </c>
      <c r="B14" s="88" t="s">
        <v>146</v>
      </c>
      <c r="C14" s="110"/>
      <c r="D14" s="107"/>
      <c r="E14" s="81">
        <v>-1577859</v>
      </c>
      <c r="F14" s="4">
        <f t="shared" si="0"/>
        <v>1577859</v>
      </c>
    </row>
    <row r="15" spans="1:7">
      <c r="A15" s="95">
        <v>8</v>
      </c>
      <c r="B15" s="88" t="s">
        <v>147</v>
      </c>
      <c r="C15" s="110">
        <f>-(625+598)</f>
        <v>-1223</v>
      </c>
      <c r="D15" s="107"/>
      <c r="E15" s="80">
        <v>-3744438</v>
      </c>
      <c r="F15" s="4">
        <f t="shared" si="0"/>
        <v>3744438</v>
      </c>
    </row>
    <row r="16" spans="1:7">
      <c r="A16" s="98">
        <v>9</v>
      </c>
      <c r="B16" s="91" t="s">
        <v>148</v>
      </c>
      <c r="C16" s="113">
        <f>C9+C13+C14+C15</f>
        <v>-123758</v>
      </c>
      <c r="D16" s="114">
        <f>D9+D13+D14+D15</f>
        <v>0</v>
      </c>
      <c r="E16" s="84">
        <v>-9563685</v>
      </c>
      <c r="F16" s="8">
        <f t="shared" si="0"/>
        <v>9563685</v>
      </c>
    </row>
    <row r="17" spans="1:7">
      <c r="A17" s="98">
        <v>10</v>
      </c>
      <c r="B17" s="91" t="s">
        <v>149</v>
      </c>
      <c r="C17" s="113">
        <f>C5+C6+C7+C16</f>
        <v>-123758</v>
      </c>
      <c r="D17" s="114">
        <f>D5+D6+D7+D16</f>
        <v>0</v>
      </c>
      <c r="E17" s="84">
        <v>1568642</v>
      </c>
      <c r="F17" s="8">
        <f t="shared" si="0"/>
        <v>-1568642</v>
      </c>
      <c r="G17" s="5"/>
    </row>
    <row r="18" spans="1:7">
      <c r="A18" s="95">
        <v>11</v>
      </c>
      <c r="B18" s="88" t="s">
        <v>88</v>
      </c>
      <c r="C18" s="108"/>
      <c r="D18" s="107"/>
      <c r="E18" s="81"/>
      <c r="F18" s="4"/>
    </row>
    <row r="19" spans="1:7">
      <c r="A19" s="95">
        <v>12</v>
      </c>
      <c r="B19" s="88" t="s">
        <v>89</v>
      </c>
      <c r="C19" s="108"/>
      <c r="D19" s="107"/>
      <c r="E19" s="81"/>
      <c r="F19" s="4"/>
      <c r="G19" s="5"/>
    </row>
    <row r="20" spans="1:7">
      <c r="A20" s="95">
        <v>13</v>
      </c>
      <c r="B20" s="88" t="s">
        <v>150</v>
      </c>
      <c r="C20" s="108"/>
      <c r="D20" s="107"/>
      <c r="E20" s="85"/>
      <c r="F20" s="4"/>
      <c r="G20" s="6"/>
    </row>
    <row r="21" spans="1:7">
      <c r="A21" s="96" t="s">
        <v>141</v>
      </c>
      <c r="B21" s="90" t="s">
        <v>181</v>
      </c>
      <c r="C21" s="113"/>
      <c r="D21" s="107"/>
      <c r="E21" s="81"/>
      <c r="F21" s="4"/>
    </row>
    <row r="22" spans="1:7">
      <c r="A22" s="96" t="s">
        <v>143</v>
      </c>
      <c r="B22" s="90" t="s">
        <v>151</v>
      </c>
      <c r="C22" s="108">
        <v>251</v>
      </c>
      <c r="D22" s="107"/>
      <c r="E22" s="80"/>
      <c r="F22" s="4"/>
      <c r="G22" s="7"/>
    </row>
    <row r="23" spans="1:7">
      <c r="A23" s="96" t="s">
        <v>152</v>
      </c>
      <c r="B23" s="90" t="s">
        <v>153</v>
      </c>
      <c r="C23" s="110"/>
      <c r="D23" s="107"/>
      <c r="E23" s="81"/>
      <c r="F23" s="4"/>
    </row>
    <row r="24" spans="1:7">
      <c r="A24" s="96" t="s">
        <v>154</v>
      </c>
      <c r="B24" s="90" t="s">
        <v>155</v>
      </c>
      <c r="C24" s="108"/>
      <c r="D24" s="107"/>
      <c r="E24" s="80"/>
      <c r="F24" s="4"/>
    </row>
    <row r="25" spans="1:7">
      <c r="A25" s="97"/>
      <c r="B25" s="88" t="s">
        <v>156</v>
      </c>
      <c r="C25" s="108">
        <f>SUM(C19:C24)</f>
        <v>251</v>
      </c>
      <c r="D25" s="107"/>
      <c r="E25" s="82"/>
      <c r="F25" s="4"/>
    </row>
    <row r="26" spans="1:7">
      <c r="A26" s="98">
        <v>14</v>
      </c>
      <c r="B26" s="91" t="s">
        <v>157</v>
      </c>
      <c r="C26" s="115">
        <f>C25+C17</f>
        <v>-123507</v>
      </c>
      <c r="D26" s="114">
        <f>SUM(D25,D19,D18)</f>
        <v>0</v>
      </c>
      <c r="E26" s="84">
        <v>0</v>
      </c>
      <c r="F26" s="8">
        <f t="shared" si="0"/>
        <v>0</v>
      </c>
    </row>
    <row r="27" spans="1:7">
      <c r="A27" s="98">
        <v>15</v>
      </c>
      <c r="B27" s="91" t="s">
        <v>158</v>
      </c>
      <c r="C27" s="113">
        <f>C17+C25</f>
        <v>-123507</v>
      </c>
      <c r="D27" s="114">
        <f>D17+D25</f>
        <v>0</v>
      </c>
      <c r="E27" s="84">
        <v>1568642</v>
      </c>
      <c r="F27" s="8">
        <f t="shared" si="0"/>
        <v>-1568642</v>
      </c>
    </row>
    <row r="28" spans="1:7">
      <c r="A28" s="98">
        <v>16</v>
      </c>
      <c r="B28" s="91" t="s">
        <v>159</v>
      </c>
      <c r="C28" s="113"/>
      <c r="D28" s="114">
        <v>0</v>
      </c>
      <c r="E28" s="86">
        <v>-157104</v>
      </c>
      <c r="F28" s="8">
        <f t="shared" si="0"/>
        <v>157104</v>
      </c>
      <c r="G28" s="6"/>
    </row>
    <row r="29" spans="1:7">
      <c r="A29" s="98">
        <v>17</v>
      </c>
      <c r="B29" s="91" t="s">
        <v>90</v>
      </c>
      <c r="C29" s="113">
        <f>SUM(C27:C28)</f>
        <v>-123507</v>
      </c>
      <c r="D29" s="114">
        <f>SUM(D27:D28)</f>
        <v>0</v>
      </c>
      <c r="E29" s="84">
        <v>1411538</v>
      </c>
      <c r="F29" s="9">
        <f>F27-F28</f>
        <v>-1725746</v>
      </c>
    </row>
    <row r="30" spans="1:7" ht="17.25" thickBot="1">
      <c r="A30" s="99">
        <v>18</v>
      </c>
      <c r="B30" s="100" t="s">
        <v>160</v>
      </c>
      <c r="C30" s="116"/>
      <c r="D30" s="117"/>
      <c r="E30" s="87"/>
      <c r="F30" s="10"/>
    </row>
    <row r="32" spans="1:7">
      <c r="D32" s="118"/>
      <c r="E32" s="5"/>
    </row>
    <row r="33" spans="3:8">
      <c r="C33" s="118"/>
    </row>
    <row r="35" spans="3:8">
      <c r="D35" s="118"/>
      <c r="H35" s="5"/>
    </row>
  </sheetData>
  <mergeCells count="2">
    <mergeCell ref="B1:F1"/>
    <mergeCell ref="B2:F2"/>
  </mergeCells>
  <phoneticPr fontId="3" type="noConversion"/>
  <pageMargins left="1.37795275590551" right="0.511811023622047" top="0.26" bottom="0.4" header="0.511811023622047" footer="0.78740157480314998"/>
  <pageSetup paperSize="9" scale="94" orientation="landscape" r:id="rId1"/>
  <headerFooter alignWithMargins="0"/>
  <ignoredErrors>
    <ignoredError sqref="A5:A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F33"/>
  <sheetViews>
    <sheetView topLeftCell="A4" workbookViewId="0">
      <selection activeCell="D14" sqref="D14"/>
    </sheetView>
  </sheetViews>
  <sheetFormatPr defaultRowHeight="15.75"/>
  <cols>
    <col min="1" max="1" width="9.140625" style="46"/>
    <col min="2" max="2" width="5.42578125" style="46" customWidth="1"/>
    <col min="3" max="3" width="42.5703125" style="46" bestFit="1" customWidth="1"/>
    <col min="4" max="4" width="16.7109375" style="60" customWidth="1"/>
    <col min="5" max="5" width="17.28515625" style="46" customWidth="1"/>
    <col min="6" max="16384" width="9.140625" style="46"/>
  </cols>
  <sheetData>
    <row r="1" spans="2:6">
      <c r="B1" s="460"/>
      <c r="C1" s="460"/>
      <c r="D1" s="460"/>
      <c r="E1" s="460"/>
    </row>
    <row r="2" spans="2:6">
      <c r="B2" s="460"/>
      <c r="C2" s="460"/>
      <c r="D2" s="460"/>
      <c r="E2" s="460"/>
    </row>
    <row r="3" spans="2:6">
      <c r="B3" s="47"/>
      <c r="C3" s="47"/>
      <c r="D3" s="47"/>
      <c r="E3" s="47"/>
    </row>
    <row r="4" spans="2:6">
      <c r="B4" s="461" t="s">
        <v>200</v>
      </c>
      <c r="C4" s="461"/>
      <c r="D4" s="461"/>
    </row>
    <row r="5" spans="2:6">
      <c r="D5" s="49"/>
    </row>
    <row r="6" spans="2:6">
      <c r="B6" s="50"/>
      <c r="C6" s="51"/>
      <c r="D6" s="52" t="s">
        <v>188</v>
      </c>
    </row>
    <row r="7" spans="2:6">
      <c r="B7" s="53">
        <v>1</v>
      </c>
      <c r="C7" s="54" t="s">
        <v>201</v>
      </c>
      <c r="D7" s="55">
        <v>0</v>
      </c>
    </row>
    <row r="8" spans="2:6">
      <c r="B8" s="56"/>
      <c r="C8" s="57" t="s">
        <v>234</v>
      </c>
      <c r="D8" s="58"/>
    </row>
    <row r="9" spans="2:6">
      <c r="B9" s="56"/>
      <c r="C9" s="57" t="s">
        <v>235</v>
      </c>
      <c r="D9" s="58"/>
    </row>
    <row r="10" spans="2:6">
      <c r="B10" s="53">
        <v>2</v>
      </c>
      <c r="C10" s="54" t="s">
        <v>202</v>
      </c>
      <c r="D10" s="55">
        <f>'PASH sipas Natyres'!C26</f>
        <v>-123507</v>
      </c>
      <c r="F10" s="60"/>
    </row>
    <row r="11" spans="2:6">
      <c r="B11" s="53">
        <v>3</v>
      </c>
      <c r="C11" s="54" t="s">
        <v>203</v>
      </c>
      <c r="D11" s="55">
        <f>D12+D13+D14+D15+D16</f>
        <v>0</v>
      </c>
    </row>
    <row r="12" spans="2:6">
      <c r="B12" s="56"/>
      <c r="C12" s="57" t="s">
        <v>204</v>
      </c>
      <c r="D12" s="58"/>
    </row>
    <row r="13" spans="2:6">
      <c r="B13" s="56"/>
      <c r="C13" s="57" t="s">
        <v>205</v>
      </c>
      <c r="D13" s="58"/>
    </row>
    <row r="14" spans="2:6">
      <c r="B14" s="56"/>
      <c r="C14" s="57" t="s">
        <v>206</v>
      </c>
      <c r="D14" s="58"/>
    </row>
    <row r="15" spans="2:6">
      <c r="B15" s="56"/>
      <c r="C15" s="57" t="s">
        <v>207</v>
      </c>
      <c r="D15" s="58"/>
    </row>
    <row r="16" spans="2:6">
      <c r="B16" s="56"/>
      <c r="C16" s="57" t="s">
        <v>208</v>
      </c>
      <c r="D16" s="58"/>
    </row>
    <row r="17" spans="2:5">
      <c r="B17" s="56"/>
      <c r="C17" s="57"/>
      <c r="D17" s="58"/>
      <c r="E17" s="60"/>
    </row>
    <row r="18" spans="2:5">
      <c r="B18" s="53">
        <v>4</v>
      </c>
      <c r="C18" s="54" t="s">
        <v>209</v>
      </c>
      <c r="D18" s="55">
        <f>D10+D11</f>
        <v>-123507</v>
      </c>
    </row>
    <row r="19" spans="2:5">
      <c r="B19" s="53">
        <v>5</v>
      </c>
      <c r="C19" s="54" t="s">
        <v>210</v>
      </c>
      <c r="D19" s="58">
        <f>D9+D8</f>
        <v>0</v>
      </c>
    </row>
    <row r="20" spans="2:5">
      <c r="B20" s="53">
        <v>6</v>
      </c>
      <c r="C20" s="54" t="s">
        <v>211</v>
      </c>
      <c r="D20" s="55">
        <f>+D18+D19</f>
        <v>-123507</v>
      </c>
    </row>
    <row r="21" spans="2:5">
      <c r="B21" s="56"/>
      <c r="C21" s="57"/>
      <c r="D21" s="58"/>
    </row>
    <row r="22" spans="2:5">
      <c r="B22" s="56"/>
      <c r="C22" s="57" t="s">
        <v>212</v>
      </c>
      <c r="D22" s="59">
        <v>0.1</v>
      </c>
    </row>
    <row r="23" spans="2:5">
      <c r="B23" s="56"/>
      <c r="C23" s="57"/>
      <c r="D23" s="58"/>
    </row>
    <row r="24" spans="2:5">
      <c r="B24" s="76">
        <v>7</v>
      </c>
      <c r="C24" s="77" t="s">
        <v>213</v>
      </c>
      <c r="D24" s="78">
        <f>D20*D22</f>
        <v>-12350.7</v>
      </c>
      <c r="E24" s="60"/>
    </row>
    <row r="26" spans="2:5">
      <c r="B26" s="48"/>
      <c r="D26" s="61"/>
    </row>
    <row r="27" spans="2:5">
      <c r="B27" s="48"/>
      <c r="D27" s="48"/>
    </row>
    <row r="28" spans="2:5">
      <c r="B28" s="48"/>
      <c r="D28" s="48"/>
    </row>
    <row r="29" spans="2:5">
      <c r="B29" s="48"/>
      <c r="D29" s="48"/>
    </row>
    <row r="30" spans="2:5">
      <c r="B30" s="48"/>
      <c r="D30" s="48"/>
    </row>
    <row r="31" spans="2:5">
      <c r="B31" s="48"/>
      <c r="D31" s="48"/>
    </row>
    <row r="32" spans="2:5">
      <c r="B32" s="48"/>
      <c r="D32" s="48"/>
    </row>
    <row r="33" spans="2:4">
      <c r="B33" s="48"/>
      <c r="D33" s="48"/>
    </row>
  </sheetData>
  <mergeCells count="3">
    <mergeCell ref="B1:E1"/>
    <mergeCell ref="B2:E2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B1:M48"/>
  <sheetViews>
    <sheetView workbookViewId="0">
      <selection activeCell="C3" sqref="C3"/>
    </sheetView>
  </sheetViews>
  <sheetFormatPr defaultRowHeight="12.75"/>
  <cols>
    <col min="1" max="2" width="4.28515625" customWidth="1"/>
    <col min="3" max="3" width="55.7109375" customWidth="1"/>
    <col min="4" max="4" width="12.85546875" customWidth="1"/>
    <col min="5" max="5" width="15" customWidth="1"/>
    <col min="6" max="6" width="15.7109375" style="20" customWidth="1"/>
    <col min="7" max="7" width="14.7109375" style="20" customWidth="1"/>
    <col min="8" max="8" width="15.28515625" hidden="1" customWidth="1"/>
    <col min="9" max="9" width="14.42578125" hidden="1" customWidth="1"/>
    <col min="10" max="10" width="12.85546875" hidden="1" customWidth="1"/>
    <col min="11" max="11" width="15" hidden="1" customWidth="1"/>
    <col min="12" max="12" width="0" hidden="1" customWidth="1"/>
    <col min="13" max="13" width="10.28515625" hidden="1" customWidth="1"/>
  </cols>
  <sheetData>
    <row r="1" spans="2:11" ht="23.25" customHeight="1">
      <c r="B1" s="236"/>
      <c r="C1" s="458" t="s">
        <v>385</v>
      </c>
      <c r="D1" s="458"/>
      <c r="E1" s="458"/>
      <c r="F1" s="458"/>
      <c r="G1" s="458"/>
    </row>
    <row r="2" spans="2:11" ht="24" customHeight="1">
      <c r="B2" s="22"/>
      <c r="C2" s="458" t="s">
        <v>412</v>
      </c>
      <c r="D2" s="458"/>
      <c r="E2" s="458"/>
      <c r="F2" s="458"/>
      <c r="G2" s="458"/>
    </row>
    <row r="3" spans="2:11">
      <c r="B3" s="11"/>
      <c r="C3" s="12" t="s">
        <v>92</v>
      </c>
      <c r="D3" s="462">
        <v>41639</v>
      </c>
      <c r="E3" s="464"/>
      <c r="F3" s="462">
        <v>41274</v>
      </c>
      <c r="G3" s="464"/>
      <c r="H3" s="462">
        <v>40908</v>
      </c>
      <c r="I3" s="463"/>
      <c r="J3" s="462">
        <v>41639</v>
      </c>
      <c r="K3" s="463"/>
    </row>
    <row r="4" spans="2:11">
      <c r="B4" s="11"/>
      <c r="C4" s="14" t="s">
        <v>161</v>
      </c>
      <c r="D4" s="21">
        <f>'PASH sipas Natyres'!C29</f>
        <v>-123507</v>
      </c>
      <c r="E4" s="13"/>
      <c r="F4" s="21"/>
      <c r="G4" s="13"/>
      <c r="H4" s="21">
        <v>1568642</v>
      </c>
      <c r="I4" s="13"/>
      <c r="J4" s="21">
        <f>'PASH sipas Natyres'!C26</f>
        <v>-123507</v>
      </c>
      <c r="K4" s="13"/>
    </row>
    <row r="5" spans="2:11">
      <c r="B5" s="11"/>
      <c r="C5" s="14" t="s">
        <v>162</v>
      </c>
      <c r="D5" s="21"/>
      <c r="E5" s="13"/>
      <c r="F5" s="21"/>
      <c r="G5" s="13"/>
      <c r="H5" s="21"/>
      <c r="I5" s="13"/>
      <c r="J5" s="21"/>
      <c r="K5" s="13"/>
    </row>
    <row r="6" spans="2:11">
      <c r="B6" s="11"/>
      <c r="C6" s="15" t="s">
        <v>163</v>
      </c>
      <c r="D6" s="21"/>
      <c r="E6" s="13"/>
      <c r="F6" s="21"/>
      <c r="G6" s="13"/>
      <c r="H6" s="21">
        <v>1577859</v>
      </c>
      <c r="I6" s="13"/>
      <c r="J6" s="21">
        <f>-'PASH sipas Natyres'!C14</f>
        <v>0</v>
      </c>
      <c r="K6" s="13"/>
    </row>
    <row r="7" spans="2:11">
      <c r="B7" s="11"/>
      <c r="C7" s="15" t="s">
        <v>164</v>
      </c>
      <c r="D7" s="21"/>
      <c r="E7" s="13"/>
      <c r="F7" s="21"/>
      <c r="G7" s="13"/>
      <c r="H7" s="21"/>
      <c r="I7" s="13"/>
      <c r="J7" s="21"/>
      <c r="K7" s="13"/>
    </row>
    <row r="8" spans="2:11">
      <c r="B8" s="11"/>
      <c r="C8" s="15" t="s">
        <v>165</v>
      </c>
      <c r="D8" s="21"/>
      <c r="E8" s="13"/>
      <c r="F8" s="21"/>
      <c r="G8" s="13"/>
      <c r="H8" s="21"/>
      <c r="I8" s="13"/>
      <c r="J8" s="21"/>
      <c r="K8" s="13"/>
    </row>
    <row r="9" spans="2:11">
      <c r="B9" s="11"/>
      <c r="C9" s="15" t="s">
        <v>166</v>
      </c>
      <c r="D9" s="21"/>
      <c r="E9" s="13"/>
      <c r="F9" s="21"/>
      <c r="G9" s="13"/>
      <c r="H9" s="21"/>
      <c r="I9" s="13"/>
      <c r="J9" s="21"/>
      <c r="K9" s="13"/>
    </row>
    <row r="10" spans="2:11" ht="25.5">
      <c r="B10" s="11"/>
      <c r="C10" s="16" t="s">
        <v>167</v>
      </c>
      <c r="D10" s="21"/>
      <c r="E10" s="13"/>
      <c r="F10" s="21"/>
      <c r="G10" s="13"/>
      <c r="H10" s="21">
        <v>1102056</v>
      </c>
      <c r="I10" s="13"/>
      <c r="J10" s="21">
        <f>Bilanci!H14</f>
        <v>0</v>
      </c>
      <c r="K10" s="13"/>
    </row>
    <row r="11" spans="2:11">
      <c r="B11" s="11"/>
      <c r="C11" s="14" t="s">
        <v>168</v>
      </c>
      <c r="D11" s="21"/>
      <c r="E11" s="13"/>
      <c r="F11" s="21"/>
      <c r="G11" s="13"/>
      <c r="H11" s="21">
        <v>683065</v>
      </c>
      <c r="I11" s="13"/>
      <c r="J11" s="21">
        <f>-Bilanci!H22</f>
        <v>0</v>
      </c>
      <c r="K11" s="13"/>
    </row>
    <row r="12" spans="2:11">
      <c r="B12" s="11"/>
      <c r="C12" s="14" t="s">
        <v>169</v>
      </c>
      <c r="D12" s="21">
        <v>146005</v>
      </c>
      <c r="E12" s="13"/>
      <c r="F12" s="21"/>
      <c r="G12" s="13"/>
      <c r="H12" s="21">
        <v>3809768</v>
      </c>
      <c r="I12" s="13"/>
      <c r="J12" s="21">
        <f>Bilanci!P26</f>
        <v>146005</v>
      </c>
      <c r="K12" s="13"/>
    </row>
    <row r="13" spans="2:11">
      <c r="B13" s="11"/>
      <c r="C13" s="14" t="s">
        <v>170</v>
      </c>
      <c r="D13" s="21"/>
      <c r="E13" s="13"/>
      <c r="F13" s="21"/>
      <c r="G13" s="13"/>
      <c r="H13" s="21"/>
      <c r="I13" s="13"/>
      <c r="J13" s="21"/>
      <c r="K13" s="13"/>
    </row>
    <row r="14" spans="2:11">
      <c r="B14" s="11"/>
      <c r="C14" s="14" t="s">
        <v>91</v>
      </c>
      <c r="D14" s="21"/>
      <c r="E14" s="13"/>
      <c r="F14" s="21"/>
      <c r="G14" s="13"/>
      <c r="H14" s="21"/>
      <c r="I14" s="13"/>
      <c r="J14" s="21"/>
      <c r="K14" s="13"/>
    </row>
    <row r="15" spans="2:11">
      <c r="B15" s="11"/>
      <c r="C15" s="14" t="s">
        <v>171</v>
      </c>
      <c r="D15" s="21"/>
      <c r="E15" s="13"/>
      <c r="F15" s="21"/>
      <c r="G15" s="13"/>
      <c r="H15" s="21">
        <v>-157104</v>
      </c>
      <c r="I15" s="13"/>
      <c r="J15" s="21">
        <f>Bilanci!P20</f>
        <v>0</v>
      </c>
      <c r="K15" s="13"/>
    </row>
    <row r="16" spans="2:11">
      <c r="B16" s="11"/>
      <c r="C16" s="17" t="s">
        <v>172</v>
      </c>
      <c r="D16" s="21"/>
      <c r="E16" s="21">
        <f>SUM(D4:D15)</f>
        <v>22498</v>
      </c>
      <c r="F16" s="21"/>
      <c r="G16" s="21"/>
      <c r="H16" s="21"/>
      <c r="I16" s="21">
        <f>SUM(H4:H15)</f>
        <v>8584286</v>
      </c>
      <c r="J16" s="21"/>
      <c r="K16" s="21">
        <f>SUM(J4:J15)</f>
        <v>22498</v>
      </c>
    </row>
    <row r="17" spans="2:11">
      <c r="B17" s="11"/>
      <c r="C17" s="17"/>
      <c r="D17" s="21"/>
      <c r="E17" s="21"/>
      <c r="F17" s="21"/>
      <c r="G17" s="21"/>
      <c r="H17" s="21"/>
      <c r="I17" s="21"/>
      <c r="J17" s="21"/>
      <c r="K17" s="21"/>
    </row>
    <row r="18" spans="2:11">
      <c r="B18" s="11"/>
      <c r="C18" s="12" t="s">
        <v>93</v>
      </c>
      <c r="D18" s="21"/>
      <c r="E18" s="21"/>
      <c r="F18" s="21"/>
      <c r="G18" s="21"/>
      <c r="H18" s="21"/>
      <c r="I18" s="21"/>
      <c r="J18" s="21"/>
      <c r="K18" s="21"/>
    </row>
    <row r="19" spans="2:11">
      <c r="B19" s="11"/>
      <c r="C19" s="14" t="s">
        <v>173</v>
      </c>
      <c r="D19" s="21"/>
      <c r="E19" s="21"/>
      <c r="F19" s="21"/>
      <c r="G19" s="21"/>
      <c r="H19" s="21"/>
      <c r="I19" s="21"/>
      <c r="J19" s="21"/>
      <c r="K19" s="21"/>
    </row>
    <row r="20" spans="2:11">
      <c r="B20" s="11"/>
      <c r="C20" s="14" t="s">
        <v>94</v>
      </c>
      <c r="D20" s="21"/>
      <c r="E20" s="21"/>
      <c r="F20" s="21"/>
      <c r="G20" s="21"/>
      <c r="H20" s="21">
        <v>-7560614</v>
      </c>
      <c r="I20" s="21"/>
      <c r="J20" s="21">
        <f>-1118479</f>
        <v>-1118479</v>
      </c>
      <c r="K20" s="21"/>
    </row>
    <row r="21" spans="2:11">
      <c r="B21" s="11"/>
      <c r="C21" s="14" t="s">
        <v>174</v>
      </c>
      <c r="D21" s="21"/>
      <c r="E21" s="21"/>
      <c r="F21" s="21"/>
      <c r="G21" s="21"/>
      <c r="H21" s="21"/>
      <c r="I21" s="21"/>
      <c r="J21" s="21"/>
      <c r="K21" s="21"/>
    </row>
    <row r="22" spans="2:11">
      <c r="B22" s="11"/>
      <c r="C22" s="14" t="s">
        <v>95</v>
      </c>
      <c r="D22" s="21"/>
      <c r="E22" s="21"/>
      <c r="F22" s="21"/>
      <c r="G22" s="21"/>
      <c r="H22" s="21"/>
      <c r="I22" s="21"/>
      <c r="J22" s="21"/>
      <c r="K22" s="21"/>
    </row>
    <row r="23" spans="2:11">
      <c r="B23" s="11"/>
      <c r="C23" s="14" t="s">
        <v>96</v>
      </c>
      <c r="D23" s="21"/>
      <c r="E23" s="21"/>
      <c r="F23" s="21"/>
      <c r="G23" s="21"/>
      <c r="H23" s="21"/>
      <c r="I23" s="21"/>
      <c r="J23" s="21"/>
      <c r="K23" s="21"/>
    </row>
    <row r="24" spans="2:11">
      <c r="B24" s="11"/>
      <c r="C24" s="17" t="s">
        <v>175</v>
      </c>
      <c r="D24" s="21"/>
      <c r="E24" s="21"/>
      <c r="F24" s="21"/>
      <c r="G24" s="21"/>
      <c r="H24" s="21"/>
      <c r="I24" s="21">
        <f>H20</f>
        <v>-7560614</v>
      </c>
      <c r="J24" s="21"/>
      <c r="K24" s="21">
        <f>SUM(J19:J23)</f>
        <v>-1118479</v>
      </c>
    </row>
    <row r="25" spans="2:11">
      <c r="B25" s="11"/>
      <c r="C25" s="14"/>
      <c r="D25" s="21"/>
      <c r="E25" s="21"/>
      <c r="F25" s="21"/>
      <c r="G25" s="21"/>
      <c r="H25" s="21"/>
      <c r="I25" s="21"/>
      <c r="J25" s="21"/>
      <c r="K25" s="21"/>
    </row>
    <row r="26" spans="2:11">
      <c r="B26" s="11"/>
      <c r="C26" s="17" t="s">
        <v>176</v>
      </c>
      <c r="D26" s="21"/>
      <c r="E26" s="21"/>
      <c r="F26" s="21"/>
      <c r="G26" s="21"/>
      <c r="H26" s="21"/>
      <c r="I26" s="21"/>
      <c r="J26" s="21"/>
      <c r="K26" s="21"/>
    </row>
    <row r="27" spans="2:11">
      <c r="B27" s="11"/>
      <c r="C27" s="18" t="s">
        <v>97</v>
      </c>
      <c r="D27" s="21">
        <v>3500000</v>
      </c>
      <c r="E27" s="21"/>
      <c r="F27" s="21"/>
      <c r="G27" s="21"/>
      <c r="H27" s="21"/>
      <c r="I27" s="21"/>
      <c r="J27" s="21"/>
      <c r="K27" s="21"/>
    </row>
    <row r="28" spans="2:11">
      <c r="B28" s="11"/>
      <c r="C28" s="18" t="s">
        <v>98</v>
      </c>
      <c r="D28" s="21"/>
      <c r="E28" s="21"/>
      <c r="F28" s="21"/>
      <c r="G28" s="21"/>
      <c r="H28" s="21"/>
      <c r="I28" s="21"/>
      <c r="J28" s="21"/>
      <c r="K28" s="21"/>
    </row>
    <row r="29" spans="2:11">
      <c r="B29" s="11"/>
      <c r="C29" s="18" t="s">
        <v>99</v>
      </c>
      <c r="D29" s="21"/>
      <c r="E29" s="21"/>
      <c r="F29" s="21"/>
      <c r="G29" s="21"/>
      <c r="H29" s="21"/>
      <c r="I29" s="21"/>
      <c r="J29" s="21"/>
      <c r="K29" s="21"/>
    </row>
    <row r="30" spans="2:11">
      <c r="B30" s="11"/>
      <c r="C30" s="18" t="s">
        <v>103</v>
      </c>
      <c r="D30" s="21"/>
      <c r="E30" s="21"/>
      <c r="F30" s="21"/>
      <c r="G30" s="21"/>
      <c r="H30" s="21"/>
      <c r="I30" s="21"/>
      <c r="J30" s="21"/>
      <c r="K30" s="21"/>
    </row>
    <row r="31" spans="2:11">
      <c r="B31" s="11"/>
      <c r="C31" s="19" t="s">
        <v>177</v>
      </c>
      <c r="D31" s="21"/>
      <c r="E31" s="21">
        <f>D27</f>
        <v>3500000</v>
      </c>
      <c r="F31" s="21"/>
      <c r="G31" s="21"/>
      <c r="H31" s="21"/>
      <c r="I31" s="21">
        <v>0</v>
      </c>
      <c r="J31" s="21"/>
      <c r="K31" s="21">
        <f>SUM(J27:J30)</f>
        <v>0</v>
      </c>
    </row>
    <row r="32" spans="2:11">
      <c r="B32" s="11"/>
      <c r="C32" s="11"/>
      <c r="D32" s="21"/>
      <c r="E32" s="21"/>
      <c r="F32" s="21"/>
      <c r="G32" s="21"/>
      <c r="H32" s="21"/>
      <c r="I32" s="21"/>
      <c r="J32" s="21"/>
      <c r="K32" s="21"/>
    </row>
    <row r="33" spans="2:13">
      <c r="B33" s="11"/>
      <c r="C33" s="11"/>
      <c r="D33" s="21"/>
      <c r="E33" s="21"/>
      <c r="F33" s="21"/>
      <c r="G33" s="21"/>
      <c r="H33" s="21"/>
      <c r="I33" s="21"/>
      <c r="J33" s="21"/>
      <c r="K33" s="21"/>
    </row>
    <row r="34" spans="2:13">
      <c r="B34" s="11"/>
      <c r="C34" s="19" t="s">
        <v>100</v>
      </c>
      <c r="D34" s="21">
        <f>E31+E24+E16</f>
        <v>3522498</v>
      </c>
      <c r="E34" s="21"/>
      <c r="F34" s="21"/>
      <c r="G34" s="21"/>
      <c r="H34" s="21">
        <f>I24+I16</f>
        <v>1023672</v>
      </c>
      <c r="I34" s="21"/>
      <c r="J34" s="21">
        <f>SUM(K31+K24+K16)</f>
        <v>-1095981</v>
      </c>
      <c r="K34" s="21"/>
      <c r="M34" s="68"/>
    </row>
    <row r="35" spans="2:13">
      <c r="B35" s="11"/>
      <c r="C35" s="19" t="s">
        <v>101</v>
      </c>
      <c r="D35" s="21">
        <v>0</v>
      </c>
      <c r="E35" s="21"/>
      <c r="F35" s="21"/>
      <c r="G35" s="21"/>
      <c r="H35" s="21">
        <v>663249</v>
      </c>
      <c r="I35" s="21"/>
      <c r="J35" s="21">
        <v>4249159</v>
      </c>
      <c r="K35" s="21"/>
    </row>
    <row r="36" spans="2:13">
      <c r="B36" s="11"/>
      <c r="C36" s="273" t="s">
        <v>102</v>
      </c>
      <c r="D36" s="274">
        <f>D34+D35</f>
        <v>3522498</v>
      </c>
      <c r="E36" s="274"/>
      <c r="F36" s="274"/>
      <c r="G36" s="274"/>
      <c r="H36" s="21">
        <f>SUM(H34:H35)</f>
        <v>1686921</v>
      </c>
      <c r="I36" s="21"/>
      <c r="J36" s="21">
        <f>SUM(J34:J35)</f>
        <v>3153178</v>
      </c>
      <c r="K36" s="21"/>
    </row>
    <row r="37" spans="2:13">
      <c r="F37" s="23"/>
      <c r="G37" s="23"/>
      <c r="J37">
        <v>785249</v>
      </c>
    </row>
    <row r="38" spans="2:13" ht="15.75">
      <c r="D38" s="68"/>
      <c r="E38" s="466" t="s">
        <v>392</v>
      </c>
      <c r="F38" s="466"/>
      <c r="G38" s="466"/>
      <c r="J38" s="68"/>
    </row>
    <row r="39" spans="2:13" ht="15.75">
      <c r="E39" s="465" t="s">
        <v>393</v>
      </c>
      <c r="F39" s="465"/>
      <c r="G39" s="465"/>
    </row>
    <row r="40" spans="2:13">
      <c r="F40" s="23"/>
      <c r="G40" s="23"/>
    </row>
    <row r="41" spans="2:13">
      <c r="F41" s="23"/>
      <c r="G41" s="23"/>
    </row>
    <row r="42" spans="2:13">
      <c r="F42" s="23"/>
      <c r="G42" s="23"/>
    </row>
    <row r="43" spans="2:13">
      <c r="F43" s="23"/>
      <c r="G43" s="23"/>
    </row>
    <row r="44" spans="2:13">
      <c r="F44" s="23"/>
      <c r="G44" s="23"/>
    </row>
    <row r="45" spans="2:13">
      <c r="F45" s="23"/>
      <c r="G45" s="23"/>
    </row>
    <row r="46" spans="2:13">
      <c r="F46" s="23"/>
      <c r="G46" s="23"/>
    </row>
    <row r="47" spans="2:13">
      <c r="F47" s="23"/>
      <c r="G47" s="23"/>
    </row>
    <row r="48" spans="2:13">
      <c r="F48" s="23"/>
      <c r="G48" s="23"/>
    </row>
  </sheetData>
  <mergeCells count="8">
    <mergeCell ref="H3:I3"/>
    <mergeCell ref="J3:K3"/>
    <mergeCell ref="D3:E3"/>
    <mergeCell ref="E39:G39"/>
    <mergeCell ref="C1:G1"/>
    <mergeCell ref="C2:G2"/>
    <mergeCell ref="E38:G38"/>
    <mergeCell ref="F3:G3"/>
  </mergeCells>
  <phoneticPr fontId="3" type="noConversion"/>
  <pageMargins left="0.6" right="0.54" top="0.33" bottom="0.82" header="0.32" footer="0.5"/>
  <pageSetup scale="90" orientation="landscape" r:id="rId1"/>
  <headerFooter alignWithMargins="0"/>
  <ignoredErrors>
    <ignoredError sqref="I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G22"/>
  <sheetViews>
    <sheetView topLeftCell="A13" zoomScaleNormal="100" workbookViewId="0">
      <selection activeCell="A15" sqref="A15"/>
    </sheetView>
  </sheetViews>
  <sheetFormatPr defaultRowHeight="12.75"/>
  <cols>
    <col min="1" max="1" width="29.140625" style="67" customWidth="1"/>
    <col min="2" max="2" width="10.5703125" style="64" customWidth="1"/>
    <col min="3" max="3" width="9.28515625" style="64" customWidth="1"/>
    <col min="4" max="4" width="10.28515625" style="64" customWidth="1"/>
    <col min="5" max="5" width="11.85546875" style="64" customWidth="1"/>
    <col min="6" max="6" width="12.28515625" style="64" customWidth="1"/>
    <col min="7" max="7" width="13.42578125" style="64" customWidth="1"/>
    <col min="8" max="16384" width="9.140625" style="64"/>
  </cols>
  <sheetData>
    <row r="1" spans="1:7" s="345" customFormat="1" ht="42" customHeight="1" thickBot="1">
      <c r="A1" s="467" t="s">
        <v>108</v>
      </c>
      <c r="B1" s="467"/>
      <c r="C1" s="467"/>
      <c r="D1" s="467"/>
      <c r="E1" s="467"/>
      <c r="F1" s="467"/>
      <c r="G1" s="467"/>
    </row>
    <row r="2" spans="1:7" s="65" customFormat="1" ht="51" customHeight="1" thickBot="1">
      <c r="A2" s="435" t="s">
        <v>409</v>
      </c>
      <c r="B2" s="436" t="s">
        <v>109</v>
      </c>
      <c r="C2" s="436" t="s">
        <v>110</v>
      </c>
      <c r="D2" s="436" t="s">
        <v>111</v>
      </c>
      <c r="E2" s="436" t="s">
        <v>112</v>
      </c>
      <c r="F2" s="436" t="s">
        <v>113</v>
      </c>
      <c r="G2" s="437" t="s">
        <v>104</v>
      </c>
    </row>
    <row r="3" spans="1:7" ht="23.25" customHeight="1">
      <c r="A3" s="439" t="s">
        <v>225</v>
      </c>
      <c r="B3" s="75">
        <v>0</v>
      </c>
      <c r="C3" s="75">
        <v>0</v>
      </c>
      <c r="D3" s="75">
        <v>0</v>
      </c>
      <c r="E3" s="75">
        <v>0</v>
      </c>
      <c r="F3" s="75">
        <v>0</v>
      </c>
      <c r="G3" s="441">
        <f>SUM(B3:F3)</f>
        <v>0</v>
      </c>
    </row>
    <row r="4" spans="1:7" ht="20.25" customHeight="1">
      <c r="A4" s="440" t="s">
        <v>106</v>
      </c>
      <c r="B4" s="66"/>
      <c r="C4" s="66"/>
      <c r="D4" s="66"/>
      <c r="E4" s="66"/>
      <c r="F4" s="66"/>
      <c r="G4" s="438">
        <f t="shared" ref="G4:G9" si="0">SUM(B4:F4)</f>
        <v>0</v>
      </c>
    </row>
    <row r="5" spans="1:7" ht="20.25" customHeight="1">
      <c r="A5" s="440" t="s">
        <v>103</v>
      </c>
      <c r="B5" s="66"/>
      <c r="C5" s="66"/>
      <c r="D5" s="66"/>
      <c r="E5" s="66"/>
      <c r="F5" s="66"/>
      <c r="G5" s="438">
        <f t="shared" si="0"/>
        <v>0</v>
      </c>
    </row>
    <row r="6" spans="1:7" ht="20.25" customHeight="1">
      <c r="A6" s="440" t="s">
        <v>198</v>
      </c>
      <c r="B6" s="66"/>
      <c r="C6" s="66"/>
      <c r="D6" s="66"/>
      <c r="E6" s="66"/>
      <c r="F6" s="66"/>
      <c r="G6" s="438">
        <f t="shared" si="0"/>
        <v>0</v>
      </c>
    </row>
    <row r="7" spans="1:7" ht="20.25" customHeight="1">
      <c r="A7" s="440" t="s">
        <v>103</v>
      </c>
      <c r="B7" s="66"/>
      <c r="C7" s="66"/>
      <c r="D7" s="66"/>
      <c r="E7" s="66"/>
      <c r="F7" s="66"/>
      <c r="G7" s="438">
        <f t="shared" si="0"/>
        <v>0</v>
      </c>
    </row>
    <row r="8" spans="1:7" ht="20.25" customHeight="1">
      <c r="A8" s="440" t="s">
        <v>114</v>
      </c>
      <c r="B8" s="66"/>
      <c r="C8" s="66"/>
      <c r="D8" s="66"/>
      <c r="E8" s="66"/>
      <c r="F8" s="66"/>
      <c r="G8" s="438">
        <f t="shared" si="0"/>
        <v>0</v>
      </c>
    </row>
    <row r="9" spans="1:7" ht="20.25" customHeight="1" thickBot="1">
      <c r="A9" s="442" t="s">
        <v>105</v>
      </c>
      <c r="B9" s="443"/>
      <c r="C9" s="443"/>
      <c r="D9" s="443"/>
      <c r="E9" s="443"/>
      <c r="F9" s="443"/>
      <c r="G9" s="444">
        <f t="shared" si="0"/>
        <v>0</v>
      </c>
    </row>
    <row r="10" spans="1:7" ht="28.5" customHeight="1" thickBot="1">
      <c r="A10" s="432" t="s">
        <v>225</v>
      </c>
      <c r="B10" s="433">
        <f>B3</f>
        <v>0</v>
      </c>
      <c r="C10" s="433">
        <f>SUM(C3:C9)</f>
        <v>0</v>
      </c>
      <c r="D10" s="433">
        <f>SUM(D3:D9)</f>
        <v>0</v>
      </c>
      <c r="E10" s="433">
        <f>SUM(E3:E9)</f>
        <v>0</v>
      </c>
      <c r="F10" s="433">
        <f>F3+F4+F6+F8</f>
        <v>0</v>
      </c>
      <c r="G10" s="434">
        <f>SUM(B10:F10)</f>
        <v>0</v>
      </c>
    </row>
    <row r="11" spans="1:7" ht="25.5" customHeight="1">
      <c r="A11" s="445" t="s">
        <v>106</v>
      </c>
      <c r="B11" s="446"/>
      <c r="C11" s="446"/>
      <c r="D11" s="446"/>
      <c r="E11" s="446"/>
      <c r="F11" s="446">
        <f>'PASH sipas Natyres'!C29</f>
        <v>-123507</v>
      </c>
      <c r="G11" s="447">
        <f t="shared" ref="G11:G16" si="1">SUM(B11:F11)</f>
        <v>-123507</v>
      </c>
    </row>
    <row r="12" spans="1:7" ht="25.5" customHeight="1">
      <c r="A12" s="440" t="s">
        <v>103</v>
      </c>
      <c r="B12" s="66"/>
      <c r="C12" s="66"/>
      <c r="D12" s="66"/>
      <c r="E12" s="66"/>
      <c r="F12" s="66"/>
      <c r="G12" s="438">
        <f t="shared" si="1"/>
        <v>0</v>
      </c>
    </row>
    <row r="13" spans="1:7" ht="25.5" customHeight="1">
      <c r="A13" s="440" t="s">
        <v>198</v>
      </c>
      <c r="B13" s="66"/>
      <c r="C13" s="66"/>
      <c r="D13" s="66"/>
      <c r="E13" s="66"/>
      <c r="F13" s="66"/>
      <c r="G13" s="438">
        <f t="shared" si="1"/>
        <v>0</v>
      </c>
    </row>
    <row r="14" spans="1:7" ht="25.5" customHeight="1">
      <c r="A14" s="440" t="s">
        <v>103</v>
      </c>
      <c r="B14" s="66"/>
      <c r="C14" s="66"/>
      <c r="D14" s="66"/>
      <c r="E14" s="66"/>
      <c r="F14" s="66"/>
      <c r="G14" s="438">
        <f t="shared" si="1"/>
        <v>0</v>
      </c>
    </row>
    <row r="15" spans="1:7" ht="25.5" customHeight="1">
      <c r="A15" s="440" t="s">
        <v>114</v>
      </c>
      <c r="B15" s="66"/>
      <c r="C15" s="66"/>
      <c r="D15" s="66"/>
      <c r="E15" s="66"/>
      <c r="F15" s="66"/>
      <c r="G15" s="438">
        <f t="shared" si="1"/>
        <v>0</v>
      </c>
    </row>
    <row r="16" spans="1:7" ht="25.5" customHeight="1" thickBot="1">
      <c r="A16" s="442" t="s">
        <v>105</v>
      </c>
      <c r="B16" s="443"/>
      <c r="C16" s="443"/>
      <c r="D16" s="443"/>
      <c r="E16" s="443"/>
      <c r="F16" s="443">
        <f>Bilanci!L41</f>
        <v>3500000</v>
      </c>
      <c r="G16" s="444">
        <f t="shared" si="1"/>
        <v>3500000</v>
      </c>
    </row>
    <row r="17" spans="1:7" ht="30.75" customHeight="1" thickBot="1">
      <c r="A17" s="432" t="s">
        <v>226</v>
      </c>
      <c r="B17" s="433">
        <f>SUM(B11:B16)</f>
        <v>0</v>
      </c>
      <c r="C17" s="433">
        <f>SUM(C11:C16)</f>
        <v>0</v>
      </c>
      <c r="D17" s="433">
        <f>SUM(D11:D16)</f>
        <v>0</v>
      </c>
      <c r="E17" s="433">
        <f>SUM(E11:E16)</f>
        <v>0</v>
      </c>
      <c r="F17" s="433">
        <f t="shared" ref="F17:G17" si="2">SUM(F11:F16)</f>
        <v>3376493</v>
      </c>
      <c r="G17" s="434">
        <f t="shared" si="2"/>
        <v>3376493</v>
      </c>
    </row>
    <row r="20" spans="1:7" ht="18.75" customHeight="1">
      <c r="E20" s="466" t="s">
        <v>392</v>
      </c>
      <c r="F20" s="466"/>
      <c r="G20" s="466"/>
    </row>
    <row r="21" spans="1:7" ht="20.25" customHeight="1">
      <c r="E21" s="465" t="s">
        <v>393</v>
      </c>
      <c r="F21" s="465"/>
      <c r="G21" s="465"/>
    </row>
    <row r="22" spans="1:7">
      <c r="E22" s="468"/>
      <c r="F22" s="468"/>
      <c r="G22" s="468"/>
    </row>
  </sheetData>
  <mergeCells count="4">
    <mergeCell ref="A1:G1"/>
    <mergeCell ref="E20:G20"/>
    <mergeCell ref="E21:G21"/>
    <mergeCell ref="E22:G22"/>
  </mergeCells>
  <phoneticPr fontId="3" type="noConversion"/>
  <pageMargins left="0.71" right="0.5" top="0.3" bottom="0.46" header="0.3" footer="0.5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H36"/>
  <sheetViews>
    <sheetView workbookViewId="0">
      <selection activeCell="F22" sqref="F22"/>
    </sheetView>
  </sheetViews>
  <sheetFormatPr defaultRowHeight="12.75"/>
  <cols>
    <col min="1" max="1" width="11" customWidth="1"/>
    <col min="2" max="2" width="30" customWidth="1"/>
    <col min="3" max="5" width="10.7109375" customWidth="1"/>
    <col min="6" max="6" width="12.5703125" customWidth="1"/>
  </cols>
  <sheetData>
    <row r="1" spans="1:6">
      <c r="F1" s="20"/>
    </row>
    <row r="2" spans="1:6" ht="24.75" customHeight="1">
      <c r="B2" s="470" t="s">
        <v>390</v>
      </c>
      <c r="C2" s="470"/>
      <c r="D2" s="470"/>
      <c r="E2" s="470"/>
      <c r="F2" s="470"/>
    </row>
    <row r="3" spans="1:6" ht="20.25" customHeight="1">
      <c r="B3" s="470" t="s">
        <v>395</v>
      </c>
      <c r="C3" s="470"/>
      <c r="D3" s="470"/>
      <c r="E3" s="470"/>
      <c r="F3" s="470"/>
    </row>
    <row r="4" spans="1:6" ht="18">
      <c r="A4" s="24"/>
      <c r="B4" s="472"/>
      <c r="C4" s="472" t="s">
        <v>227</v>
      </c>
      <c r="D4" s="472"/>
      <c r="E4" s="472"/>
      <c r="F4" s="472"/>
    </row>
    <row r="5" spans="1:6">
      <c r="A5" s="24"/>
      <c r="B5" s="24"/>
      <c r="C5" s="24"/>
    </row>
    <row r="6" spans="1:6" s="101" customFormat="1" ht="22.5" customHeight="1" thickBot="1">
      <c r="A6" s="471" t="s">
        <v>385</v>
      </c>
      <c r="B6" s="471"/>
      <c r="C6" s="471"/>
      <c r="D6" s="121"/>
    </row>
    <row r="7" spans="1:6" s="101" customFormat="1" ht="19.5" thickTop="1" thickBot="1">
      <c r="A7" s="469" t="s">
        <v>386</v>
      </c>
      <c r="B7" s="469"/>
      <c r="C7" s="469"/>
    </row>
    <row r="8" spans="1:6" s="101" customFormat="1" ht="19.5" thickTop="1" thickBot="1">
      <c r="A8" s="469" t="s">
        <v>387</v>
      </c>
      <c r="B8" s="469"/>
      <c r="C8" s="469"/>
    </row>
    <row r="9" spans="1:6" s="25" customFormat="1" ht="13.5" thickTop="1">
      <c r="A9"/>
      <c r="B9"/>
      <c r="C9"/>
      <c r="D9"/>
      <c r="E9"/>
      <c r="F9"/>
    </row>
    <row r="10" spans="1:6" ht="13.5" thickBot="1"/>
    <row r="11" spans="1:6" ht="25.5" customHeight="1">
      <c r="A11" s="123" t="s">
        <v>183</v>
      </c>
      <c r="B11" s="124" t="s">
        <v>184</v>
      </c>
      <c r="C11" s="124" t="s">
        <v>185</v>
      </c>
      <c r="D11" s="124" t="s">
        <v>186</v>
      </c>
      <c r="E11" s="124" t="s">
        <v>187</v>
      </c>
      <c r="F11" s="125" t="s">
        <v>178</v>
      </c>
    </row>
    <row r="12" spans="1:6" s="27" customFormat="1" ht="18" customHeight="1">
      <c r="A12" s="126"/>
      <c r="B12" s="14"/>
      <c r="C12" s="13"/>
      <c r="D12" s="26"/>
      <c r="E12" s="62"/>
      <c r="F12" s="127"/>
    </row>
    <row r="13" spans="1:6" s="27" customFormat="1" ht="18" customHeight="1">
      <c r="A13" s="126"/>
      <c r="B13" s="14"/>
      <c r="C13" s="13"/>
      <c r="D13" s="26"/>
      <c r="E13" s="62"/>
      <c r="F13" s="127"/>
    </row>
    <row r="14" spans="1:6" s="27" customFormat="1" ht="18" customHeight="1">
      <c r="A14" s="126"/>
      <c r="B14" s="14"/>
      <c r="C14" s="13"/>
      <c r="D14" s="26"/>
      <c r="E14" s="62"/>
      <c r="F14" s="127"/>
    </row>
    <row r="15" spans="1:6" s="27" customFormat="1" ht="18" customHeight="1">
      <c r="A15" s="126"/>
      <c r="B15" s="14"/>
      <c r="C15" s="13"/>
      <c r="D15" s="26"/>
      <c r="E15" s="62"/>
      <c r="F15" s="127"/>
    </row>
    <row r="16" spans="1:6" s="27" customFormat="1" ht="18" customHeight="1">
      <c r="A16" s="126"/>
      <c r="B16" s="14"/>
      <c r="C16" s="13"/>
      <c r="D16" s="26"/>
      <c r="E16" s="62"/>
      <c r="F16" s="127"/>
    </row>
    <row r="17" spans="1:8" s="27" customFormat="1" ht="18" customHeight="1">
      <c r="A17" s="126"/>
      <c r="B17" s="14"/>
      <c r="C17" s="13"/>
      <c r="D17" s="26"/>
      <c r="E17" s="62"/>
      <c r="F17" s="127"/>
    </row>
    <row r="18" spans="1:8" s="27" customFormat="1" ht="18" customHeight="1">
      <c r="A18" s="126"/>
      <c r="B18" s="14"/>
      <c r="C18" s="13"/>
      <c r="D18" s="26"/>
      <c r="E18" s="62"/>
      <c r="F18" s="127"/>
    </row>
    <row r="19" spans="1:8" s="27" customFormat="1" ht="18" customHeight="1">
      <c r="A19" s="126"/>
      <c r="B19" s="14"/>
      <c r="C19" s="13"/>
      <c r="D19" s="26"/>
      <c r="E19" s="62"/>
      <c r="F19" s="127"/>
    </row>
    <row r="20" spans="1:8" s="27" customFormat="1" ht="18" customHeight="1">
      <c r="A20" s="126"/>
      <c r="B20" s="14"/>
      <c r="C20" s="13"/>
      <c r="D20" s="26"/>
      <c r="E20" s="62"/>
      <c r="F20" s="127"/>
    </row>
    <row r="21" spans="1:8" s="27" customFormat="1" ht="18" customHeight="1">
      <c r="A21" s="126"/>
      <c r="B21" s="14"/>
      <c r="C21" s="13"/>
      <c r="D21" s="26"/>
      <c r="E21" s="62"/>
      <c r="F21" s="127"/>
    </row>
    <row r="22" spans="1:8" s="27" customFormat="1" ht="18" customHeight="1">
      <c r="A22" s="126"/>
      <c r="B22" s="14"/>
      <c r="C22" s="13"/>
      <c r="D22" s="26"/>
      <c r="E22" s="62"/>
      <c r="F22" s="127"/>
    </row>
    <row r="23" spans="1:8" s="27" customFormat="1" ht="18" customHeight="1">
      <c r="A23" s="126"/>
      <c r="B23" s="14"/>
      <c r="C23" s="13"/>
      <c r="D23" s="26"/>
      <c r="E23" s="62"/>
      <c r="F23" s="127"/>
    </row>
    <row r="24" spans="1:8" s="27" customFormat="1" ht="18" customHeight="1">
      <c r="A24" s="126"/>
      <c r="B24" s="14"/>
      <c r="C24" s="13"/>
      <c r="D24" s="26"/>
      <c r="E24" s="62"/>
      <c r="F24" s="127"/>
    </row>
    <row r="25" spans="1:8" s="27" customFormat="1" ht="18" customHeight="1">
      <c r="A25" s="126"/>
      <c r="B25" s="14"/>
      <c r="C25" s="13"/>
      <c r="D25" s="26"/>
      <c r="E25" s="62"/>
      <c r="F25" s="127"/>
    </row>
    <row r="26" spans="1:8" s="27" customFormat="1" ht="18" customHeight="1">
      <c r="A26" s="126"/>
      <c r="B26" s="14"/>
      <c r="C26" s="13"/>
      <c r="D26" s="26"/>
      <c r="E26" s="62"/>
      <c r="F26" s="127"/>
    </row>
    <row r="27" spans="1:8" s="27" customFormat="1" ht="18" customHeight="1">
      <c r="A27" s="126"/>
      <c r="B27" s="14"/>
      <c r="C27" s="13"/>
      <c r="D27" s="26"/>
      <c r="E27" s="62"/>
      <c r="F27" s="127"/>
    </row>
    <row r="28" spans="1:8" s="27" customFormat="1" ht="18" customHeight="1">
      <c r="A28" s="126"/>
      <c r="B28" s="14"/>
      <c r="C28" s="13"/>
      <c r="D28" s="26"/>
      <c r="E28" s="62"/>
      <c r="F28" s="127"/>
    </row>
    <row r="29" spans="1:8" s="27" customFormat="1" ht="18" customHeight="1">
      <c r="A29" s="126"/>
      <c r="B29" s="14"/>
      <c r="C29" s="13"/>
      <c r="D29" s="26"/>
      <c r="E29" s="62"/>
      <c r="F29" s="127"/>
    </row>
    <row r="30" spans="1:8" s="27" customFormat="1" ht="18" customHeight="1">
      <c r="A30" s="126"/>
      <c r="B30" s="14"/>
      <c r="C30" s="13"/>
      <c r="D30" s="26"/>
      <c r="E30" s="62"/>
      <c r="F30" s="127"/>
    </row>
    <row r="31" spans="1:8" ht="25.5" customHeight="1" thickBot="1">
      <c r="A31" s="128"/>
      <c r="B31" s="129" t="s">
        <v>188</v>
      </c>
      <c r="C31" s="130"/>
      <c r="D31" s="131"/>
      <c r="E31" s="132"/>
      <c r="F31" s="133">
        <v>0</v>
      </c>
      <c r="H31" s="1"/>
    </row>
    <row r="34" spans="2:7" ht="15" customHeight="1">
      <c r="B34" s="28"/>
      <c r="D34" s="466" t="s">
        <v>392</v>
      </c>
      <c r="E34" s="466"/>
      <c r="F34" s="466"/>
    </row>
    <row r="35" spans="2:7" ht="19.5" customHeight="1">
      <c r="B35" s="28"/>
      <c r="D35" s="465" t="s">
        <v>394</v>
      </c>
      <c r="E35" s="465"/>
      <c r="F35" s="465"/>
    </row>
    <row r="36" spans="2:7" ht="20.25" customHeight="1">
      <c r="D36" s="468"/>
      <c r="E36" s="468"/>
      <c r="F36" s="468"/>
      <c r="G36" s="122"/>
    </row>
  </sheetData>
  <mergeCells count="10">
    <mergeCell ref="B2:F2"/>
    <mergeCell ref="A6:C6"/>
    <mergeCell ref="B4:D4"/>
    <mergeCell ref="E4:F4"/>
    <mergeCell ref="B3:F3"/>
    <mergeCell ref="D36:F36"/>
    <mergeCell ref="D35:F35"/>
    <mergeCell ref="A7:C7"/>
    <mergeCell ref="A8:C8"/>
    <mergeCell ref="D34:F34"/>
  </mergeCells>
  <phoneticPr fontId="3" type="noConversion"/>
  <pageMargins left="0.54" right="0.37" top="0.4" bottom="0.4" header="0.3" footer="0.5"/>
  <pageSetup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E50"/>
  <sheetViews>
    <sheetView view="pageBreakPreview" zoomScale="85" zoomScaleSheetLayoutView="85" workbookViewId="0">
      <selection activeCell="F49" sqref="F49"/>
    </sheetView>
  </sheetViews>
  <sheetFormatPr defaultRowHeight="15.75"/>
  <cols>
    <col min="1" max="1" width="11.42578125" style="29" customWidth="1"/>
    <col min="2" max="2" width="28.5703125" style="29" customWidth="1"/>
    <col min="3" max="3" width="16.140625" style="29" customWidth="1"/>
    <col min="4" max="4" width="21.42578125" style="29" customWidth="1"/>
    <col min="5" max="5" width="16.5703125" style="30" customWidth="1"/>
    <col min="6" max="16384" width="9.140625" style="29"/>
  </cols>
  <sheetData>
    <row r="1" spans="1:5">
      <c r="B1" s="31"/>
      <c r="C1" s="31"/>
      <c r="D1" s="32"/>
      <c r="E1" s="33"/>
    </row>
    <row r="2" spans="1:5" customFormat="1" ht="24.75" customHeight="1">
      <c r="A2" s="470" t="s">
        <v>396</v>
      </c>
      <c r="B2" s="470"/>
      <c r="C2" s="470"/>
      <c r="D2" s="470"/>
      <c r="E2" s="470"/>
    </row>
    <row r="3" spans="1:5" customFormat="1" ht="20.25" customHeight="1">
      <c r="A3" s="470" t="s">
        <v>395</v>
      </c>
      <c r="B3" s="470"/>
      <c r="C3" s="470"/>
      <c r="D3" s="470"/>
      <c r="E3" s="470"/>
    </row>
    <row r="4" spans="1:5" customFormat="1" ht="18">
      <c r="A4" s="24"/>
      <c r="B4" s="472"/>
      <c r="C4" s="472" t="s">
        <v>227</v>
      </c>
      <c r="D4" s="472"/>
      <c r="E4" s="103"/>
    </row>
    <row r="5" spans="1:5" customFormat="1" ht="12.75">
      <c r="A5" s="24"/>
      <c r="B5" s="24"/>
      <c r="C5" s="24"/>
    </row>
    <row r="6" spans="1:5" s="101" customFormat="1" ht="22.5" customHeight="1" thickBot="1">
      <c r="A6" s="471" t="s">
        <v>385</v>
      </c>
      <c r="B6" s="471"/>
      <c r="C6" s="471"/>
      <c r="D6" s="121"/>
    </row>
    <row r="7" spans="1:5" s="101" customFormat="1" ht="19.5" thickTop="1" thickBot="1">
      <c r="A7" s="469" t="s">
        <v>386</v>
      </c>
      <c r="B7" s="469"/>
      <c r="C7" s="469"/>
    </row>
    <row r="8" spans="1:5" s="101" customFormat="1" ht="19.5" thickTop="1" thickBot="1">
      <c r="A8" s="469" t="s">
        <v>387</v>
      </c>
      <c r="B8" s="469"/>
      <c r="C8" s="469"/>
    </row>
    <row r="9" spans="1:5" s="25" customFormat="1" ht="13.5" thickTop="1">
      <c r="A9"/>
      <c r="B9"/>
      <c r="C9"/>
      <c r="D9"/>
      <c r="E9"/>
    </row>
    <row r="10" spans="1:5" ht="20.25">
      <c r="A10" s="475"/>
      <c r="B10" s="475"/>
      <c r="C10" s="475"/>
      <c r="D10" s="475"/>
      <c r="E10" s="475"/>
    </row>
    <row r="11" spans="1:5" ht="18">
      <c r="A11" s="32"/>
      <c r="B11" s="32"/>
      <c r="C11" s="32"/>
      <c r="D11" s="63"/>
      <c r="E11" s="119" t="s">
        <v>227</v>
      </c>
    </row>
    <row r="12" spans="1:5" s="35" customFormat="1" ht="16.5" thickBot="1">
      <c r="A12" s="63"/>
      <c r="B12" s="63"/>
      <c r="C12" s="63"/>
      <c r="D12" s="63"/>
      <c r="E12" s="34"/>
    </row>
    <row r="13" spans="1:5" s="36" customFormat="1" ht="21" customHeight="1">
      <c r="A13" s="69" t="s">
        <v>183</v>
      </c>
      <c r="B13" s="70" t="s">
        <v>190</v>
      </c>
      <c r="C13" s="70" t="s">
        <v>191</v>
      </c>
      <c r="D13" s="70" t="s">
        <v>192</v>
      </c>
      <c r="E13" s="71" t="s">
        <v>193</v>
      </c>
    </row>
    <row r="14" spans="1:5" ht="22.5" customHeight="1">
      <c r="A14" s="72">
        <v>1</v>
      </c>
      <c r="B14" s="41" t="s">
        <v>400</v>
      </c>
      <c r="C14" s="349" t="s">
        <v>401</v>
      </c>
      <c r="D14" s="37"/>
      <c r="E14" s="73">
        <v>3479875</v>
      </c>
    </row>
    <row r="15" spans="1:5" ht="19.5" customHeight="1">
      <c r="A15" s="72">
        <v>2</v>
      </c>
      <c r="B15" s="41" t="s">
        <v>400</v>
      </c>
      <c r="C15" s="349" t="s">
        <v>402</v>
      </c>
      <c r="D15" s="37"/>
      <c r="E15" s="350">
        <v>42622.61</v>
      </c>
    </row>
    <row r="16" spans="1:5" ht="24" customHeight="1">
      <c r="A16" s="72">
        <v>3</v>
      </c>
      <c r="B16" s="41"/>
      <c r="C16" s="37"/>
      <c r="D16" s="37"/>
      <c r="E16" s="73"/>
    </row>
    <row r="17" spans="1:5" ht="14.1" hidden="1" customHeight="1">
      <c r="A17" s="72"/>
      <c r="B17" s="41"/>
      <c r="C17" s="37"/>
      <c r="D17" s="37"/>
      <c r="E17" s="73"/>
    </row>
    <row r="18" spans="1:5" ht="14.1" hidden="1" customHeight="1">
      <c r="A18" s="72"/>
      <c r="B18" s="41"/>
      <c r="C18" s="37"/>
      <c r="D18" s="37"/>
      <c r="E18" s="73"/>
    </row>
    <row r="19" spans="1:5" ht="14.1" hidden="1" customHeight="1">
      <c r="A19" s="72"/>
      <c r="B19" s="41"/>
      <c r="C19" s="37"/>
      <c r="D19" s="37"/>
      <c r="E19" s="73"/>
    </row>
    <row r="20" spans="1:5" ht="14.1" hidden="1" customHeight="1">
      <c r="A20" s="72"/>
      <c r="B20" s="41"/>
      <c r="C20" s="37"/>
      <c r="D20" s="37"/>
      <c r="E20" s="73"/>
    </row>
    <row r="21" spans="1:5" ht="14.1" hidden="1" customHeight="1">
      <c r="A21" s="72"/>
      <c r="B21" s="41"/>
      <c r="C21" s="37"/>
      <c r="D21" s="37"/>
      <c r="E21" s="73"/>
    </row>
    <row r="22" spans="1:5" ht="14.1" hidden="1" customHeight="1">
      <c r="A22" s="72"/>
      <c r="B22" s="41"/>
      <c r="C22" s="37"/>
      <c r="D22" s="37"/>
      <c r="E22" s="73"/>
    </row>
    <row r="23" spans="1:5" ht="14.1" hidden="1" customHeight="1">
      <c r="A23" s="72"/>
      <c r="B23" s="41"/>
      <c r="C23" s="37"/>
      <c r="D23" s="37"/>
      <c r="E23" s="73"/>
    </row>
    <row r="24" spans="1:5" ht="14.1" hidden="1" customHeight="1">
      <c r="A24" s="72"/>
      <c r="B24" s="41"/>
      <c r="C24" s="37"/>
      <c r="D24" s="37"/>
      <c r="E24" s="73"/>
    </row>
    <row r="25" spans="1:5" ht="14.1" hidden="1" customHeight="1">
      <c r="A25" s="72"/>
      <c r="B25" s="41"/>
      <c r="C25" s="37"/>
      <c r="D25" s="37"/>
      <c r="E25" s="73"/>
    </row>
    <row r="26" spans="1:5" ht="14.1" hidden="1" customHeight="1">
      <c r="A26" s="72"/>
      <c r="B26" s="41"/>
      <c r="C26" s="37"/>
      <c r="D26" s="37"/>
      <c r="E26" s="73"/>
    </row>
    <row r="27" spans="1:5" ht="14.1" hidden="1" customHeight="1">
      <c r="A27" s="72"/>
      <c r="B27" s="41"/>
      <c r="C27" s="37"/>
      <c r="D27" s="37"/>
      <c r="E27" s="73"/>
    </row>
    <row r="28" spans="1:5" ht="14.1" hidden="1" customHeight="1">
      <c r="A28" s="72"/>
      <c r="B28" s="41"/>
      <c r="C28" s="37"/>
      <c r="D28" s="37"/>
      <c r="E28" s="73"/>
    </row>
    <row r="29" spans="1:5" ht="14.1" hidden="1" customHeight="1">
      <c r="A29" s="72"/>
      <c r="B29" s="41"/>
      <c r="C29" s="39"/>
      <c r="D29" s="39"/>
      <c r="E29" s="73"/>
    </row>
    <row r="30" spans="1:5" ht="14.1" hidden="1" customHeight="1">
      <c r="A30" s="72"/>
      <c r="B30" s="41"/>
      <c r="C30" s="39"/>
      <c r="D30" s="39"/>
      <c r="E30" s="73"/>
    </row>
    <row r="31" spans="1:5" ht="14.1" hidden="1" customHeight="1">
      <c r="A31" s="72"/>
      <c r="B31" s="41"/>
      <c r="C31" s="39"/>
      <c r="D31" s="39"/>
      <c r="E31" s="73"/>
    </row>
    <row r="32" spans="1:5" ht="14.1" hidden="1" customHeight="1">
      <c r="A32" s="72"/>
      <c r="B32" s="41"/>
      <c r="C32" s="39"/>
      <c r="D32" s="39"/>
      <c r="E32" s="73"/>
    </row>
    <row r="33" spans="1:5" ht="14.1" hidden="1" customHeight="1">
      <c r="A33" s="72"/>
      <c r="B33" s="41"/>
      <c r="C33" s="39"/>
      <c r="D33" s="39"/>
      <c r="E33" s="73"/>
    </row>
    <row r="34" spans="1:5" ht="14.1" hidden="1" customHeight="1">
      <c r="A34" s="72"/>
      <c r="B34" s="41"/>
      <c r="C34" s="39"/>
      <c r="D34" s="39"/>
      <c r="E34" s="73"/>
    </row>
    <row r="35" spans="1:5" ht="14.1" hidden="1" customHeight="1">
      <c r="A35" s="72"/>
      <c r="B35" s="41"/>
      <c r="C35" s="39"/>
      <c r="D35" s="39"/>
      <c r="E35" s="73"/>
    </row>
    <row r="36" spans="1:5" ht="14.1" hidden="1" customHeight="1">
      <c r="A36" s="72"/>
      <c r="B36" s="41"/>
      <c r="C36" s="39"/>
      <c r="D36" s="39"/>
      <c r="E36" s="73"/>
    </row>
    <row r="37" spans="1:5" ht="14.1" hidden="1" customHeight="1">
      <c r="A37" s="72"/>
      <c r="B37" s="41"/>
      <c r="C37" s="39"/>
      <c r="D37" s="39"/>
      <c r="E37" s="73"/>
    </row>
    <row r="38" spans="1:5" ht="14.1" hidden="1" customHeight="1">
      <c r="A38" s="72"/>
      <c r="B38" s="41"/>
      <c r="C38" s="39"/>
      <c r="D38" s="39"/>
      <c r="E38" s="73"/>
    </row>
    <row r="39" spans="1:5" ht="14.1" hidden="1" customHeight="1">
      <c r="A39" s="72"/>
      <c r="B39" s="41"/>
      <c r="C39" s="40"/>
      <c r="D39" s="40"/>
      <c r="E39" s="73"/>
    </row>
    <row r="40" spans="1:5" ht="14.1" hidden="1" customHeight="1">
      <c r="A40" s="72"/>
      <c r="B40" s="41"/>
      <c r="C40" s="40"/>
      <c r="D40" s="40"/>
      <c r="E40" s="73"/>
    </row>
    <row r="41" spans="1:5" s="42" customFormat="1" ht="14.1" hidden="1" customHeight="1">
      <c r="A41" s="74"/>
      <c r="B41" s="41"/>
      <c r="C41" s="41"/>
      <c r="D41" s="41"/>
      <c r="E41" s="73"/>
    </row>
    <row r="42" spans="1:5" s="42" customFormat="1" ht="23.25" customHeight="1">
      <c r="A42" s="74"/>
      <c r="B42" s="41"/>
      <c r="C42" s="41"/>
      <c r="D42" s="41"/>
      <c r="E42" s="73"/>
    </row>
    <row r="43" spans="1:5" s="43" customFormat="1" ht="22.5" customHeight="1" thickBot="1">
      <c r="A43" s="473" t="s">
        <v>189</v>
      </c>
      <c r="B43" s="474"/>
      <c r="C43" s="474"/>
      <c r="D43" s="474"/>
      <c r="E43" s="351">
        <f>SUM(E14:E42)</f>
        <v>3522497.61</v>
      </c>
    </row>
    <row r="44" spans="1:5" ht="14.1" customHeight="1"/>
    <row r="45" spans="1:5" ht="14.1" customHeight="1"/>
    <row r="46" spans="1:5" ht="24" customHeight="1">
      <c r="C46" s="466" t="s">
        <v>392</v>
      </c>
      <c r="D46" s="466"/>
      <c r="E46" s="466"/>
    </row>
    <row r="47" spans="1:5" ht="27" customHeight="1">
      <c r="C47" s="465" t="s">
        <v>394</v>
      </c>
      <c r="D47" s="465"/>
      <c r="E47" s="465"/>
    </row>
    <row r="48" spans="1:5" s="44" customFormat="1" ht="20.25" customHeight="1">
      <c r="B48" s="45"/>
      <c r="C48" s="468"/>
      <c r="D48" s="468"/>
      <c r="E48" s="468"/>
    </row>
    <row r="49" ht="14.1" customHeight="1"/>
    <row r="50" ht="14.1" customHeight="1"/>
  </sheetData>
  <mergeCells count="11">
    <mergeCell ref="A43:D43"/>
    <mergeCell ref="C46:E46"/>
    <mergeCell ref="C47:E47"/>
    <mergeCell ref="C48:E48"/>
    <mergeCell ref="A10:E10"/>
    <mergeCell ref="A7:C7"/>
    <mergeCell ref="A8:C8"/>
    <mergeCell ref="A2:E2"/>
    <mergeCell ref="A3:E3"/>
    <mergeCell ref="B4:D4"/>
    <mergeCell ref="A6:C6"/>
  </mergeCells>
  <phoneticPr fontId="3" type="noConversion"/>
  <pageMargins left="0.75" right="0.75" top="0.45" bottom="1" header="0.5" footer="0.5"/>
  <pageSetup scale="90" orientation="portrait" r:id="rId1"/>
  <headerFooter alignWithMargins="0"/>
  <ignoredErrors>
    <ignoredError sqref="C14:C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N46"/>
  <sheetViews>
    <sheetView workbookViewId="0">
      <selection activeCell="D46" sqref="D46"/>
    </sheetView>
  </sheetViews>
  <sheetFormatPr defaultRowHeight="12.75"/>
  <cols>
    <col min="1" max="1" width="5.140625" style="44" customWidth="1"/>
    <col min="2" max="2" width="21.140625" style="44" customWidth="1"/>
    <col min="3" max="3" width="9.42578125" style="44" customWidth="1"/>
    <col min="4" max="4" width="13" style="44" customWidth="1"/>
    <col min="5" max="5" width="14.140625" style="44" customWidth="1"/>
    <col min="6" max="6" width="12" style="44" customWidth="1"/>
    <col min="7" max="7" width="13.42578125" style="44" customWidth="1"/>
    <col min="8" max="8" width="18.5703125" style="44" customWidth="1"/>
    <col min="9" max="10" width="10.140625" style="44" bestFit="1" customWidth="1"/>
    <col min="11" max="12" width="9.140625" style="44"/>
    <col min="13" max="13" width="12.28515625" style="44" customWidth="1"/>
    <col min="14" max="16384" width="9.140625" style="44"/>
  </cols>
  <sheetData>
    <row r="1" spans="1:9" ht="20.25" thickBot="1">
      <c r="A1" s="134" t="s">
        <v>385</v>
      </c>
      <c r="B1" s="134"/>
      <c r="C1" s="134"/>
      <c r="D1" s="135"/>
    </row>
    <row r="2" spans="1:9" ht="21" thickTop="1" thickBot="1">
      <c r="A2" s="136" t="s">
        <v>386</v>
      </c>
      <c r="B2" s="136"/>
      <c r="C2" s="136"/>
      <c r="D2" s="136"/>
    </row>
    <row r="3" spans="1:9" ht="21" thickTop="1" thickBot="1">
      <c r="A3" s="136" t="s">
        <v>387</v>
      </c>
      <c r="B3" s="136"/>
      <c r="C3" s="136"/>
      <c r="D3" s="137"/>
    </row>
    <row r="4" spans="1:9" ht="14.25" thickTop="1">
      <c r="B4" s="138"/>
    </row>
    <row r="5" spans="1:9" ht="27" customHeight="1">
      <c r="A5" s="451" t="s">
        <v>228</v>
      </c>
      <c r="B5" s="451"/>
      <c r="C5" s="451"/>
      <c r="D5" s="451"/>
      <c r="E5" s="451"/>
      <c r="F5" s="451"/>
      <c r="G5" s="451"/>
    </row>
    <row r="6" spans="1:9" ht="13.5" thickBot="1"/>
    <row r="7" spans="1:9">
      <c r="A7" s="485" t="s">
        <v>107</v>
      </c>
      <c r="B7" s="487" t="s">
        <v>126</v>
      </c>
      <c r="C7" s="488" t="s">
        <v>186</v>
      </c>
      <c r="D7" s="284" t="s">
        <v>214</v>
      </c>
      <c r="E7" s="488" t="s">
        <v>194</v>
      </c>
      <c r="F7" s="488" t="s">
        <v>215</v>
      </c>
      <c r="G7" s="285" t="s">
        <v>214</v>
      </c>
    </row>
    <row r="8" spans="1:9" ht="13.5" thickBot="1">
      <c r="A8" s="486"/>
      <c r="B8" s="474"/>
      <c r="C8" s="489"/>
      <c r="D8" s="286">
        <v>41275</v>
      </c>
      <c r="E8" s="489"/>
      <c r="F8" s="489"/>
      <c r="G8" s="287">
        <v>41639</v>
      </c>
      <c r="H8" s="139"/>
      <c r="I8" s="139"/>
    </row>
    <row r="9" spans="1:9" s="29" customFormat="1" ht="15" customHeight="1">
      <c r="A9" s="313">
        <v>1</v>
      </c>
      <c r="B9" s="314" t="s">
        <v>199</v>
      </c>
      <c r="C9" s="315"/>
      <c r="D9" s="316"/>
      <c r="E9" s="316"/>
      <c r="F9" s="316"/>
      <c r="G9" s="317"/>
      <c r="H9" s="38"/>
      <c r="I9" s="38"/>
    </row>
    <row r="10" spans="1:9" s="29" customFormat="1" ht="15" customHeight="1">
      <c r="A10" s="72">
        <v>2</v>
      </c>
      <c r="B10" s="40" t="s">
        <v>216</v>
      </c>
      <c r="C10" s="318"/>
      <c r="D10" s="319"/>
      <c r="E10" s="319"/>
      <c r="F10" s="319"/>
      <c r="G10" s="320"/>
      <c r="H10" s="321"/>
      <c r="I10" s="321"/>
    </row>
    <row r="11" spans="1:9" s="29" customFormat="1" ht="15" customHeight="1">
      <c r="A11" s="72">
        <v>3</v>
      </c>
      <c r="B11" s="40" t="s">
        <v>217</v>
      </c>
      <c r="C11" s="318"/>
      <c r="D11" s="319"/>
      <c r="E11" s="319"/>
      <c r="F11" s="319"/>
      <c r="G11" s="320"/>
      <c r="H11" s="321"/>
      <c r="I11" s="321"/>
    </row>
    <row r="12" spans="1:9" s="29" customFormat="1" ht="15" customHeight="1">
      <c r="A12" s="72">
        <v>4</v>
      </c>
      <c r="B12" s="40" t="s">
        <v>195</v>
      </c>
      <c r="C12" s="318"/>
      <c r="D12" s="319"/>
      <c r="E12" s="319"/>
      <c r="F12" s="319"/>
      <c r="G12" s="320"/>
      <c r="H12" s="321"/>
      <c r="I12" s="321"/>
    </row>
    <row r="13" spans="1:9" s="29" customFormat="1" ht="15" customHeight="1">
      <c r="A13" s="72">
        <v>5</v>
      </c>
      <c r="B13" s="40" t="s">
        <v>221</v>
      </c>
      <c r="C13" s="318"/>
      <c r="D13" s="319"/>
      <c r="E13" s="322"/>
      <c r="F13" s="319"/>
      <c r="G13" s="320"/>
      <c r="H13" s="321"/>
      <c r="I13" s="321"/>
    </row>
    <row r="14" spans="1:9" s="29" customFormat="1" ht="15" customHeight="1" thickBot="1">
      <c r="A14" s="323">
        <v>6</v>
      </c>
      <c r="B14" s="324" t="s">
        <v>229</v>
      </c>
      <c r="C14" s="325"/>
      <c r="D14" s="326"/>
      <c r="E14" s="326"/>
      <c r="F14" s="326"/>
      <c r="G14" s="327"/>
      <c r="H14" s="321"/>
      <c r="I14" s="321"/>
    </row>
    <row r="15" spans="1:9" s="140" customFormat="1" ht="14.25" thickBot="1">
      <c r="A15" s="289"/>
      <c r="B15" s="290" t="s">
        <v>218</v>
      </c>
      <c r="C15" s="291"/>
      <c r="D15" s="292">
        <f>SUM(D9:D14)</f>
        <v>0</v>
      </c>
      <c r="E15" s="292">
        <f>SUM(E9:E14)</f>
        <v>0</v>
      </c>
      <c r="F15" s="292">
        <f>SUM(F9:F14)</f>
        <v>0</v>
      </c>
      <c r="G15" s="293">
        <f>SUM(G9:G14)</f>
        <v>0</v>
      </c>
      <c r="H15" s="294"/>
      <c r="I15" s="294"/>
    </row>
    <row r="17" spans="1:10">
      <c r="H17" s="295"/>
    </row>
    <row r="18" spans="1:10" ht="19.5">
      <c r="B18" s="451" t="s">
        <v>230</v>
      </c>
      <c r="C18" s="451"/>
      <c r="D18" s="451"/>
      <c r="E18" s="451"/>
      <c r="F18" s="451"/>
      <c r="G18" s="451"/>
      <c r="I18" s="295"/>
    </row>
    <row r="19" spans="1:10" ht="13.5" thickBot="1">
      <c r="H19" s="296"/>
    </row>
    <row r="20" spans="1:10">
      <c r="A20" s="476" t="s">
        <v>107</v>
      </c>
      <c r="B20" s="478" t="s">
        <v>126</v>
      </c>
      <c r="C20" s="480" t="s">
        <v>186</v>
      </c>
      <c r="D20" s="297" t="s">
        <v>214</v>
      </c>
      <c r="E20" s="480" t="s">
        <v>194</v>
      </c>
      <c r="F20" s="480" t="s">
        <v>215</v>
      </c>
      <c r="G20" s="298" t="s">
        <v>214</v>
      </c>
      <c r="H20" s="299"/>
    </row>
    <row r="21" spans="1:10" ht="13.5" thickBot="1">
      <c r="A21" s="482"/>
      <c r="B21" s="483"/>
      <c r="C21" s="484"/>
      <c r="D21" s="300">
        <v>41275</v>
      </c>
      <c r="E21" s="484"/>
      <c r="F21" s="484"/>
      <c r="G21" s="301">
        <v>41639</v>
      </c>
    </row>
    <row r="22" spans="1:10" s="29" customFormat="1" ht="15.75">
      <c r="A22" s="328">
        <v>1</v>
      </c>
      <c r="B22" s="329" t="s">
        <v>199</v>
      </c>
      <c r="C22" s="330"/>
      <c r="D22" s="331"/>
      <c r="E22" s="331"/>
      <c r="F22" s="331"/>
      <c r="G22" s="332"/>
    </row>
    <row r="23" spans="1:10" s="29" customFormat="1" ht="15.75">
      <c r="A23" s="333">
        <v>2</v>
      </c>
      <c r="B23" s="334" t="s">
        <v>216</v>
      </c>
      <c r="C23" s="335"/>
      <c r="D23" s="336"/>
      <c r="E23" s="336"/>
      <c r="F23" s="336"/>
      <c r="G23" s="337"/>
    </row>
    <row r="24" spans="1:10" s="29" customFormat="1" ht="15.75">
      <c r="A24" s="333">
        <v>3</v>
      </c>
      <c r="B24" s="334" t="s">
        <v>219</v>
      </c>
      <c r="C24" s="335"/>
      <c r="D24" s="336"/>
      <c r="E24" s="338"/>
      <c r="F24" s="336"/>
      <c r="G24" s="337"/>
      <c r="H24" s="30"/>
    </row>
    <row r="25" spans="1:10" s="29" customFormat="1" ht="15.75">
      <c r="A25" s="333">
        <v>4</v>
      </c>
      <c r="B25" s="334" t="s">
        <v>195</v>
      </c>
      <c r="C25" s="335"/>
      <c r="D25" s="336"/>
      <c r="E25" s="336"/>
      <c r="F25" s="336"/>
      <c r="G25" s="337"/>
    </row>
    <row r="26" spans="1:10" s="29" customFormat="1" ht="15.75">
      <c r="A26" s="333">
        <v>5</v>
      </c>
      <c r="B26" s="334" t="s">
        <v>221</v>
      </c>
      <c r="C26" s="335"/>
      <c r="D26" s="336"/>
      <c r="E26" s="339"/>
      <c r="F26" s="336"/>
      <c r="G26" s="337"/>
    </row>
    <row r="27" spans="1:10" s="29" customFormat="1" ht="16.5" thickBot="1">
      <c r="A27" s="340">
        <v>6</v>
      </c>
      <c r="B27" s="324" t="s">
        <v>229</v>
      </c>
      <c r="C27" s="341"/>
      <c r="D27" s="342"/>
      <c r="E27" s="342"/>
      <c r="F27" s="342"/>
      <c r="G27" s="343"/>
    </row>
    <row r="28" spans="1:10" s="140" customFormat="1" ht="14.25" thickBot="1">
      <c r="A28" s="289"/>
      <c r="B28" s="290" t="s">
        <v>218</v>
      </c>
      <c r="C28" s="291"/>
      <c r="D28" s="292">
        <f>SUM(D22:D27)</f>
        <v>0</v>
      </c>
      <c r="E28" s="292">
        <f>SUM(E22:E27)</f>
        <v>0</v>
      </c>
      <c r="F28" s="292">
        <f>SUM(F22:F27)</f>
        <v>0</v>
      </c>
      <c r="G28" s="293">
        <f>SUM(G22:G27)</f>
        <v>0</v>
      </c>
      <c r="H28" s="302"/>
      <c r="I28" s="294"/>
      <c r="J28" s="294"/>
    </row>
    <row r="29" spans="1:10">
      <c r="G29" s="303"/>
    </row>
    <row r="31" spans="1:10" ht="19.5">
      <c r="B31" s="451" t="s">
        <v>231</v>
      </c>
      <c r="C31" s="451"/>
      <c r="D31" s="451"/>
      <c r="E31" s="451"/>
      <c r="F31" s="451"/>
      <c r="G31" s="451"/>
    </row>
    <row r="32" spans="1:10" ht="13.5" thickBot="1"/>
    <row r="33" spans="1:14">
      <c r="A33" s="476" t="s">
        <v>107</v>
      </c>
      <c r="B33" s="478" t="s">
        <v>126</v>
      </c>
      <c r="C33" s="480" t="s">
        <v>186</v>
      </c>
      <c r="D33" s="297" t="s">
        <v>214</v>
      </c>
      <c r="E33" s="480" t="s">
        <v>194</v>
      </c>
      <c r="F33" s="480" t="s">
        <v>215</v>
      </c>
      <c r="G33" s="298" t="s">
        <v>214</v>
      </c>
    </row>
    <row r="34" spans="1:14" ht="13.5" thickBot="1">
      <c r="A34" s="477"/>
      <c r="B34" s="479"/>
      <c r="C34" s="481"/>
      <c r="D34" s="304">
        <v>41275</v>
      </c>
      <c r="E34" s="481"/>
      <c r="F34" s="481"/>
      <c r="G34" s="305">
        <v>41639</v>
      </c>
    </row>
    <row r="35" spans="1:14" s="29" customFormat="1" ht="15.75">
      <c r="A35" s="328">
        <v>1</v>
      </c>
      <c r="B35" s="344" t="s">
        <v>199</v>
      </c>
      <c r="C35" s="330"/>
      <c r="D35" s="331"/>
      <c r="E35" s="331"/>
      <c r="F35" s="331"/>
      <c r="G35" s="332"/>
    </row>
    <row r="36" spans="1:14" s="29" customFormat="1" ht="15.75">
      <c r="A36" s="333">
        <v>2</v>
      </c>
      <c r="B36" s="334" t="s">
        <v>216</v>
      </c>
      <c r="C36" s="335"/>
      <c r="D36" s="336"/>
      <c r="E36" s="336"/>
      <c r="F36" s="336"/>
      <c r="G36" s="337"/>
      <c r="M36" s="38"/>
      <c r="N36" s="38"/>
    </row>
    <row r="37" spans="1:14" s="29" customFormat="1" ht="15.75">
      <c r="A37" s="333">
        <v>3</v>
      </c>
      <c r="B37" s="334" t="s">
        <v>219</v>
      </c>
      <c r="C37" s="335"/>
      <c r="D37" s="336"/>
      <c r="E37" s="336"/>
      <c r="F37" s="336"/>
      <c r="G37" s="337"/>
      <c r="M37" s="38"/>
      <c r="N37" s="38"/>
    </row>
    <row r="38" spans="1:14" s="29" customFormat="1" ht="15.75">
      <c r="A38" s="333">
        <v>4</v>
      </c>
      <c r="B38" s="334" t="s">
        <v>195</v>
      </c>
      <c r="C38" s="335"/>
      <c r="D38" s="336"/>
      <c r="E38" s="336"/>
      <c r="F38" s="336"/>
      <c r="G38" s="337"/>
      <c r="H38" s="30"/>
      <c r="M38" s="38"/>
      <c r="N38" s="38"/>
    </row>
    <row r="39" spans="1:14" s="29" customFormat="1" ht="15.75">
      <c r="A39" s="333">
        <v>5</v>
      </c>
      <c r="B39" s="334" t="s">
        <v>220</v>
      </c>
      <c r="C39" s="335"/>
      <c r="D39" s="336"/>
      <c r="E39" s="336"/>
      <c r="F39" s="336"/>
      <c r="G39" s="337"/>
      <c r="M39" s="38"/>
      <c r="N39" s="38"/>
    </row>
    <row r="40" spans="1:14" s="29" customFormat="1" ht="16.5" thickBot="1">
      <c r="A40" s="340">
        <v>6</v>
      </c>
      <c r="B40" s="324" t="s">
        <v>229</v>
      </c>
      <c r="C40" s="341"/>
      <c r="D40" s="342"/>
      <c r="E40" s="342"/>
      <c r="F40" s="342"/>
      <c r="G40" s="343"/>
      <c r="M40" s="38"/>
      <c r="N40" s="38"/>
    </row>
    <row r="41" spans="1:14" ht="14.25" thickBot="1">
      <c r="A41" s="306"/>
      <c r="B41" s="307" t="s">
        <v>218</v>
      </c>
      <c r="C41" s="308"/>
      <c r="D41" s="309">
        <f>SUM(D35:D40)</f>
        <v>0</v>
      </c>
      <c r="E41" s="309">
        <f>SUM(E35:E40)</f>
        <v>0</v>
      </c>
      <c r="F41" s="309">
        <f>SUM(F35:F40)</f>
        <v>0</v>
      </c>
      <c r="G41" s="310">
        <f>SUM(G35:G40)</f>
        <v>0</v>
      </c>
      <c r="I41" s="303"/>
      <c r="J41" s="295"/>
      <c r="M41" s="311"/>
      <c r="N41" s="139"/>
    </row>
    <row r="42" spans="1:14" s="139" customFormat="1">
      <c r="F42" s="288"/>
      <c r="G42" s="312"/>
      <c r="H42" s="288"/>
      <c r="J42" s="288"/>
    </row>
    <row r="43" spans="1:14">
      <c r="D43" s="295"/>
      <c r="G43" s="295"/>
      <c r="H43" s="295"/>
      <c r="I43" s="303"/>
      <c r="M43" s="139"/>
      <c r="N43" s="139"/>
    </row>
    <row r="44" spans="1:14" ht="15.75">
      <c r="D44" s="295"/>
      <c r="E44" s="466" t="s">
        <v>392</v>
      </c>
      <c r="F44" s="466"/>
      <c r="G44" s="466"/>
      <c r="H44" s="295"/>
      <c r="I44" s="295"/>
      <c r="M44" s="139"/>
      <c r="N44" s="139"/>
    </row>
    <row r="45" spans="1:14" ht="27" customHeight="1">
      <c r="E45" s="465" t="s">
        <v>394</v>
      </c>
      <c r="F45" s="465"/>
      <c r="G45" s="465"/>
      <c r="M45" s="139"/>
      <c r="N45" s="139"/>
    </row>
    <row r="46" spans="1:14">
      <c r="E46" s="468"/>
      <c r="F46" s="468"/>
      <c r="G46" s="468"/>
    </row>
  </sheetData>
  <mergeCells count="21">
    <mergeCell ref="A5:G5"/>
    <mergeCell ref="A7:A8"/>
    <mergeCell ref="B7:B8"/>
    <mergeCell ref="C7:C8"/>
    <mergeCell ref="E7:E8"/>
    <mergeCell ref="F7:F8"/>
    <mergeCell ref="B18:G18"/>
    <mergeCell ref="A20:A21"/>
    <mergeCell ref="B20:B21"/>
    <mergeCell ref="C20:C21"/>
    <mergeCell ref="E20:E21"/>
    <mergeCell ref="F20:F21"/>
    <mergeCell ref="E46:G46"/>
    <mergeCell ref="B31:G31"/>
    <mergeCell ref="A33:A34"/>
    <mergeCell ref="B33:B34"/>
    <mergeCell ref="C33:C34"/>
    <mergeCell ref="E33:E34"/>
    <mergeCell ref="F33:F34"/>
    <mergeCell ref="E44:G44"/>
    <mergeCell ref="E45:G45"/>
  </mergeCells>
  <pageMargins left="0.7" right="0.7" top="0.75" bottom="0.75" header="0.3" footer="0.3"/>
  <pageSetup paperSize="9" orientation="portrait" r:id="rId1"/>
  <ignoredErrors>
    <ignoredError sqref="G41 G28 D15 D28 G15 D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Kopertina</vt:lpstr>
      <vt:lpstr>Bilanci</vt:lpstr>
      <vt:lpstr>PASH sipas Natyres</vt:lpstr>
      <vt:lpstr>t fitimi</vt:lpstr>
      <vt:lpstr>CF IND</vt:lpstr>
      <vt:lpstr>Kap</vt:lpstr>
      <vt:lpstr>inventari</vt:lpstr>
      <vt:lpstr>bankat</vt:lpstr>
      <vt:lpstr>AQT</vt:lpstr>
      <vt:lpstr>Statistika 1,2</vt:lpstr>
      <vt:lpstr>Statistike 3</vt:lpstr>
      <vt:lpstr>bankat!Print_Area</vt:lpstr>
      <vt:lpstr>Bilanci!Print_Area</vt:lpstr>
      <vt:lpstr>inventari!Print_Area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 Computer</dc:creator>
  <cp:lastModifiedBy>user</cp:lastModifiedBy>
  <cp:lastPrinted>2014-03-29T09:55:16Z</cp:lastPrinted>
  <dcterms:created xsi:type="dcterms:W3CDTF">2008-05-13T02:10:34Z</dcterms:created>
  <dcterms:modified xsi:type="dcterms:W3CDTF">2017-11-01T10:44:36Z</dcterms:modified>
</cp:coreProperties>
</file>